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0.xml" ContentType="application/vnd.openxmlformats-officedocument.spreadsheetml.worksheet+xml"/>
  <Override PartName="/xl/worksheets/sheet331.xml" ContentType="application/vnd.openxmlformats-officedocument.spreadsheetml.worksheet+xml"/>
  <Override PartName="/xl/worksheets/sheet332.xml" ContentType="application/vnd.openxmlformats-officedocument.spreadsheetml.worksheet+xml"/>
  <Override PartName="/xl/worksheets/sheet333.xml" ContentType="application/vnd.openxmlformats-officedocument.spreadsheetml.worksheet+xml"/>
  <Override PartName="/xl/worksheets/sheet334.xml" ContentType="application/vnd.openxmlformats-officedocument.spreadsheetml.worksheet+xml"/>
  <Override PartName="/xl/worksheets/sheet335.xml" ContentType="application/vnd.openxmlformats-officedocument.spreadsheetml.worksheet+xml"/>
  <Override PartName="/xl/worksheets/sheet336.xml" ContentType="application/vnd.openxmlformats-officedocument.spreadsheetml.worksheet+xml"/>
  <Override PartName="/xl/worksheets/sheet337.xml" ContentType="application/vnd.openxmlformats-officedocument.spreadsheetml.worksheet+xml"/>
  <Override PartName="/xl/worksheets/sheet338.xml" ContentType="application/vnd.openxmlformats-officedocument.spreadsheetml.worksheet+xml"/>
  <Override PartName="/xl/worksheets/sheet339.xml" ContentType="application/vnd.openxmlformats-officedocument.spreadsheetml.worksheet+xml"/>
  <Override PartName="/xl/worksheets/sheet340.xml" ContentType="application/vnd.openxmlformats-officedocument.spreadsheetml.worksheet+xml"/>
  <Override PartName="/xl/worksheets/sheet341.xml" ContentType="application/vnd.openxmlformats-officedocument.spreadsheetml.worksheet+xml"/>
  <Override PartName="/xl/worksheets/sheet342.xml" ContentType="application/vnd.openxmlformats-officedocument.spreadsheetml.worksheet+xml"/>
  <Override PartName="/xl/worksheets/sheet343.xml" ContentType="application/vnd.openxmlformats-officedocument.spreadsheetml.worksheet+xml"/>
  <Override PartName="/xl/worksheets/sheet344.xml" ContentType="application/vnd.openxmlformats-officedocument.spreadsheetml.worksheet+xml"/>
  <Override PartName="/xl/worksheets/sheet345.xml" ContentType="application/vnd.openxmlformats-officedocument.spreadsheetml.worksheet+xml"/>
  <Override PartName="/xl/worksheets/sheet346.xml" ContentType="application/vnd.openxmlformats-officedocument.spreadsheetml.worksheet+xml"/>
  <Override PartName="/xl/worksheets/sheet347.xml" ContentType="application/vnd.openxmlformats-officedocument.spreadsheetml.worksheet+xml"/>
  <Override PartName="/xl/worksheets/sheet348.xml" ContentType="application/vnd.openxmlformats-officedocument.spreadsheetml.worksheet+xml"/>
  <Override PartName="/xl/worksheets/sheet349.xml" ContentType="application/vnd.openxmlformats-officedocument.spreadsheetml.worksheet+xml"/>
  <Override PartName="/xl/worksheets/sheet350.xml" ContentType="application/vnd.openxmlformats-officedocument.spreadsheetml.worksheet+xml"/>
  <Override PartName="/xl/worksheets/sheet351.xml" ContentType="application/vnd.openxmlformats-officedocument.spreadsheetml.worksheet+xml"/>
  <Override PartName="/xl/worksheets/sheet352.xml" ContentType="application/vnd.openxmlformats-officedocument.spreadsheetml.worksheet+xml"/>
  <Override PartName="/xl/worksheets/sheet353.xml" ContentType="application/vnd.openxmlformats-officedocument.spreadsheetml.worksheet+xml"/>
  <Override PartName="/xl/worksheets/sheet354.xml" ContentType="application/vnd.openxmlformats-officedocument.spreadsheetml.worksheet+xml"/>
  <Override PartName="/xl/worksheets/sheet355.xml" ContentType="application/vnd.openxmlformats-officedocument.spreadsheetml.worksheet+xml"/>
  <Override PartName="/xl/worksheets/sheet356.xml" ContentType="application/vnd.openxmlformats-officedocument.spreadsheetml.worksheet+xml"/>
  <Override PartName="/xl/worksheets/sheet357.xml" ContentType="application/vnd.openxmlformats-officedocument.spreadsheetml.worksheet+xml"/>
  <Override PartName="/xl/worksheets/sheet358.xml" ContentType="application/vnd.openxmlformats-officedocument.spreadsheetml.worksheet+xml"/>
  <Override PartName="/xl/worksheets/sheet359.xml" ContentType="application/vnd.openxmlformats-officedocument.spreadsheetml.worksheet+xml"/>
  <Override PartName="/xl/worksheets/sheet360.xml" ContentType="application/vnd.openxmlformats-officedocument.spreadsheetml.worksheet+xml"/>
  <Override PartName="/xl/worksheets/sheet361.xml" ContentType="application/vnd.openxmlformats-officedocument.spreadsheetml.worksheet+xml"/>
  <Override PartName="/xl/worksheets/sheet362.xml" ContentType="application/vnd.openxmlformats-officedocument.spreadsheetml.worksheet+xml"/>
  <Override PartName="/xl/worksheets/sheet363.xml" ContentType="application/vnd.openxmlformats-officedocument.spreadsheetml.worksheet+xml"/>
  <Override PartName="/xl/worksheets/sheet364.xml" ContentType="application/vnd.openxmlformats-officedocument.spreadsheetml.worksheet+xml"/>
  <Override PartName="/xl/worksheets/sheet365.xml" ContentType="application/vnd.openxmlformats-officedocument.spreadsheetml.worksheet+xml"/>
  <Override PartName="/xl/worksheets/sheet366.xml" ContentType="application/vnd.openxmlformats-officedocument.spreadsheetml.worksheet+xml"/>
  <Override PartName="/xl/worksheets/sheet367.xml" ContentType="application/vnd.openxmlformats-officedocument.spreadsheetml.worksheet+xml"/>
  <Override PartName="/xl/worksheets/sheet368.xml" ContentType="application/vnd.openxmlformats-officedocument.spreadsheetml.worksheet+xml"/>
  <Override PartName="/xl/worksheets/sheet369.xml" ContentType="application/vnd.openxmlformats-officedocument.spreadsheetml.worksheet+xml"/>
  <Override PartName="/xl/worksheets/sheet370.xml" ContentType="application/vnd.openxmlformats-officedocument.spreadsheetml.worksheet+xml"/>
  <Override PartName="/xl/worksheets/sheet371.xml" ContentType="application/vnd.openxmlformats-officedocument.spreadsheetml.worksheet+xml"/>
  <Override PartName="/xl/worksheets/sheet372.xml" ContentType="application/vnd.openxmlformats-officedocument.spreadsheetml.worksheet+xml"/>
  <Override PartName="/xl/worksheets/sheet373.xml" ContentType="application/vnd.openxmlformats-officedocument.spreadsheetml.worksheet+xml"/>
  <Override PartName="/xl/worksheets/sheet374.xml" ContentType="application/vnd.openxmlformats-officedocument.spreadsheetml.worksheet+xml"/>
  <Override PartName="/xl/worksheets/sheet375.xml" ContentType="application/vnd.openxmlformats-officedocument.spreadsheetml.worksheet+xml"/>
  <Override PartName="/xl/worksheets/sheet376.xml" ContentType="application/vnd.openxmlformats-officedocument.spreadsheetml.worksheet+xml"/>
  <Override PartName="/xl/worksheets/sheet377.xml" ContentType="application/vnd.openxmlformats-officedocument.spreadsheetml.worksheet+xml"/>
  <Override PartName="/xl/worksheets/sheet378.xml" ContentType="application/vnd.openxmlformats-officedocument.spreadsheetml.worksheet+xml"/>
  <Override PartName="/xl/worksheets/sheet379.xml" ContentType="application/vnd.openxmlformats-officedocument.spreadsheetml.worksheet+xml"/>
  <Override PartName="/xl/worksheets/sheet380.xml" ContentType="application/vnd.openxmlformats-officedocument.spreadsheetml.worksheet+xml"/>
  <Override PartName="/xl/worksheets/sheet381.xml" ContentType="application/vnd.openxmlformats-officedocument.spreadsheetml.worksheet+xml"/>
  <Override PartName="/xl/worksheets/sheet382.xml" ContentType="application/vnd.openxmlformats-officedocument.spreadsheetml.worksheet+xml"/>
  <Override PartName="/xl/worksheets/sheet383.xml" ContentType="application/vnd.openxmlformats-officedocument.spreadsheetml.worksheet+xml"/>
  <Override PartName="/xl/worksheets/sheet384.xml" ContentType="application/vnd.openxmlformats-officedocument.spreadsheetml.worksheet+xml"/>
  <Override PartName="/xl/worksheets/sheet385.xml" ContentType="application/vnd.openxmlformats-officedocument.spreadsheetml.worksheet+xml"/>
  <Override PartName="/xl/worksheets/sheet386.xml" ContentType="application/vnd.openxmlformats-officedocument.spreadsheetml.worksheet+xml"/>
  <Override PartName="/xl/worksheets/sheet387.xml" ContentType="application/vnd.openxmlformats-officedocument.spreadsheetml.worksheet+xml"/>
  <Override PartName="/xl/worksheets/sheet388.xml" ContentType="application/vnd.openxmlformats-officedocument.spreadsheetml.worksheet+xml"/>
  <Override PartName="/xl/worksheets/sheet389.xml" ContentType="application/vnd.openxmlformats-officedocument.spreadsheetml.worksheet+xml"/>
  <Override PartName="/xl/worksheets/sheet390.xml" ContentType="application/vnd.openxmlformats-officedocument.spreadsheetml.worksheet+xml"/>
  <Override PartName="/xl/worksheets/sheet391.xml" ContentType="application/vnd.openxmlformats-officedocument.spreadsheetml.worksheet+xml"/>
  <Override PartName="/xl/worksheets/sheet392.xml" ContentType="application/vnd.openxmlformats-officedocument.spreadsheetml.worksheet+xml"/>
  <Override PartName="/xl/worksheets/sheet393.xml" ContentType="application/vnd.openxmlformats-officedocument.spreadsheetml.worksheet+xml"/>
  <Override PartName="/xl/worksheets/sheet394.xml" ContentType="application/vnd.openxmlformats-officedocument.spreadsheetml.worksheet+xml"/>
  <Override PartName="/xl/worksheets/sheet395.xml" ContentType="application/vnd.openxmlformats-officedocument.spreadsheetml.worksheet+xml"/>
  <Override PartName="/xl/worksheets/sheet396.xml" ContentType="application/vnd.openxmlformats-officedocument.spreadsheetml.worksheet+xml"/>
  <Override PartName="/xl/worksheets/sheet397.xml" ContentType="application/vnd.openxmlformats-officedocument.spreadsheetml.worksheet+xml"/>
  <Override PartName="/xl/worksheets/sheet398.xml" ContentType="application/vnd.openxmlformats-officedocument.spreadsheetml.worksheet+xml"/>
  <Override PartName="/xl/worksheets/sheet399.xml" ContentType="application/vnd.openxmlformats-officedocument.spreadsheetml.worksheet+xml"/>
  <Override PartName="/xl/worksheets/sheet400.xml" ContentType="application/vnd.openxmlformats-officedocument.spreadsheetml.worksheet+xml"/>
  <Override PartName="/xl/worksheets/sheet401.xml" ContentType="application/vnd.openxmlformats-officedocument.spreadsheetml.worksheet+xml"/>
  <Override PartName="/xl/worksheets/sheet402.xml" ContentType="application/vnd.openxmlformats-officedocument.spreadsheetml.worksheet+xml"/>
  <Override PartName="/xl/worksheets/sheet403.xml" ContentType="application/vnd.openxmlformats-officedocument.spreadsheetml.worksheet+xml"/>
  <Override PartName="/xl/worksheets/sheet404.xml" ContentType="application/vnd.openxmlformats-officedocument.spreadsheetml.worksheet+xml"/>
  <Override PartName="/xl/worksheets/sheet405.xml" ContentType="application/vnd.openxmlformats-officedocument.spreadsheetml.worksheet+xml"/>
  <Override PartName="/xl/worksheets/sheet406.xml" ContentType="application/vnd.openxmlformats-officedocument.spreadsheetml.worksheet+xml"/>
  <Override PartName="/xl/worksheets/sheet407.xml" ContentType="application/vnd.openxmlformats-officedocument.spreadsheetml.worksheet+xml"/>
  <Override PartName="/xl/worksheets/sheet408.xml" ContentType="application/vnd.openxmlformats-officedocument.spreadsheetml.worksheet+xml"/>
  <Override PartName="/xl/worksheets/sheet409.xml" ContentType="application/vnd.openxmlformats-officedocument.spreadsheetml.worksheet+xml"/>
  <Override PartName="/xl/worksheets/sheet410.xml" ContentType="application/vnd.openxmlformats-officedocument.spreadsheetml.worksheet+xml"/>
  <Override PartName="/xl/worksheets/sheet411.xml" ContentType="application/vnd.openxmlformats-officedocument.spreadsheetml.worksheet+xml"/>
  <Override PartName="/xl/worksheets/sheet412.xml" ContentType="application/vnd.openxmlformats-officedocument.spreadsheetml.worksheet+xml"/>
  <Override PartName="/xl/worksheets/sheet413.xml" ContentType="application/vnd.openxmlformats-officedocument.spreadsheetml.worksheet+xml"/>
  <Override PartName="/xl/worksheets/sheet414.xml" ContentType="application/vnd.openxmlformats-officedocument.spreadsheetml.worksheet+xml"/>
  <Override PartName="/xl/worksheets/sheet415.xml" ContentType="application/vnd.openxmlformats-officedocument.spreadsheetml.worksheet+xml"/>
  <Override PartName="/xl/worksheets/sheet416.xml" ContentType="application/vnd.openxmlformats-officedocument.spreadsheetml.worksheet+xml"/>
  <Override PartName="/xl/worksheets/sheet417.xml" ContentType="application/vnd.openxmlformats-officedocument.spreadsheetml.worksheet+xml"/>
  <Override PartName="/xl/worksheets/sheet418.xml" ContentType="application/vnd.openxmlformats-officedocument.spreadsheetml.worksheet+xml"/>
  <Override PartName="/xl/worksheets/sheet419.xml" ContentType="application/vnd.openxmlformats-officedocument.spreadsheetml.worksheet+xml"/>
  <Override PartName="/xl/worksheets/sheet420.xml" ContentType="application/vnd.openxmlformats-officedocument.spreadsheetml.worksheet+xml"/>
  <Override PartName="/xl/worksheets/sheet421.xml" ContentType="application/vnd.openxmlformats-officedocument.spreadsheetml.worksheet+xml"/>
  <Override PartName="/xl/worksheets/sheet422.xml" ContentType="application/vnd.openxmlformats-officedocument.spreadsheetml.worksheet+xml"/>
  <Override PartName="/xl/worksheets/sheet423.xml" ContentType="application/vnd.openxmlformats-officedocument.spreadsheetml.worksheet+xml"/>
  <Override PartName="/xl/worksheets/sheet424.xml" ContentType="application/vnd.openxmlformats-officedocument.spreadsheetml.worksheet+xml"/>
  <Override PartName="/xl/worksheets/sheet425.xml" ContentType="application/vnd.openxmlformats-officedocument.spreadsheetml.worksheet+xml"/>
  <Override PartName="/xl/worksheets/sheet426.xml" ContentType="application/vnd.openxmlformats-officedocument.spreadsheetml.worksheet+xml"/>
  <Override PartName="/xl/worksheets/sheet427.xml" ContentType="application/vnd.openxmlformats-officedocument.spreadsheetml.worksheet+xml"/>
  <Override PartName="/xl/worksheets/sheet428.xml" ContentType="application/vnd.openxmlformats-officedocument.spreadsheetml.worksheet+xml"/>
  <Override PartName="/xl/worksheets/sheet429.xml" ContentType="application/vnd.openxmlformats-officedocument.spreadsheetml.worksheet+xml"/>
  <Override PartName="/xl/worksheets/sheet430.xml" ContentType="application/vnd.openxmlformats-officedocument.spreadsheetml.worksheet+xml"/>
  <Override PartName="/xl/worksheets/sheet431.xml" ContentType="application/vnd.openxmlformats-officedocument.spreadsheetml.worksheet+xml"/>
  <Override PartName="/xl/worksheets/sheet432.xml" ContentType="application/vnd.openxmlformats-officedocument.spreadsheetml.worksheet+xml"/>
  <Override PartName="/xl/worksheets/sheet433.xml" ContentType="application/vnd.openxmlformats-officedocument.spreadsheetml.worksheet+xml"/>
  <Override PartName="/xl/worksheets/sheet434.xml" ContentType="application/vnd.openxmlformats-officedocument.spreadsheetml.worksheet+xml"/>
  <Override PartName="/xl/worksheets/sheet435.xml" ContentType="application/vnd.openxmlformats-officedocument.spreadsheetml.worksheet+xml"/>
  <Override PartName="/xl/worksheets/sheet436.xml" ContentType="application/vnd.openxmlformats-officedocument.spreadsheetml.worksheet+xml"/>
  <Override PartName="/xl/worksheets/sheet437.xml" ContentType="application/vnd.openxmlformats-officedocument.spreadsheetml.worksheet+xml"/>
  <Override PartName="/xl/worksheets/sheet438.xml" ContentType="application/vnd.openxmlformats-officedocument.spreadsheetml.worksheet+xml"/>
  <Override PartName="/xl/worksheets/sheet439.xml" ContentType="application/vnd.openxmlformats-officedocument.spreadsheetml.worksheet+xml"/>
  <Override PartName="/xl/worksheets/sheet440.xml" ContentType="application/vnd.openxmlformats-officedocument.spreadsheetml.worksheet+xml"/>
  <Override PartName="/xl/worksheets/sheet441.xml" ContentType="application/vnd.openxmlformats-officedocument.spreadsheetml.worksheet+xml"/>
  <Override PartName="/xl/worksheets/sheet442.xml" ContentType="application/vnd.openxmlformats-officedocument.spreadsheetml.worksheet+xml"/>
  <Override PartName="/xl/worksheets/sheet443.xml" ContentType="application/vnd.openxmlformats-officedocument.spreadsheetml.worksheet+xml"/>
  <Override PartName="/xl/worksheets/sheet444.xml" ContentType="application/vnd.openxmlformats-officedocument.spreadsheetml.worksheet+xml"/>
  <Override PartName="/xl/worksheets/sheet445.xml" ContentType="application/vnd.openxmlformats-officedocument.spreadsheetml.worksheet+xml"/>
  <Override PartName="/xl/worksheets/sheet446.xml" ContentType="application/vnd.openxmlformats-officedocument.spreadsheetml.worksheet+xml"/>
  <Override PartName="/xl/worksheets/sheet447.xml" ContentType="application/vnd.openxmlformats-officedocument.spreadsheetml.worksheet+xml"/>
  <Override PartName="/xl/worksheets/sheet448.xml" ContentType="application/vnd.openxmlformats-officedocument.spreadsheetml.worksheet+xml"/>
  <Override PartName="/xl/worksheets/sheet449.xml" ContentType="application/vnd.openxmlformats-officedocument.spreadsheetml.worksheet+xml"/>
  <Override PartName="/xl/worksheets/sheet450.xml" ContentType="application/vnd.openxmlformats-officedocument.spreadsheetml.worksheet+xml"/>
  <Override PartName="/xl/worksheets/sheet451.xml" ContentType="application/vnd.openxmlformats-officedocument.spreadsheetml.worksheet+xml"/>
  <Override PartName="/xl/worksheets/sheet452.xml" ContentType="application/vnd.openxmlformats-officedocument.spreadsheetml.worksheet+xml"/>
  <Override PartName="/xl/worksheets/sheet453.xml" ContentType="application/vnd.openxmlformats-officedocument.spreadsheetml.worksheet+xml"/>
  <Override PartName="/xl/worksheets/sheet454.xml" ContentType="application/vnd.openxmlformats-officedocument.spreadsheetml.worksheet+xml"/>
  <Override PartName="/xl/worksheets/sheet455.xml" ContentType="application/vnd.openxmlformats-officedocument.spreadsheetml.worksheet+xml"/>
  <Override PartName="/xl/worksheets/sheet456.xml" ContentType="application/vnd.openxmlformats-officedocument.spreadsheetml.worksheet+xml"/>
  <Override PartName="/xl/worksheets/sheet457.xml" ContentType="application/vnd.openxmlformats-officedocument.spreadsheetml.worksheet+xml"/>
  <Override PartName="/xl/worksheets/sheet458.xml" ContentType="application/vnd.openxmlformats-officedocument.spreadsheetml.worksheet+xml"/>
  <Override PartName="/xl/worksheets/sheet459.xml" ContentType="application/vnd.openxmlformats-officedocument.spreadsheetml.worksheet+xml"/>
  <Override PartName="/xl/worksheets/sheet460.xml" ContentType="application/vnd.openxmlformats-officedocument.spreadsheetml.worksheet+xml"/>
  <Override PartName="/xl/worksheets/sheet461.xml" ContentType="application/vnd.openxmlformats-officedocument.spreadsheetml.worksheet+xml"/>
  <Override PartName="/xl/worksheets/sheet462.xml" ContentType="application/vnd.openxmlformats-officedocument.spreadsheetml.worksheet+xml"/>
  <Override PartName="/xl/worksheets/sheet463.xml" ContentType="application/vnd.openxmlformats-officedocument.spreadsheetml.worksheet+xml"/>
  <Override PartName="/xl/worksheets/sheet464.xml" ContentType="application/vnd.openxmlformats-officedocument.spreadsheetml.worksheet+xml"/>
  <Override PartName="/xl/worksheets/sheet465.xml" ContentType="application/vnd.openxmlformats-officedocument.spreadsheetml.worksheet+xml"/>
  <Override PartName="/xl/worksheets/sheet466.xml" ContentType="application/vnd.openxmlformats-officedocument.spreadsheetml.worksheet+xml"/>
  <Override PartName="/xl/worksheets/sheet467.xml" ContentType="application/vnd.openxmlformats-officedocument.spreadsheetml.worksheet+xml"/>
  <Override PartName="/xl/worksheets/sheet468.xml" ContentType="application/vnd.openxmlformats-officedocument.spreadsheetml.worksheet+xml"/>
  <Override PartName="/xl/worksheets/sheet469.xml" ContentType="application/vnd.openxmlformats-officedocument.spreadsheetml.worksheet+xml"/>
  <Override PartName="/xl/worksheets/sheet470.xml" ContentType="application/vnd.openxmlformats-officedocument.spreadsheetml.worksheet+xml"/>
  <Override PartName="/xl/worksheets/sheet471.xml" ContentType="application/vnd.openxmlformats-officedocument.spreadsheetml.worksheet+xml"/>
  <Override PartName="/xl/worksheets/sheet472.xml" ContentType="application/vnd.openxmlformats-officedocument.spreadsheetml.worksheet+xml"/>
  <Override PartName="/xl/worksheets/sheet473.xml" ContentType="application/vnd.openxmlformats-officedocument.spreadsheetml.worksheet+xml"/>
  <Override PartName="/xl/worksheets/sheet474.xml" ContentType="application/vnd.openxmlformats-officedocument.spreadsheetml.worksheet+xml"/>
  <Override PartName="/xl/worksheets/sheet475.xml" ContentType="application/vnd.openxmlformats-officedocument.spreadsheetml.worksheet+xml"/>
  <Override PartName="/xl/worksheets/sheet476.xml" ContentType="application/vnd.openxmlformats-officedocument.spreadsheetml.worksheet+xml"/>
  <Override PartName="/xl/worksheets/sheet477.xml" ContentType="application/vnd.openxmlformats-officedocument.spreadsheetml.worksheet+xml"/>
  <Override PartName="/xl/worksheets/sheet478.xml" ContentType="application/vnd.openxmlformats-officedocument.spreadsheetml.worksheet+xml"/>
  <Override PartName="/xl/worksheets/sheet479.xml" ContentType="application/vnd.openxmlformats-officedocument.spreadsheetml.worksheet+xml"/>
  <Override PartName="/xl/worksheets/sheet480.xml" ContentType="application/vnd.openxmlformats-officedocument.spreadsheetml.worksheet+xml"/>
  <Override PartName="/xl/worksheets/sheet481.xml" ContentType="application/vnd.openxmlformats-officedocument.spreadsheetml.worksheet+xml"/>
  <Override PartName="/xl/worksheets/sheet482.xml" ContentType="application/vnd.openxmlformats-officedocument.spreadsheetml.worksheet+xml"/>
  <Override PartName="/xl/worksheets/sheet483.xml" ContentType="application/vnd.openxmlformats-officedocument.spreadsheetml.worksheet+xml"/>
  <Override PartName="/xl/worksheets/sheet484.xml" ContentType="application/vnd.openxmlformats-officedocument.spreadsheetml.worksheet+xml"/>
  <Override PartName="/xl/worksheets/sheet485.xml" ContentType="application/vnd.openxmlformats-officedocument.spreadsheetml.worksheet+xml"/>
  <Override PartName="/xl/worksheets/sheet486.xml" ContentType="application/vnd.openxmlformats-officedocument.spreadsheetml.worksheet+xml"/>
  <Override PartName="/xl/worksheets/sheet487.xml" ContentType="application/vnd.openxmlformats-officedocument.spreadsheetml.worksheet+xml"/>
  <Override PartName="/xl/worksheets/sheet488.xml" ContentType="application/vnd.openxmlformats-officedocument.spreadsheetml.worksheet+xml"/>
  <Override PartName="/xl/worksheets/sheet489.xml" ContentType="application/vnd.openxmlformats-officedocument.spreadsheetml.worksheet+xml"/>
  <Override PartName="/xl/worksheets/sheet490.xml" ContentType="application/vnd.openxmlformats-officedocument.spreadsheetml.worksheet+xml"/>
  <Override PartName="/xl/worksheets/sheet491.xml" ContentType="application/vnd.openxmlformats-officedocument.spreadsheetml.worksheet+xml"/>
  <Override PartName="/xl/worksheets/sheet492.xml" ContentType="application/vnd.openxmlformats-officedocument.spreadsheetml.worksheet+xml"/>
  <Override PartName="/xl/worksheets/sheet493.xml" ContentType="application/vnd.openxmlformats-officedocument.spreadsheetml.worksheet+xml"/>
  <Override PartName="/xl/worksheets/sheet494.xml" ContentType="application/vnd.openxmlformats-officedocument.spreadsheetml.worksheet+xml"/>
  <Override PartName="/xl/worksheets/sheet495.xml" ContentType="application/vnd.openxmlformats-officedocument.spreadsheetml.worksheet+xml"/>
  <Override PartName="/xl/worksheets/sheet496.xml" ContentType="application/vnd.openxmlformats-officedocument.spreadsheetml.worksheet+xml"/>
  <Override PartName="/xl/worksheets/sheet497.xml" ContentType="application/vnd.openxmlformats-officedocument.spreadsheetml.worksheet+xml"/>
  <Override PartName="/xl/worksheets/sheet498.xml" ContentType="application/vnd.openxmlformats-officedocument.spreadsheetml.worksheet+xml"/>
  <Override PartName="/xl/worksheets/sheet499.xml" ContentType="application/vnd.openxmlformats-officedocument.spreadsheetml.worksheet+xml"/>
  <Override PartName="/xl/worksheets/sheet500.xml" ContentType="application/vnd.openxmlformats-officedocument.spreadsheetml.worksheet+xml"/>
  <Override PartName="/xl/worksheets/sheet501.xml" ContentType="application/vnd.openxmlformats-officedocument.spreadsheetml.worksheet+xml"/>
  <Override PartName="/xl/worksheets/sheet502.xml" ContentType="application/vnd.openxmlformats-officedocument.spreadsheetml.worksheet+xml"/>
  <Override PartName="/xl/worksheets/sheet503.xml" ContentType="application/vnd.openxmlformats-officedocument.spreadsheetml.worksheet+xml"/>
  <Override PartName="/xl/worksheets/sheet504.xml" ContentType="application/vnd.openxmlformats-officedocument.spreadsheetml.worksheet+xml"/>
  <Override PartName="/xl/worksheets/sheet50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811"/>
  <workbookPr filterPrivacy="1"/>
  <xr:revisionPtr revIDLastSave="0" documentId="13_ncr:1_{7151466D-1696-2C4C-90C2-F78DA5F6E8F7}" xr6:coauthVersionLast="47" xr6:coauthVersionMax="47" xr10:uidLastSave="{00000000-0000-0000-0000-000000000000}"/>
  <bookViews>
    <workbookView xWindow="260" yWindow="880" windowWidth="40860" windowHeight="25700" xr2:uid="{00000000-000D-0000-FFFF-FFFF00000000}"/>
  </bookViews>
  <sheets>
    <sheet name="Summary" sheetId="13" r:id="rId1"/>
    <sheet name="scoring theory" sheetId="4" r:id="rId2"/>
    <sheet name="&lt;TICKER&gt; Results" sheetId="12" r:id="rId3"/>
    <sheet name="MMM Results" sheetId="1" r:id="rId4"/>
    <sheet name="AOS Results" sheetId="2" r:id="rId5"/>
    <sheet name="ABT Results" sheetId="3" r:id="rId6"/>
    <sheet name="ABBV Results" sheetId="5" r:id="rId7"/>
    <sheet name="ACN Results" sheetId="6" r:id="rId8"/>
    <sheet name="ADBE Results" sheetId="7" r:id="rId9"/>
    <sheet name="AMD Results" sheetId="8" r:id="rId10"/>
    <sheet name="AES Results" sheetId="9" r:id="rId11"/>
    <sheet name="AFL Results" sheetId="10" r:id="rId12"/>
    <sheet name="A Results" sheetId="11" r:id="rId13"/>
    <sheet name="APD Results" sheetId="14" r:id="rId14"/>
    <sheet name="ABNB Results" sheetId="15" r:id="rId15"/>
    <sheet name="AKAM Results" sheetId="16" r:id="rId16"/>
    <sheet name="ALB Results" sheetId="17" r:id="rId17"/>
    <sheet name="ARE Results" sheetId="18" r:id="rId18"/>
    <sheet name="ALGN Results" sheetId="19" r:id="rId19"/>
    <sheet name="ALLE Results" sheetId="20" r:id="rId20"/>
    <sheet name="LNT Results" sheetId="21" r:id="rId21"/>
    <sheet name="ALL Results" sheetId="22" r:id="rId22"/>
    <sheet name="GOOGL Results" sheetId="23" r:id="rId23"/>
    <sheet name="GOOG Results" sheetId="24" r:id="rId24"/>
    <sheet name="MO Results" sheetId="25" r:id="rId25"/>
    <sheet name="AMZN Results" sheetId="26" r:id="rId26"/>
    <sheet name="AMCR Results" sheetId="27" r:id="rId27"/>
    <sheet name="AEE Results" sheetId="28" r:id="rId28"/>
    <sheet name="AAL Results" sheetId="29" r:id="rId29"/>
    <sheet name="AEP Results" sheetId="30" r:id="rId30"/>
    <sheet name="AXP Results" sheetId="31" r:id="rId31"/>
    <sheet name="AIG Results" sheetId="32" r:id="rId32"/>
    <sheet name="AMT Results" sheetId="33" r:id="rId33"/>
    <sheet name="AWK Results" sheetId="34" r:id="rId34"/>
    <sheet name="AMP Results" sheetId="35" r:id="rId35"/>
    <sheet name="AME Results" sheetId="36" r:id="rId36"/>
    <sheet name="AMGN Results" sheetId="37" r:id="rId37"/>
    <sheet name="APH Results" sheetId="38" r:id="rId38"/>
    <sheet name="ADI Results" sheetId="39" r:id="rId39"/>
    <sheet name="ANSS Results" sheetId="40" r:id="rId40"/>
    <sheet name="AON Results" sheetId="41" r:id="rId41"/>
    <sheet name="APA Results" sheetId="42" r:id="rId42"/>
    <sheet name="AAPL Results" sheetId="43" r:id="rId43"/>
    <sheet name="AMAT Results" sheetId="44" r:id="rId44"/>
    <sheet name="APTV Results" sheetId="45" r:id="rId45"/>
    <sheet name="ACGL Results" sheetId="46" r:id="rId46"/>
    <sheet name="ADM Results" sheetId="47" r:id="rId47"/>
    <sheet name="ANET Results" sheetId="48" r:id="rId48"/>
    <sheet name="AJG Results" sheetId="49" r:id="rId49"/>
    <sheet name="AIZ Results" sheetId="50" r:id="rId50"/>
    <sheet name="T Results" sheetId="51" r:id="rId51"/>
    <sheet name="ATO Results" sheetId="52" r:id="rId52"/>
    <sheet name="ADSK Results" sheetId="53" r:id="rId53"/>
    <sheet name="ADP Results" sheetId="54" r:id="rId54"/>
    <sheet name="AZO Results" sheetId="55" r:id="rId55"/>
    <sheet name="AVB Results" sheetId="56" r:id="rId56"/>
    <sheet name="AVY Results" sheetId="57" r:id="rId57"/>
    <sheet name="AXON Results" sheetId="58" r:id="rId58"/>
    <sheet name="BKR Results" sheetId="59" r:id="rId59"/>
    <sheet name="BALL Results" sheetId="60" r:id="rId60"/>
    <sheet name="BAC Results" sheetId="61" r:id="rId61"/>
    <sheet name="BK Results" sheetId="62" r:id="rId62"/>
    <sheet name="BBWI Results" sheetId="63" r:id="rId63"/>
    <sheet name="BAX Results" sheetId="64" r:id="rId64"/>
    <sheet name="BDX Results" sheetId="65" r:id="rId65"/>
    <sheet name="BRK.B Results" sheetId="66" r:id="rId66"/>
    <sheet name="BBY Results" sheetId="67" r:id="rId67"/>
    <sheet name="BIO Results" sheetId="68" r:id="rId68"/>
    <sheet name="TECH Results" sheetId="69" r:id="rId69"/>
    <sheet name="BIIB Results" sheetId="70" r:id="rId70"/>
    <sheet name="BLK Results" sheetId="71" r:id="rId71"/>
    <sheet name="BX Results" sheetId="72" r:id="rId72"/>
    <sheet name="BA Results" sheetId="73" r:id="rId73"/>
    <sheet name="BKNG Results" sheetId="74" r:id="rId74"/>
    <sheet name="BWA Results" sheetId="75" r:id="rId75"/>
    <sheet name="BSX Results" sheetId="76" r:id="rId76"/>
    <sheet name="BMY Results" sheetId="77" r:id="rId77"/>
    <sheet name="AVGO Results" sheetId="78" r:id="rId78"/>
    <sheet name="BR Results" sheetId="79" r:id="rId79"/>
    <sheet name="BRO Results" sheetId="80" r:id="rId80"/>
    <sheet name="BLDR Results" sheetId="81" r:id="rId81"/>
    <sheet name="BG Results" sheetId="82" r:id="rId82"/>
    <sheet name="BXP Results" sheetId="83" r:id="rId83"/>
    <sheet name="CHRW Results" sheetId="84" r:id="rId84"/>
    <sheet name="CDNS Results" sheetId="85" r:id="rId85"/>
    <sheet name="CZR Results" sheetId="86" r:id="rId86"/>
    <sheet name="CPT Results" sheetId="87" r:id="rId87"/>
    <sheet name="CPB Results" sheetId="88" r:id="rId88"/>
    <sheet name="COF Results" sheetId="89" r:id="rId89"/>
    <sheet name="CAH Results" sheetId="90" r:id="rId90"/>
    <sheet name="KMX Results" sheetId="91" r:id="rId91"/>
    <sheet name="CCL Results" sheetId="92" r:id="rId92"/>
    <sheet name="CARR Results" sheetId="93" r:id="rId93"/>
    <sheet name="CTLT Results" sheetId="94" r:id="rId94"/>
    <sheet name="CAT Results" sheetId="95" r:id="rId95"/>
    <sheet name="CBOE Results" sheetId="96" r:id="rId96"/>
    <sheet name="CBRE Results" sheetId="97" r:id="rId97"/>
    <sheet name="CDW Results" sheetId="98" r:id="rId98"/>
    <sheet name="CE Results" sheetId="99" r:id="rId99"/>
    <sheet name="COR Results" sheetId="100" r:id="rId100"/>
    <sheet name="CNC Results" sheetId="101" r:id="rId101"/>
    <sheet name="CNP Results" sheetId="102" r:id="rId102"/>
    <sheet name="CF Results" sheetId="103" r:id="rId103"/>
    <sheet name="CRL Results" sheetId="104" r:id="rId104"/>
    <sheet name="SCHW Results" sheetId="105" r:id="rId105"/>
    <sheet name="CHTR Results" sheetId="106" r:id="rId106"/>
    <sheet name="CVX Results" sheetId="107" r:id="rId107"/>
    <sheet name="CMG Results" sheetId="108" r:id="rId108"/>
    <sheet name="CB Results" sheetId="109" r:id="rId109"/>
    <sheet name="CHD Results" sheetId="110" r:id="rId110"/>
    <sheet name="CI Results" sheetId="111" r:id="rId111"/>
    <sheet name="CINF Results" sheetId="112" r:id="rId112"/>
    <sheet name="CTAS Results" sheetId="113" r:id="rId113"/>
    <sheet name="CSCO Results" sheetId="114" r:id="rId114"/>
    <sheet name="C Results" sheetId="115" r:id="rId115"/>
    <sheet name="CFG Results" sheetId="116" r:id="rId116"/>
    <sheet name="CLX Results" sheetId="117" r:id="rId117"/>
    <sheet name="CME Results" sheetId="118" r:id="rId118"/>
    <sheet name="CMS Results" sheetId="119" r:id="rId119"/>
    <sheet name="KO Results" sheetId="120" r:id="rId120"/>
    <sheet name="CTSH Results" sheetId="121" r:id="rId121"/>
    <sheet name="CL Results" sheetId="122" r:id="rId122"/>
    <sheet name="CMCSA Results" sheetId="123" r:id="rId123"/>
    <sheet name="CAG Results" sheetId="124" r:id="rId124"/>
    <sheet name="COP Results" sheetId="125" r:id="rId125"/>
    <sheet name="ED Results" sheetId="126" r:id="rId126"/>
    <sheet name="STZ Results" sheetId="127" r:id="rId127"/>
    <sheet name="CEG Results" sheetId="128" r:id="rId128"/>
    <sheet name="COO Results" sheetId="129" r:id="rId129"/>
    <sheet name="CPRT Results" sheetId="130" r:id="rId130"/>
    <sheet name="GLW Results" sheetId="131" r:id="rId131"/>
    <sheet name="CPAY Results" sheetId="132" r:id="rId132"/>
    <sheet name="CTVA Results" sheetId="133" r:id="rId133"/>
    <sheet name="CSGP Results" sheetId="134" r:id="rId134"/>
    <sheet name="COST Results" sheetId="135" r:id="rId135"/>
    <sheet name="CTRA Results" sheetId="136" r:id="rId136"/>
    <sheet name="CRWD Results" sheetId="137" r:id="rId137"/>
    <sheet name="CCI Results" sheetId="138" r:id="rId138"/>
    <sheet name="CSX Results" sheetId="139" r:id="rId139"/>
    <sheet name="CMI Results" sheetId="140" r:id="rId140"/>
    <sheet name="CVS Results" sheetId="141" r:id="rId141"/>
    <sheet name="DHR Results" sheetId="142" r:id="rId142"/>
    <sheet name="DRI Results" sheetId="143" r:id="rId143"/>
    <sheet name="DVA Results" sheetId="144" r:id="rId144"/>
    <sheet name="DAY Results" sheetId="145" r:id="rId145"/>
    <sheet name="DECK Results" sheetId="146" r:id="rId146"/>
    <sheet name="DE Results" sheetId="147" r:id="rId147"/>
    <sheet name="DAL Results" sheetId="148" r:id="rId148"/>
    <sheet name="DVN Results" sheetId="149" r:id="rId149"/>
    <sheet name="DXCM Results" sheetId="150" r:id="rId150"/>
    <sheet name="FANG Results" sheetId="151" r:id="rId151"/>
    <sheet name="DLR Results" sheetId="152" r:id="rId152"/>
    <sheet name="DFS Results" sheetId="153" r:id="rId153"/>
    <sheet name="DG Results" sheetId="154" r:id="rId154"/>
    <sheet name="DLTR Results" sheetId="155" r:id="rId155"/>
    <sheet name="D Results" sheetId="156" r:id="rId156"/>
    <sheet name="DPZ Results" sheetId="157" r:id="rId157"/>
    <sheet name="DOV Results" sheetId="158" r:id="rId158"/>
    <sheet name="DOW Results" sheetId="159" r:id="rId159"/>
    <sheet name="DHI Results" sheetId="160" r:id="rId160"/>
    <sheet name="DTE Results" sheetId="161" r:id="rId161"/>
    <sheet name="DUK Results" sheetId="162" r:id="rId162"/>
    <sheet name="DD Results" sheetId="163" r:id="rId163"/>
    <sheet name="EMN Results" sheetId="164" r:id="rId164"/>
    <sheet name="ETN Results" sheetId="165" r:id="rId165"/>
    <sheet name="EBAY Results" sheetId="166" r:id="rId166"/>
    <sheet name="ECL Results" sheetId="167" r:id="rId167"/>
    <sheet name="EIX Results" sheetId="168" r:id="rId168"/>
    <sheet name="EW Results" sheetId="169" r:id="rId169"/>
    <sheet name="EA Results" sheetId="170" r:id="rId170"/>
    <sheet name="ELV Results" sheetId="171" r:id="rId171"/>
    <sheet name="EMR Results" sheetId="172" r:id="rId172"/>
    <sheet name="ENPH Results" sheetId="173" r:id="rId173"/>
    <sheet name="ETR Results" sheetId="174" r:id="rId174"/>
    <sheet name="EOG Results" sheetId="175" r:id="rId175"/>
    <sheet name="EPAM Results" sheetId="176" r:id="rId176"/>
    <sheet name="EQT Results" sheetId="177" r:id="rId177"/>
    <sheet name="EFX Results" sheetId="178" r:id="rId178"/>
    <sheet name="EQIX Results" sheetId="179" r:id="rId179"/>
    <sheet name="EQR Results" sheetId="180" r:id="rId180"/>
    <sheet name="ESS Results" sheetId="181" r:id="rId181"/>
    <sheet name="EL Results" sheetId="182" r:id="rId182"/>
    <sheet name="ETSY Results" sheetId="183" r:id="rId183"/>
    <sheet name="EG Results" sheetId="184" r:id="rId184"/>
    <sheet name="EVRG Results" sheetId="185" r:id="rId185"/>
    <sheet name="ES Results" sheetId="186" r:id="rId186"/>
    <sheet name="EXC Results" sheetId="187" r:id="rId187"/>
    <sheet name="EXPE Results" sheetId="188" r:id="rId188"/>
    <sheet name="EXPD Results" sheetId="189" r:id="rId189"/>
    <sheet name="EXR Results" sheetId="190" r:id="rId190"/>
    <sheet name="XOM Results" sheetId="191" r:id="rId191"/>
    <sheet name="FFIV Results" sheetId="192" r:id="rId192"/>
    <sheet name="FDS Results" sheetId="193" r:id="rId193"/>
    <sheet name="FICO Results" sheetId="194" r:id="rId194"/>
    <sheet name="FAST Results" sheetId="195" r:id="rId195"/>
    <sheet name="FRT Results" sheetId="196" r:id="rId196"/>
    <sheet name="FDX Results" sheetId="197" r:id="rId197"/>
    <sheet name="FIS Results" sheetId="198" r:id="rId198"/>
    <sheet name="FITB Results" sheetId="199" r:id="rId199"/>
    <sheet name="FSLR Results" sheetId="200" r:id="rId200"/>
    <sheet name="FE Results" sheetId="201" r:id="rId201"/>
    <sheet name="FI Results" sheetId="202" r:id="rId202"/>
    <sheet name="FMC Results" sheetId="203" r:id="rId203"/>
    <sheet name="F Results" sheetId="204" r:id="rId204"/>
    <sheet name="FTNT Results" sheetId="205" r:id="rId205"/>
    <sheet name="FTV Results" sheetId="206" r:id="rId206"/>
    <sheet name="FOXA Results" sheetId="207" r:id="rId207"/>
    <sheet name="FOX Results" sheetId="208" r:id="rId208"/>
    <sheet name="BEN Results" sheetId="209" r:id="rId209"/>
    <sheet name="FCX Results" sheetId="210" r:id="rId210"/>
    <sheet name="GRMN Results" sheetId="211" r:id="rId211"/>
    <sheet name="IT Results" sheetId="212" r:id="rId212"/>
    <sheet name="GE Results" sheetId="213" r:id="rId213"/>
    <sheet name="GEHC Results" sheetId="214" r:id="rId214"/>
    <sheet name="GEV Results" sheetId="215" r:id="rId215"/>
    <sheet name="GEN Results" sheetId="216" r:id="rId216"/>
    <sheet name="GNRC Results" sheetId="217" r:id="rId217"/>
    <sheet name="GD Results" sheetId="218" r:id="rId218"/>
    <sheet name="GIS Results" sheetId="219" r:id="rId219"/>
    <sheet name="GM Results" sheetId="220" r:id="rId220"/>
    <sheet name="GPC Results" sheetId="221" r:id="rId221"/>
    <sheet name="GILD Results" sheetId="222" r:id="rId222"/>
    <sheet name="GPN Results" sheetId="223" r:id="rId223"/>
    <sheet name="GL Results" sheetId="224" r:id="rId224"/>
    <sheet name="GDDY Results" sheetId="225" r:id="rId225"/>
    <sheet name="GS Results" sheetId="226" r:id="rId226"/>
    <sheet name="HAL Results" sheetId="227" r:id="rId227"/>
    <sheet name="HIG Results" sheetId="228" r:id="rId228"/>
    <sheet name="HAS Results" sheetId="229" r:id="rId229"/>
    <sheet name="HCA Results" sheetId="230" r:id="rId230"/>
    <sheet name="DOC Results" sheetId="231" r:id="rId231"/>
    <sheet name="HSIC Results" sheetId="232" r:id="rId232"/>
    <sheet name="HSY Results" sheetId="233" r:id="rId233"/>
    <sheet name="HES Results" sheetId="234" r:id="rId234"/>
    <sheet name="HPE Results" sheetId="235" r:id="rId235"/>
    <sheet name="HLT Results" sheetId="236" r:id="rId236"/>
    <sheet name="HOLX Results" sheetId="237" r:id="rId237"/>
    <sheet name="HD Results" sheetId="238" r:id="rId238"/>
    <sheet name="HON Results" sheetId="239" r:id="rId239"/>
    <sheet name="HRL Results" sheetId="240" r:id="rId240"/>
    <sheet name="HST Results" sheetId="241" r:id="rId241"/>
    <sheet name="HWM Results" sheetId="242" r:id="rId242"/>
    <sheet name="HPQ Results" sheetId="243" r:id="rId243"/>
    <sheet name="HUBB Results" sheetId="244" r:id="rId244"/>
    <sheet name="HUM Results" sheetId="245" r:id="rId245"/>
    <sheet name="HBAN Results" sheetId="246" r:id="rId246"/>
    <sheet name="HII Results" sheetId="247" r:id="rId247"/>
    <sheet name="IBM Results" sheetId="248" r:id="rId248"/>
    <sheet name="IEX Results" sheetId="249" r:id="rId249"/>
    <sheet name="IDXX Results" sheetId="250" r:id="rId250"/>
    <sheet name="ITW Results" sheetId="251" r:id="rId251"/>
    <sheet name="INCY Results" sheetId="252" r:id="rId252"/>
    <sheet name="IR Results" sheetId="253" r:id="rId253"/>
    <sheet name="PODD Results" sheetId="254" r:id="rId254"/>
    <sheet name="INTC Results" sheetId="255" r:id="rId255"/>
    <sheet name="ICE Results" sheetId="256" r:id="rId256"/>
    <sheet name="IFF Results" sheetId="257" r:id="rId257"/>
    <sheet name="IP Results" sheetId="258" r:id="rId258"/>
    <sheet name="IPG Results" sheetId="259" r:id="rId259"/>
    <sheet name="INTU Results" sheetId="260" r:id="rId260"/>
    <sheet name="ISRG Results" sheetId="261" r:id="rId261"/>
    <sheet name="IVZ Results" sheetId="262" r:id="rId262"/>
    <sheet name="INVH Results" sheetId="263" r:id="rId263"/>
    <sheet name="IQV Results" sheetId="264" r:id="rId264"/>
    <sheet name="IRM Results" sheetId="265" r:id="rId265"/>
    <sheet name="JBHT Results" sheetId="266" r:id="rId266"/>
    <sheet name="JBL Results" sheetId="267" r:id="rId267"/>
    <sheet name="JKHY Results" sheetId="268" r:id="rId268"/>
    <sheet name="J Results" sheetId="269" r:id="rId269"/>
    <sheet name="JNJ Results" sheetId="270" r:id="rId270"/>
    <sheet name="JCI Results" sheetId="271" r:id="rId271"/>
    <sheet name="JPM Results" sheetId="272" r:id="rId272"/>
    <sheet name="JNPR Results" sheetId="273" r:id="rId273"/>
    <sheet name="K Results" sheetId="274" r:id="rId274"/>
    <sheet name="KVUE Results" sheetId="275" r:id="rId275"/>
    <sheet name="KDP Results" sheetId="276" r:id="rId276"/>
    <sheet name="KEY Results" sheetId="277" r:id="rId277"/>
    <sheet name="KEYS Results" sheetId="278" r:id="rId278"/>
    <sheet name="KMB Results" sheetId="279" r:id="rId279"/>
    <sheet name="KIM Results" sheetId="280" r:id="rId280"/>
    <sheet name="KMI Results" sheetId="281" r:id="rId281"/>
    <sheet name="KKR Results" sheetId="282" r:id="rId282"/>
    <sheet name="KLAC Results" sheetId="283" r:id="rId283"/>
    <sheet name="KHC Results" sheetId="284" r:id="rId284"/>
    <sheet name="KR Results" sheetId="285" r:id="rId285"/>
    <sheet name="LHX Results" sheetId="286" r:id="rId286"/>
    <sheet name="LH Results" sheetId="287" r:id="rId287"/>
    <sheet name="LRCX Results" sheetId="288" r:id="rId288"/>
    <sheet name="LW Results" sheetId="289" r:id="rId289"/>
    <sheet name="LVS Results" sheetId="290" r:id="rId290"/>
    <sheet name="LDOS Results" sheetId="291" r:id="rId291"/>
    <sheet name="LEN Results" sheetId="292" r:id="rId292"/>
    <sheet name="LLY Results" sheetId="293" r:id="rId293"/>
    <sheet name="LIN Results" sheetId="294" r:id="rId294"/>
    <sheet name="LYV Results" sheetId="295" r:id="rId295"/>
    <sheet name="LKQ Results" sheetId="296" r:id="rId296"/>
    <sheet name="LMT Results" sheetId="297" r:id="rId297"/>
    <sheet name="L Results" sheetId="298" r:id="rId298"/>
    <sheet name="LOW Results" sheetId="299" r:id="rId299"/>
    <sheet name="LULU Results" sheetId="300" r:id="rId300"/>
    <sheet name="LYB Results" sheetId="301" r:id="rId301"/>
    <sheet name="MTB Results" sheetId="302" r:id="rId302"/>
    <sheet name="MRO Results" sheetId="303" r:id="rId303"/>
    <sheet name="MPC Results" sheetId="304" r:id="rId304"/>
    <sheet name="MKTX Results" sheetId="305" r:id="rId305"/>
    <sheet name="MAR Results" sheetId="306" r:id="rId306"/>
    <sheet name="MMC Results" sheetId="307" r:id="rId307"/>
    <sheet name="MLM Results" sheetId="308" r:id="rId308"/>
    <sheet name="MAS Results" sheetId="309" r:id="rId309"/>
    <sheet name="MA Results" sheetId="310" r:id="rId310"/>
    <sheet name="MTCH Results" sheetId="311" r:id="rId311"/>
    <sheet name="MKC Results" sheetId="312" r:id="rId312"/>
    <sheet name="MCD Results" sheetId="313" r:id="rId313"/>
    <sheet name="MCK Results" sheetId="314" r:id="rId314"/>
    <sheet name="MDT Results" sheetId="315" r:id="rId315"/>
    <sheet name="MRK Results" sheetId="316" r:id="rId316"/>
    <sheet name="META Results" sheetId="317" r:id="rId317"/>
    <sheet name="MET Results" sheetId="318" r:id="rId318"/>
    <sheet name="MTD Results" sheetId="319" r:id="rId319"/>
    <sheet name="MGM Results" sheetId="320" r:id="rId320"/>
    <sheet name="MCHP Results" sheetId="321" r:id="rId321"/>
    <sheet name="MU Results" sheetId="322" r:id="rId322"/>
    <sheet name="MSFT Results" sheetId="323" r:id="rId323"/>
    <sheet name="MAA Results" sheetId="324" r:id="rId324"/>
    <sheet name="MRNA Results" sheetId="325" r:id="rId325"/>
    <sheet name="MHK Results" sheetId="326" r:id="rId326"/>
    <sheet name="MOH Results" sheetId="327" r:id="rId327"/>
    <sheet name="TAP Results" sheetId="328" r:id="rId328"/>
    <sheet name="MDLZ Results" sheetId="329" r:id="rId329"/>
    <sheet name="MPWR Results" sheetId="330" r:id="rId330"/>
    <sheet name="MNST Results" sheetId="331" r:id="rId331"/>
    <sheet name="MCO Results" sheetId="332" r:id="rId332"/>
    <sheet name="MS Results" sheetId="333" r:id="rId333"/>
    <sheet name="MOS Results" sheetId="334" r:id="rId334"/>
    <sheet name="MSI Results" sheetId="335" r:id="rId335"/>
    <sheet name="MSCI Results" sheetId="336" r:id="rId336"/>
    <sheet name="NDAQ Results" sheetId="337" r:id="rId337"/>
    <sheet name="NTAP Results" sheetId="338" r:id="rId338"/>
    <sheet name="NFLX Results" sheetId="339" r:id="rId339"/>
    <sheet name="NEM Results" sheetId="340" r:id="rId340"/>
    <sheet name="NWSA Results" sheetId="341" r:id="rId341"/>
    <sheet name="NWS Results" sheetId="342" r:id="rId342"/>
    <sheet name="NEE Results" sheetId="343" r:id="rId343"/>
    <sheet name="NKE Results" sheetId="344" r:id="rId344"/>
    <sheet name="NI Results" sheetId="345" r:id="rId345"/>
    <sheet name="NDSN Results" sheetId="346" r:id="rId346"/>
    <sheet name="NSC Results" sheetId="347" r:id="rId347"/>
    <sheet name="NTRS Results" sheetId="348" r:id="rId348"/>
    <sheet name="NOC Results" sheetId="349" r:id="rId349"/>
    <sheet name="NCLH Results" sheetId="350" r:id="rId350"/>
    <sheet name="NRG Results" sheetId="351" r:id="rId351"/>
    <sheet name="NUE Results" sheetId="352" r:id="rId352"/>
    <sheet name="NVDA Results" sheetId="353" r:id="rId353"/>
    <sheet name="NVR Results" sheetId="354" r:id="rId354"/>
    <sheet name="NXPI Results" sheetId="355" r:id="rId355"/>
    <sheet name="ORLY Results" sheetId="356" r:id="rId356"/>
    <sheet name="OXY Results" sheetId="357" r:id="rId357"/>
    <sheet name="ODFL Results" sheetId="358" r:id="rId358"/>
    <sheet name="OMC Results" sheetId="359" r:id="rId359"/>
    <sheet name="ON Results" sheetId="360" r:id="rId360"/>
    <sheet name="OKE Results" sheetId="361" r:id="rId361"/>
    <sheet name="ORCL Results" sheetId="362" r:id="rId362"/>
    <sheet name="OTIS Results" sheetId="363" r:id="rId363"/>
    <sheet name="PCAR Results" sheetId="364" r:id="rId364"/>
    <sheet name="PKG Results" sheetId="365" r:id="rId365"/>
    <sheet name="PANW Results" sheetId="366" r:id="rId366"/>
    <sheet name="PARA Results" sheetId="367" r:id="rId367"/>
    <sheet name="PH Results" sheetId="368" r:id="rId368"/>
    <sheet name="PAYX Results" sheetId="369" r:id="rId369"/>
    <sheet name="PAYC Results" sheetId="370" r:id="rId370"/>
    <sheet name="PYPL Results" sheetId="371" r:id="rId371"/>
    <sheet name="PNR Results" sheetId="372" r:id="rId372"/>
    <sheet name="PEP Results" sheetId="373" r:id="rId373"/>
    <sheet name="PFE Results" sheetId="374" r:id="rId374"/>
    <sheet name="PCG Results" sheetId="375" r:id="rId375"/>
    <sheet name="PM Results" sheetId="376" r:id="rId376"/>
    <sheet name="PSX Results" sheetId="377" r:id="rId377"/>
    <sheet name="PNW Results" sheetId="378" r:id="rId378"/>
    <sheet name="PNC Results" sheetId="379" r:id="rId379"/>
    <sheet name="POOL Results" sheetId="380" r:id="rId380"/>
    <sheet name="PPG Results" sheetId="381" r:id="rId381"/>
    <sheet name="PPL Results" sheetId="382" r:id="rId382"/>
    <sheet name="PFG Results" sheetId="383" r:id="rId383"/>
    <sheet name="PG Results" sheetId="384" r:id="rId384"/>
    <sheet name="PGR Results" sheetId="385" r:id="rId385"/>
    <sheet name="PLD Results" sheetId="386" r:id="rId386"/>
    <sheet name="PRU Results" sheetId="387" r:id="rId387"/>
    <sheet name="PEG Results" sheetId="388" r:id="rId388"/>
    <sheet name="PTC Results" sheetId="389" r:id="rId389"/>
    <sheet name="PSA Results" sheetId="390" r:id="rId390"/>
    <sheet name="PHM Results" sheetId="391" r:id="rId391"/>
    <sheet name="QRVO Results" sheetId="392" r:id="rId392"/>
    <sheet name="PWR Results" sheetId="393" r:id="rId393"/>
    <sheet name="QCOM Results" sheetId="394" r:id="rId394"/>
    <sheet name="DGX Results" sheetId="395" r:id="rId395"/>
    <sheet name="RL Results" sheetId="396" r:id="rId396"/>
    <sheet name="RJF Results" sheetId="397" r:id="rId397"/>
    <sheet name="RTX Results" sheetId="398" r:id="rId398"/>
    <sheet name="O Results" sheetId="399" r:id="rId399"/>
    <sheet name="REG Results" sheetId="400" r:id="rId400"/>
    <sheet name="REGN Results" sheetId="401" r:id="rId401"/>
    <sheet name="RF Results" sheetId="402" r:id="rId402"/>
    <sheet name="RSG Results" sheetId="403" r:id="rId403"/>
    <sheet name="RMD Results" sheetId="404" r:id="rId404"/>
    <sheet name="RVTY Results" sheetId="405" r:id="rId405"/>
    <sheet name="ROK Results" sheetId="406" r:id="rId406"/>
    <sheet name="ROL Results" sheetId="407" r:id="rId407"/>
    <sheet name="ROP Results" sheetId="408" r:id="rId408"/>
    <sheet name="ROST Results" sheetId="409" r:id="rId409"/>
    <sheet name="RCL Results" sheetId="410" r:id="rId410"/>
    <sheet name="SPGI Results" sheetId="411" r:id="rId411"/>
    <sheet name="CRM Results" sheetId="412" r:id="rId412"/>
    <sheet name="SBAC Results" sheetId="413" r:id="rId413"/>
    <sheet name="SLB Results" sheetId="414" r:id="rId414"/>
    <sheet name="STX Results" sheetId="415" r:id="rId415"/>
    <sheet name="SRE Results" sheetId="416" r:id="rId416"/>
    <sheet name="NOW Results" sheetId="417" r:id="rId417"/>
    <sheet name="SHW Results" sheetId="418" r:id="rId418"/>
    <sheet name="SPG Results" sheetId="419" r:id="rId419"/>
    <sheet name="SWKS Results" sheetId="420" r:id="rId420"/>
    <sheet name="SJM Results" sheetId="421" r:id="rId421"/>
    <sheet name="SW Results" sheetId="422" r:id="rId422"/>
    <sheet name="SNA Results" sheetId="423" r:id="rId423"/>
    <sheet name="SOLV Results" sheetId="424" r:id="rId424"/>
    <sheet name="SO Results" sheetId="425" r:id="rId425"/>
    <sheet name="LUV Results" sheetId="426" r:id="rId426"/>
    <sheet name="SWK Results" sheetId="427" r:id="rId427"/>
    <sheet name="SBUX Results" sheetId="428" r:id="rId428"/>
    <sheet name="STT Results" sheetId="429" r:id="rId429"/>
    <sheet name="STLD Results" sheetId="430" r:id="rId430"/>
    <sheet name="STE Results" sheetId="431" r:id="rId431"/>
    <sheet name="SYK Results" sheetId="432" r:id="rId432"/>
    <sheet name="SMCI Results" sheetId="433" r:id="rId433"/>
    <sheet name="SYF Results" sheetId="434" r:id="rId434"/>
    <sheet name="SNPS Results" sheetId="435" r:id="rId435"/>
    <sheet name="SYY Results" sheetId="436" r:id="rId436"/>
    <sheet name="TMUS Results" sheetId="437" r:id="rId437"/>
    <sheet name="TROW Results" sheetId="438" r:id="rId438"/>
    <sheet name="TTWO Results" sheetId="439" r:id="rId439"/>
    <sheet name="TPR Results" sheetId="440" r:id="rId440"/>
    <sheet name="TRGP Results" sheetId="441" r:id="rId441"/>
    <sheet name="TGT Results" sheetId="442" r:id="rId442"/>
    <sheet name="TEL Results" sheetId="443" r:id="rId443"/>
    <sheet name="TDY Results" sheetId="444" r:id="rId444"/>
    <sheet name="TFX Results" sheetId="445" r:id="rId445"/>
    <sheet name="TER Results" sheetId="446" r:id="rId446"/>
    <sheet name="TSLA Results" sheetId="447" r:id="rId447"/>
    <sheet name="TXN Results" sheetId="448" r:id="rId448"/>
    <sheet name="TXT Results" sheetId="449" r:id="rId449"/>
    <sheet name="TMO Results" sheetId="450" r:id="rId450"/>
    <sheet name="TJX Results" sheetId="451" r:id="rId451"/>
    <sheet name="TSCO Results" sheetId="452" r:id="rId452"/>
    <sheet name="TT Results" sheetId="453" r:id="rId453"/>
    <sheet name="TDG Results" sheetId="454" r:id="rId454"/>
    <sheet name="TRV Results" sheetId="455" r:id="rId455"/>
    <sheet name="TRMB Results" sheetId="456" r:id="rId456"/>
    <sheet name="TFC Results" sheetId="457" r:id="rId457"/>
    <sheet name="TYL Results" sheetId="458" r:id="rId458"/>
    <sheet name="TSN Results" sheetId="459" r:id="rId459"/>
    <sheet name="USB Results" sheetId="460" r:id="rId460"/>
    <sheet name="UBER Results" sheetId="461" r:id="rId461"/>
    <sheet name="UDR Results" sheetId="462" r:id="rId462"/>
    <sheet name="ULTA Results" sheetId="463" r:id="rId463"/>
    <sheet name="UNP Results" sheetId="464" r:id="rId464"/>
    <sheet name="UAL Results" sheetId="465" r:id="rId465"/>
    <sheet name="UPS Results" sheetId="466" r:id="rId466"/>
    <sheet name="URI Results" sheetId="467" r:id="rId467"/>
    <sheet name="UNH Results" sheetId="468" r:id="rId468"/>
    <sheet name="UHS Results" sheetId="469" r:id="rId469"/>
    <sheet name="VLO Results" sheetId="470" r:id="rId470"/>
    <sheet name="VTR Results" sheetId="471" r:id="rId471"/>
    <sheet name="VLTO Results" sheetId="472" r:id="rId472"/>
    <sheet name="VRSN Results" sheetId="473" r:id="rId473"/>
    <sheet name="VRSK Results" sheetId="474" r:id="rId474"/>
    <sheet name="VZ Results" sheetId="475" r:id="rId475"/>
    <sheet name="VRTX Results" sheetId="476" r:id="rId476"/>
    <sheet name="VTRS Results" sheetId="477" r:id="rId477"/>
    <sheet name="VICI Results" sheetId="478" r:id="rId478"/>
    <sheet name="V Results" sheetId="479" r:id="rId479"/>
    <sheet name="VST Results" sheetId="480" r:id="rId480"/>
    <sheet name="VMC Results" sheetId="481" r:id="rId481"/>
    <sheet name="WRB Results" sheetId="482" r:id="rId482"/>
    <sheet name="GWW Results" sheetId="483" r:id="rId483"/>
    <sheet name="WAB Results" sheetId="484" r:id="rId484"/>
    <sheet name="WBA Results" sheetId="485" r:id="rId485"/>
    <sheet name="WMT Results" sheetId="486" r:id="rId486"/>
    <sheet name="DIS Results" sheetId="487" r:id="rId487"/>
    <sheet name="WBD Results" sheetId="488" r:id="rId488"/>
    <sheet name="WM Results" sheetId="489" r:id="rId489"/>
    <sheet name="WAT Results" sheetId="490" r:id="rId490"/>
    <sheet name="WEC Results" sheetId="491" r:id="rId491"/>
    <sheet name="WFC Results" sheetId="492" r:id="rId492"/>
    <sheet name="WELL Results" sheetId="493" r:id="rId493"/>
    <sheet name="WST Results" sheetId="494" r:id="rId494"/>
    <sheet name="WDC Results" sheetId="495" r:id="rId495"/>
    <sheet name="WY Results" sheetId="496" r:id="rId496"/>
    <sheet name="WMB Results" sheetId="497" r:id="rId497"/>
    <sheet name="WTW Results" sheetId="498" r:id="rId498"/>
    <sheet name="WYNN Results" sheetId="499" r:id="rId499"/>
    <sheet name="XEL Results" sheetId="500" r:id="rId500"/>
    <sheet name="XYL Results" sheetId="501" r:id="rId501"/>
    <sheet name="YUM Results" sheetId="502" r:id="rId502"/>
    <sheet name="ZBRA Results" sheetId="503" r:id="rId503"/>
    <sheet name="ZBH Results" sheetId="504" r:id="rId504"/>
    <sheet name="ZTS Results" sheetId="505" r:id="rId50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2" i="505" l="1"/>
  <c r="C32" i="505"/>
  <c r="F31" i="505"/>
  <c r="E31" i="505"/>
  <c r="D31" i="505"/>
  <c r="C31" i="505"/>
  <c r="G31" i="505" s="1"/>
  <c r="G30" i="505"/>
  <c r="F30" i="505"/>
  <c r="E30" i="505"/>
  <c r="D30" i="505"/>
  <c r="C30" i="505"/>
  <c r="G29" i="505"/>
  <c r="C29" i="505"/>
  <c r="G28" i="505"/>
  <c r="F28" i="505"/>
  <c r="E28" i="505"/>
  <c r="D28" i="505"/>
  <c r="C28" i="505"/>
  <c r="G27" i="505"/>
  <c r="F27" i="505"/>
  <c r="E27" i="505"/>
  <c r="D27" i="505"/>
  <c r="C27" i="505"/>
  <c r="G26" i="505"/>
  <c r="F26" i="505"/>
  <c r="E26" i="505"/>
  <c r="D26" i="505"/>
  <c r="C26" i="505"/>
  <c r="F25" i="505"/>
  <c r="E25" i="505"/>
  <c r="G25" i="505" s="1"/>
  <c r="D25" i="505"/>
  <c r="C25" i="505"/>
  <c r="F24" i="505"/>
  <c r="E24" i="505"/>
  <c r="D24" i="505"/>
  <c r="C24" i="505"/>
  <c r="G24" i="505" s="1"/>
  <c r="F23" i="505"/>
  <c r="E23" i="505"/>
  <c r="D23" i="505"/>
  <c r="C23" i="505"/>
  <c r="G23" i="505" s="1"/>
  <c r="G22" i="505"/>
  <c r="E22" i="505"/>
  <c r="D22" i="505"/>
  <c r="C22" i="505"/>
  <c r="G21" i="505"/>
  <c r="E21" i="505"/>
  <c r="D21" i="505"/>
  <c r="C21" i="505"/>
  <c r="G32" i="504"/>
  <c r="C32" i="504"/>
  <c r="G31" i="504"/>
  <c r="F31" i="504"/>
  <c r="E31" i="504"/>
  <c r="D31" i="504"/>
  <c r="C31" i="504"/>
  <c r="G30" i="504"/>
  <c r="F30" i="504"/>
  <c r="E30" i="504"/>
  <c r="D30" i="504"/>
  <c r="C30" i="504"/>
  <c r="G29" i="504"/>
  <c r="C29" i="504"/>
  <c r="G28" i="504"/>
  <c r="F28" i="504"/>
  <c r="E28" i="504"/>
  <c r="D28" i="504"/>
  <c r="C28" i="504"/>
  <c r="G27" i="504"/>
  <c r="F27" i="504"/>
  <c r="E27" i="504"/>
  <c r="D27" i="504"/>
  <c r="C27" i="504"/>
  <c r="F26" i="504"/>
  <c r="E26" i="504"/>
  <c r="G26" i="504" s="1"/>
  <c r="D26" i="504"/>
  <c r="C26" i="504"/>
  <c r="F25" i="504"/>
  <c r="E25" i="504"/>
  <c r="D25" i="504"/>
  <c r="C25" i="504"/>
  <c r="G25" i="504" s="1"/>
  <c r="F24" i="504"/>
  <c r="E24" i="504"/>
  <c r="D24" i="504"/>
  <c r="C24" i="504"/>
  <c r="G24" i="504" s="1"/>
  <c r="F23" i="504"/>
  <c r="E23" i="504"/>
  <c r="D23" i="504"/>
  <c r="C23" i="504"/>
  <c r="G23" i="504" s="1"/>
  <c r="E22" i="504"/>
  <c r="G22" i="504" s="1"/>
  <c r="D22" i="504"/>
  <c r="C22" i="504"/>
  <c r="E21" i="504"/>
  <c r="D21" i="504"/>
  <c r="G21" i="504" s="1"/>
  <c r="C21" i="504"/>
  <c r="G32" i="503"/>
  <c r="C32" i="503"/>
  <c r="G31" i="503"/>
  <c r="F31" i="503"/>
  <c r="E31" i="503"/>
  <c r="D31" i="503"/>
  <c r="C31" i="503"/>
  <c r="F30" i="503"/>
  <c r="E30" i="503"/>
  <c r="G30" i="503" s="1"/>
  <c r="D30" i="503"/>
  <c r="C30" i="503"/>
  <c r="G29" i="503"/>
  <c r="C29" i="503"/>
  <c r="G28" i="503"/>
  <c r="F28" i="503"/>
  <c r="E28" i="503"/>
  <c r="D28" i="503"/>
  <c r="C28" i="503"/>
  <c r="F27" i="503"/>
  <c r="E27" i="503"/>
  <c r="G27" i="503" s="1"/>
  <c r="D27" i="503"/>
  <c r="C27" i="503"/>
  <c r="F26" i="503"/>
  <c r="E26" i="503"/>
  <c r="G26" i="503" s="1"/>
  <c r="D26" i="503"/>
  <c r="C26" i="503"/>
  <c r="F25" i="503"/>
  <c r="E25" i="503"/>
  <c r="D25" i="503"/>
  <c r="C25" i="503"/>
  <c r="G25" i="503" s="1"/>
  <c r="F24" i="503"/>
  <c r="E24" i="503"/>
  <c r="D24" i="503"/>
  <c r="C24" i="503"/>
  <c r="G24" i="503" s="1"/>
  <c r="F23" i="503"/>
  <c r="E23" i="503"/>
  <c r="D23" i="503"/>
  <c r="C23" i="503"/>
  <c r="G23" i="503" s="1"/>
  <c r="E22" i="503"/>
  <c r="D22" i="503"/>
  <c r="G22" i="503" s="1"/>
  <c r="C22" i="503"/>
  <c r="E21" i="503"/>
  <c r="D21" i="503"/>
  <c r="G21" i="503" s="1"/>
  <c r="C21" i="503"/>
  <c r="G32" i="502"/>
  <c r="C32" i="502"/>
  <c r="F31" i="502"/>
  <c r="E31" i="502"/>
  <c r="G31" i="502" s="1"/>
  <c r="D31" i="502"/>
  <c r="C31" i="502"/>
  <c r="F30" i="502"/>
  <c r="E30" i="502"/>
  <c r="G30" i="502" s="1"/>
  <c r="D30" i="502"/>
  <c r="C30" i="502"/>
  <c r="G29" i="502"/>
  <c r="C29" i="502"/>
  <c r="F28" i="502"/>
  <c r="E28" i="502"/>
  <c r="G28" i="502" s="1"/>
  <c r="D28" i="502"/>
  <c r="C28" i="502"/>
  <c r="F27" i="502"/>
  <c r="E27" i="502"/>
  <c r="G27" i="502" s="1"/>
  <c r="D27" i="502"/>
  <c r="C27" i="502"/>
  <c r="F26" i="502"/>
  <c r="E26" i="502"/>
  <c r="D26" i="502"/>
  <c r="C26" i="502"/>
  <c r="G26" i="502" s="1"/>
  <c r="F25" i="502"/>
  <c r="E25" i="502"/>
  <c r="D25" i="502"/>
  <c r="C25" i="502"/>
  <c r="G25" i="502" s="1"/>
  <c r="F24" i="502"/>
  <c r="E24" i="502"/>
  <c r="D24" i="502"/>
  <c r="C24" i="502"/>
  <c r="G24" i="502" s="1"/>
  <c r="F23" i="502"/>
  <c r="E23" i="502"/>
  <c r="D23" i="502"/>
  <c r="C23" i="502"/>
  <c r="G23" i="502" s="1"/>
  <c r="E22" i="502"/>
  <c r="D22" i="502"/>
  <c r="C22" i="502"/>
  <c r="G22" i="502" s="1"/>
  <c r="E21" i="502"/>
  <c r="D21" i="502"/>
  <c r="G21" i="502" s="1"/>
  <c r="C21" i="502"/>
  <c r="G32" i="501"/>
  <c r="C32" i="501"/>
  <c r="F31" i="501"/>
  <c r="E31" i="501"/>
  <c r="G31" i="501" s="1"/>
  <c r="D31" i="501"/>
  <c r="C31" i="501"/>
  <c r="F30" i="501"/>
  <c r="E30" i="501"/>
  <c r="D30" i="501"/>
  <c r="C30" i="501"/>
  <c r="G30" i="501" s="1"/>
  <c r="G29" i="501"/>
  <c r="C29" i="501"/>
  <c r="F28" i="501"/>
  <c r="E28" i="501"/>
  <c r="G28" i="501" s="1"/>
  <c r="D28" i="501"/>
  <c r="C28" i="501"/>
  <c r="F27" i="501"/>
  <c r="E27" i="501"/>
  <c r="D27" i="501"/>
  <c r="C27" i="501"/>
  <c r="G27" i="501" s="1"/>
  <c r="F26" i="501"/>
  <c r="E26" i="501"/>
  <c r="D26" i="501"/>
  <c r="C26" i="501"/>
  <c r="G26" i="501" s="1"/>
  <c r="F25" i="501"/>
  <c r="E25" i="501"/>
  <c r="D25" i="501"/>
  <c r="C25" i="501"/>
  <c r="G25" i="501" s="1"/>
  <c r="F24" i="501"/>
  <c r="E24" i="501"/>
  <c r="D24" i="501"/>
  <c r="C24" i="501"/>
  <c r="G24" i="501" s="1"/>
  <c r="F23" i="501"/>
  <c r="E23" i="501"/>
  <c r="D23" i="501"/>
  <c r="C23" i="501"/>
  <c r="G23" i="501" s="1"/>
  <c r="E22" i="501"/>
  <c r="D22" i="501"/>
  <c r="C22" i="501"/>
  <c r="G22" i="501" s="1"/>
  <c r="E21" i="501"/>
  <c r="D21" i="501"/>
  <c r="G21" i="501" s="1"/>
  <c r="C21" i="501"/>
  <c r="C32" i="500"/>
  <c r="G32" i="500" s="1"/>
  <c r="F31" i="500"/>
  <c r="E31" i="500"/>
  <c r="D31" i="500"/>
  <c r="C31" i="500"/>
  <c r="G31" i="500" s="1"/>
  <c r="F30" i="500"/>
  <c r="E30" i="500"/>
  <c r="D30" i="500"/>
  <c r="C30" i="500"/>
  <c r="G30" i="500" s="1"/>
  <c r="C29" i="500"/>
  <c r="G29" i="500" s="1"/>
  <c r="F28" i="500"/>
  <c r="E28" i="500"/>
  <c r="D28" i="500"/>
  <c r="C28" i="500"/>
  <c r="G28" i="500" s="1"/>
  <c r="F27" i="500"/>
  <c r="E27" i="500"/>
  <c r="D27" i="500"/>
  <c r="C27" i="500"/>
  <c r="G27" i="500" s="1"/>
  <c r="F26" i="500"/>
  <c r="E26" i="500"/>
  <c r="D26" i="500"/>
  <c r="C26" i="500"/>
  <c r="G26" i="500" s="1"/>
  <c r="F25" i="500"/>
  <c r="E25" i="500"/>
  <c r="D25" i="500"/>
  <c r="C25" i="500"/>
  <c r="G25" i="500" s="1"/>
  <c r="F24" i="500"/>
  <c r="E24" i="500"/>
  <c r="D24" i="500"/>
  <c r="C24" i="500"/>
  <c r="G24" i="500" s="1"/>
  <c r="F23" i="500"/>
  <c r="E23" i="500"/>
  <c r="D23" i="500"/>
  <c r="C23" i="500"/>
  <c r="G23" i="500" s="1"/>
  <c r="E22" i="500"/>
  <c r="D22" i="500"/>
  <c r="C22" i="500"/>
  <c r="G22" i="500" s="1"/>
  <c r="E21" i="500"/>
  <c r="D21" i="500"/>
  <c r="G21" i="500" s="1"/>
  <c r="C21" i="500"/>
  <c r="C32" i="499"/>
  <c r="G32" i="499" s="1"/>
  <c r="F31" i="499"/>
  <c r="E31" i="499"/>
  <c r="D31" i="499"/>
  <c r="C31" i="499"/>
  <c r="G31" i="499" s="1"/>
  <c r="F30" i="499"/>
  <c r="E30" i="499"/>
  <c r="D30" i="499"/>
  <c r="C30" i="499"/>
  <c r="G30" i="499" s="1"/>
  <c r="C29" i="499"/>
  <c r="G29" i="499" s="1"/>
  <c r="F28" i="499"/>
  <c r="E28" i="499"/>
  <c r="D28" i="499"/>
  <c r="C28" i="499"/>
  <c r="G28" i="499" s="1"/>
  <c r="F27" i="499"/>
  <c r="E27" i="499"/>
  <c r="D27" i="499"/>
  <c r="C27" i="499"/>
  <c r="G27" i="499" s="1"/>
  <c r="F26" i="499"/>
  <c r="E26" i="499"/>
  <c r="D26" i="499"/>
  <c r="C26" i="499"/>
  <c r="G26" i="499" s="1"/>
  <c r="F25" i="499"/>
  <c r="E25" i="499"/>
  <c r="D25" i="499"/>
  <c r="C25" i="499"/>
  <c r="G25" i="499" s="1"/>
  <c r="F24" i="499"/>
  <c r="E24" i="499"/>
  <c r="D24" i="499"/>
  <c r="C24" i="499"/>
  <c r="G24" i="499" s="1"/>
  <c r="F23" i="499"/>
  <c r="E23" i="499"/>
  <c r="D23" i="499"/>
  <c r="C23" i="499"/>
  <c r="G23" i="499" s="1"/>
  <c r="E22" i="499"/>
  <c r="D22" i="499"/>
  <c r="C22" i="499"/>
  <c r="G22" i="499" s="1"/>
  <c r="E21" i="499"/>
  <c r="D21" i="499"/>
  <c r="G21" i="499" s="1"/>
  <c r="C21" i="499"/>
  <c r="C32" i="498"/>
  <c r="G32" i="498" s="1"/>
  <c r="F31" i="498"/>
  <c r="E31" i="498"/>
  <c r="D31" i="498"/>
  <c r="C31" i="498"/>
  <c r="G31" i="498" s="1"/>
  <c r="F30" i="498"/>
  <c r="E30" i="498"/>
  <c r="D30" i="498"/>
  <c r="C30" i="498"/>
  <c r="G30" i="498" s="1"/>
  <c r="C29" i="498"/>
  <c r="G29" i="498" s="1"/>
  <c r="F28" i="498"/>
  <c r="E28" i="498"/>
  <c r="D28" i="498"/>
  <c r="C28" i="498"/>
  <c r="G28" i="498" s="1"/>
  <c r="F27" i="498"/>
  <c r="E27" i="498"/>
  <c r="D27" i="498"/>
  <c r="C27" i="498"/>
  <c r="G27" i="498" s="1"/>
  <c r="F26" i="498"/>
  <c r="E26" i="498"/>
  <c r="D26" i="498"/>
  <c r="C26" i="498"/>
  <c r="G26" i="498" s="1"/>
  <c r="F25" i="498"/>
  <c r="E25" i="498"/>
  <c r="D25" i="498"/>
  <c r="C25" i="498"/>
  <c r="G25" i="498" s="1"/>
  <c r="F24" i="498"/>
  <c r="E24" i="498"/>
  <c r="D24" i="498"/>
  <c r="C24" i="498"/>
  <c r="G24" i="498" s="1"/>
  <c r="F23" i="498"/>
  <c r="E23" i="498"/>
  <c r="D23" i="498"/>
  <c r="G23" i="498" s="1"/>
  <c r="C23" i="498"/>
  <c r="G22" i="498"/>
  <c r="E22" i="498"/>
  <c r="D22" i="498"/>
  <c r="C22" i="498"/>
  <c r="E21" i="498"/>
  <c r="D21" i="498"/>
  <c r="C21" i="498"/>
  <c r="G21" i="498" s="1"/>
  <c r="C32" i="497"/>
  <c r="G32" i="497" s="1"/>
  <c r="F31" i="497"/>
  <c r="E31" i="497"/>
  <c r="D31" i="497"/>
  <c r="C31" i="497"/>
  <c r="G31" i="497" s="1"/>
  <c r="F30" i="497"/>
  <c r="E30" i="497"/>
  <c r="D30" i="497"/>
  <c r="C30" i="497"/>
  <c r="G30" i="497" s="1"/>
  <c r="C29" i="497"/>
  <c r="G29" i="497" s="1"/>
  <c r="F28" i="497"/>
  <c r="E28" i="497"/>
  <c r="D28" i="497"/>
  <c r="C28" i="497"/>
  <c r="G28" i="497" s="1"/>
  <c r="F27" i="497"/>
  <c r="E27" i="497"/>
  <c r="D27" i="497"/>
  <c r="C27" i="497"/>
  <c r="G27" i="497" s="1"/>
  <c r="F26" i="497"/>
  <c r="E26" i="497"/>
  <c r="D26" i="497"/>
  <c r="C26" i="497"/>
  <c r="G26" i="497" s="1"/>
  <c r="F25" i="497"/>
  <c r="E25" i="497"/>
  <c r="D25" i="497"/>
  <c r="C25" i="497"/>
  <c r="G25" i="497" s="1"/>
  <c r="F24" i="497"/>
  <c r="E24" i="497"/>
  <c r="D24" i="497"/>
  <c r="G24" i="497" s="1"/>
  <c r="C24" i="497"/>
  <c r="G23" i="497"/>
  <c r="F23" i="497"/>
  <c r="E23" i="497"/>
  <c r="D23" i="497"/>
  <c r="C23" i="497"/>
  <c r="G22" i="497"/>
  <c r="E22" i="497"/>
  <c r="D22" i="497"/>
  <c r="C22" i="497"/>
  <c r="E21" i="497"/>
  <c r="D21" i="497"/>
  <c r="C21" i="497"/>
  <c r="G21" i="497" s="1"/>
  <c r="C32" i="496"/>
  <c r="G32" i="496" s="1"/>
  <c r="F31" i="496"/>
  <c r="E31" i="496"/>
  <c r="D31" i="496"/>
  <c r="C31" i="496"/>
  <c r="G31" i="496" s="1"/>
  <c r="F30" i="496"/>
  <c r="E30" i="496"/>
  <c r="D30" i="496"/>
  <c r="C30" i="496"/>
  <c r="G30" i="496" s="1"/>
  <c r="C29" i="496"/>
  <c r="G29" i="496" s="1"/>
  <c r="F28" i="496"/>
  <c r="E28" i="496"/>
  <c r="D28" i="496"/>
  <c r="C28" i="496"/>
  <c r="G28" i="496" s="1"/>
  <c r="F27" i="496"/>
  <c r="E27" i="496"/>
  <c r="D27" i="496"/>
  <c r="C27" i="496"/>
  <c r="G27" i="496" s="1"/>
  <c r="F26" i="496"/>
  <c r="E26" i="496"/>
  <c r="D26" i="496"/>
  <c r="C26" i="496"/>
  <c r="G26" i="496" s="1"/>
  <c r="F25" i="496"/>
  <c r="E25" i="496"/>
  <c r="D25" i="496"/>
  <c r="G25" i="496" s="1"/>
  <c r="C25" i="496"/>
  <c r="G24" i="496"/>
  <c r="F24" i="496"/>
  <c r="E24" i="496"/>
  <c r="D24" i="496"/>
  <c r="C24" i="496"/>
  <c r="G23" i="496"/>
  <c r="F23" i="496"/>
  <c r="E23" i="496"/>
  <c r="D23" i="496"/>
  <c r="C23" i="496"/>
  <c r="G22" i="496"/>
  <c r="E22" i="496"/>
  <c r="D22" i="496"/>
  <c r="C22" i="496"/>
  <c r="E21" i="496"/>
  <c r="D21" i="496"/>
  <c r="C21" i="496"/>
  <c r="G21" i="496" s="1"/>
  <c r="C32" i="495"/>
  <c r="G32" i="495" s="1"/>
  <c r="F31" i="495"/>
  <c r="E31" i="495"/>
  <c r="D31" i="495"/>
  <c r="C31" i="495"/>
  <c r="G31" i="495" s="1"/>
  <c r="F30" i="495"/>
  <c r="E30" i="495"/>
  <c r="D30" i="495"/>
  <c r="C30" i="495"/>
  <c r="G30" i="495" s="1"/>
  <c r="C29" i="495"/>
  <c r="G29" i="495" s="1"/>
  <c r="F28" i="495"/>
  <c r="E28" i="495"/>
  <c r="D28" i="495"/>
  <c r="C28" i="495"/>
  <c r="G28" i="495" s="1"/>
  <c r="F27" i="495"/>
  <c r="E27" i="495"/>
  <c r="D27" i="495"/>
  <c r="C27" i="495"/>
  <c r="G27" i="495" s="1"/>
  <c r="F26" i="495"/>
  <c r="E26" i="495"/>
  <c r="D26" i="495"/>
  <c r="G26" i="495" s="1"/>
  <c r="C26" i="495"/>
  <c r="F25" i="495"/>
  <c r="E25" i="495"/>
  <c r="D25" i="495"/>
  <c r="G25" i="495" s="1"/>
  <c r="C25" i="495"/>
  <c r="G24" i="495"/>
  <c r="F24" i="495"/>
  <c r="E24" i="495"/>
  <c r="D24" i="495"/>
  <c r="C24" i="495"/>
  <c r="G23" i="495"/>
  <c r="F23" i="495"/>
  <c r="E23" i="495"/>
  <c r="D23" i="495"/>
  <c r="C23" i="495"/>
  <c r="E22" i="495"/>
  <c r="D22" i="495"/>
  <c r="G22" i="495" s="1"/>
  <c r="C22" i="495"/>
  <c r="E21" i="495"/>
  <c r="D21" i="495"/>
  <c r="C21" i="495"/>
  <c r="G21" i="495" s="1"/>
  <c r="G32" i="494"/>
  <c r="C32" i="494"/>
  <c r="F31" i="494"/>
  <c r="E31" i="494"/>
  <c r="D31" i="494"/>
  <c r="C31" i="494"/>
  <c r="G31" i="494" s="1"/>
  <c r="F30" i="494"/>
  <c r="E30" i="494"/>
  <c r="D30" i="494"/>
  <c r="G30" i="494" s="1"/>
  <c r="C30" i="494"/>
  <c r="G29" i="494"/>
  <c r="C29" i="494"/>
  <c r="F28" i="494"/>
  <c r="E28" i="494"/>
  <c r="D28" i="494"/>
  <c r="C28" i="494"/>
  <c r="G28" i="494" s="1"/>
  <c r="F27" i="494"/>
  <c r="E27" i="494"/>
  <c r="D27" i="494"/>
  <c r="G27" i="494" s="1"/>
  <c r="C27" i="494"/>
  <c r="F26" i="494"/>
  <c r="E26" i="494"/>
  <c r="D26" i="494"/>
  <c r="G26" i="494" s="1"/>
  <c r="C26" i="494"/>
  <c r="G25" i="494"/>
  <c r="F25" i="494"/>
  <c r="E25" i="494"/>
  <c r="D25" i="494"/>
  <c r="C25" i="494"/>
  <c r="G24" i="494"/>
  <c r="F24" i="494"/>
  <c r="E24" i="494"/>
  <c r="D24" i="494"/>
  <c r="C24" i="494"/>
  <c r="F23" i="494"/>
  <c r="E23" i="494"/>
  <c r="G23" i="494" s="1"/>
  <c r="D23" i="494"/>
  <c r="C23" i="494"/>
  <c r="E22" i="494"/>
  <c r="D22" i="494"/>
  <c r="G22" i="494" s="1"/>
  <c r="C22" i="494"/>
  <c r="E21" i="494"/>
  <c r="D21" i="494"/>
  <c r="C21" i="494"/>
  <c r="G21" i="494" s="1"/>
  <c r="G32" i="493"/>
  <c r="C32" i="493"/>
  <c r="F31" i="493"/>
  <c r="E31" i="493"/>
  <c r="D31" i="493"/>
  <c r="G31" i="493" s="1"/>
  <c r="C31" i="493"/>
  <c r="F30" i="493"/>
  <c r="E30" i="493"/>
  <c r="D30" i="493"/>
  <c r="G30" i="493" s="1"/>
  <c r="C30" i="493"/>
  <c r="G29" i="493"/>
  <c r="C29" i="493"/>
  <c r="F28" i="493"/>
  <c r="E28" i="493"/>
  <c r="D28" i="493"/>
  <c r="G28" i="493" s="1"/>
  <c r="C28" i="493"/>
  <c r="F27" i="493"/>
  <c r="E27" i="493"/>
  <c r="D27" i="493"/>
  <c r="G27" i="493" s="1"/>
  <c r="C27" i="493"/>
  <c r="G26" i="493"/>
  <c r="F26" i="493"/>
  <c r="E26" i="493"/>
  <c r="D26" i="493"/>
  <c r="C26" i="493"/>
  <c r="G25" i="493"/>
  <c r="F25" i="493"/>
  <c r="E25" i="493"/>
  <c r="D25" i="493"/>
  <c r="C25" i="493"/>
  <c r="G24" i="493"/>
  <c r="F24" i="493"/>
  <c r="E24" i="493"/>
  <c r="D24" i="493"/>
  <c r="C24" i="493"/>
  <c r="F23" i="493"/>
  <c r="E23" i="493"/>
  <c r="D23" i="493"/>
  <c r="C23" i="493"/>
  <c r="G23" i="493" s="1"/>
  <c r="E22" i="493"/>
  <c r="D22" i="493"/>
  <c r="G22" i="493" s="1"/>
  <c r="C22" i="493"/>
  <c r="G21" i="493"/>
  <c r="E21" i="493"/>
  <c r="D21" i="493"/>
  <c r="C21" i="493"/>
  <c r="G32" i="492"/>
  <c r="C32" i="492"/>
  <c r="F31" i="492"/>
  <c r="E31" i="492"/>
  <c r="D31" i="492"/>
  <c r="G31" i="492" s="1"/>
  <c r="C31" i="492"/>
  <c r="G30" i="492"/>
  <c r="F30" i="492"/>
  <c r="E30" i="492"/>
  <c r="D30" i="492"/>
  <c r="C30" i="492"/>
  <c r="G29" i="492"/>
  <c r="C29" i="492"/>
  <c r="F28" i="492"/>
  <c r="E28" i="492"/>
  <c r="D28" i="492"/>
  <c r="G28" i="492" s="1"/>
  <c r="C28" i="492"/>
  <c r="G27" i="492"/>
  <c r="F27" i="492"/>
  <c r="E27" i="492"/>
  <c r="D27" i="492"/>
  <c r="C27" i="492"/>
  <c r="G26" i="492"/>
  <c r="F26" i="492"/>
  <c r="E26" i="492"/>
  <c r="D26" i="492"/>
  <c r="C26" i="492"/>
  <c r="G25" i="492"/>
  <c r="F25" i="492"/>
  <c r="E25" i="492"/>
  <c r="D25" i="492"/>
  <c r="C25" i="492"/>
  <c r="F24" i="492"/>
  <c r="E24" i="492"/>
  <c r="D24" i="492"/>
  <c r="C24" i="492"/>
  <c r="G24" i="492" s="1"/>
  <c r="F23" i="492"/>
  <c r="E23" i="492"/>
  <c r="D23" i="492"/>
  <c r="C23" i="492"/>
  <c r="G23" i="492" s="1"/>
  <c r="E22" i="492"/>
  <c r="D22" i="492"/>
  <c r="G22" i="492" s="1"/>
  <c r="C22" i="492"/>
  <c r="G21" i="492"/>
  <c r="E21" i="492"/>
  <c r="D21" i="492"/>
  <c r="C21" i="492"/>
  <c r="G32" i="491"/>
  <c r="C32" i="491"/>
  <c r="G31" i="491"/>
  <c r="F31" i="491"/>
  <c r="E31" i="491"/>
  <c r="D31" i="491"/>
  <c r="C31" i="491"/>
  <c r="F30" i="491"/>
  <c r="E30" i="491"/>
  <c r="G30" i="491" s="1"/>
  <c r="D30" i="491"/>
  <c r="C30" i="491"/>
  <c r="G29" i="491"/>
  <c r="C29" i="491"/>
  <c r="G28" i="491"/>
  <c r="F28" i="491"/>
  <c r="E28" i="491"/>
  <c r="D28" i="491"/>
  <c r="C28" i="491"/>
  <c r="F27" i="491"/>
  <c r="E27" i="491"/>
  <c r="G27" i="491" s="1"/>
  <c r="D27" i="491"/>
  <c r="C27" i="491"/>
  <c r="G26" i="491"/>
  <c r="F26" i="491"/>
  <c r="E26" i="491"/>
  <c r="D26" i="491"/>
  <c r="C26" i="491"/>
  <c r="F25" i="491"/>
  <c r="E25" i="491"/>
  <c r="D25" i="491"/>
  <c r="C25" i="491"/>
  <c r="G25" i="491" s="1"/>
  <c r="F24" i="491"/>
  <c r="E24" i="491"/>
  <c r="D24" i="491"/>
  <c r="C24" i="491"/>
  <c r="G24" i="491" s="1"/>
  <c r="F23" i="491"/>
  <c r="E23" i="491"/>
  <c r="D23" i="491"/>
  <c r="C23" i="491"/>
  <c r="G23" i="491" s="1"/>
  <c r="E22" i="491"/>
  <c r="D22" i="491"/>
  <c r="G22" i="491" s="1"/>
  <c r="C22" i="491"/>
  <c r="G21" i="491"/>
  <c r="I2" i="491" s="1"/>
  <c r="E21" i="491"/>
  <c r="D21" i="491"/>
  <c r="C21" i="491"/>
  <c r="G32" i="490"/>
  <c r="C32" i="490"/>
  <c r="G31" i="490"/>
  <c r="F31" i="490"/>
  <c r="E31" i="490"/>
  <c r="D31" i="490"/>
  <c r="C31" i="490"/>
  <c r="G30" i="490"/>
  <c r="F30" i="490"/>
  <c r="E30" i="490"/>
  <c r="D30" i="490"/>
  <c r="C30" i="490"/>
  <c r="G29" i="490"/>
  <c r="C29" i="490"/>
  <c r="G28" i="490"/>
  <c r="F28" i="490"/>
  <c r="E28" i="490"/>
  <c r="D28" i="490"/>
  <c r="C28" i="490"/>
  <c r="G27" i="490"/>
  <c r="F27" i="490"/>
  <c r="E27" i="490"/>
  <c r="D27" i="490"/>
  <c r="C27" i="490"/>
  <c r="F26" i="490"/>
  <c r="E26" i="490"/>
  <c r="D26" i="490"/>
  <c r="C26" i="490"/>
  <c r="G26" i="490" s="1"/>
  <c r="F25" i="490"/>
  <c r="E25" i="490"/>
  <c r="G25" i="490" s="1"/>
  <c r="D25" i="490"/>
  <c r="C25" i="490"/>
  <c r="F24" i="490"/>
  <c r="E24" i="490"/>
  <c r="D24" i="490"/>
  <c r="C24" i="490"/>
  <c r="G24" i="490" s="1"/>
  <c r="F23" i="490"/>
  <c r="E23" i="490"/>
  <c r="D23" i="490"/>
  <c r="C23" i="490"/>
  <c r="G23" i="490" s="1"/>
  <c r="E22" i="490"/>
  <c r="D22" i="490"/>
  <c r="C22" i="490"/>
  <c r="G22" i="490" s="1"/>
  <c r="E21" i="490"/>
  <c r="D21" i="490"/>
  <c r="G21" i="490" s="1"/>
  <c r="C21" i="490"/>
  <c r="G32" i="489"/>
  <c r="C32" i="489"/>
  <c r="F31" i="489"/>
  <c r="E31" i="489"/>
  <c r="G31" i="489" s="1"/>
  <c r="D31" i="489"/>
  <c r="C31" i="489"/>
  <c r="F30" i="489"/>
  <c r="E30" i="489"/>
  <c r="D30" i="489"/>
  <c r="C30" i="489"/>
  <c r="G30" i="489" s="1"/>
  <c r="G29" i="489"/>
  <c r="C29" i="489"/>
  <c r="F28" i="489"/>
  <c r="E28" i="489"/>
  <c r="G28" i="489" s="1"/>
  <c r="D28" i="489"/>
  <c r="C28" i="489"/>
  <c r="F27" i="489"/>
  <c r="E27" i="489"/>
  <c r="D27" i="489"/>
  <c r="C27" i="489"/>
  <c r="G27" i="489" s="1"/>
  <c r="F26" i="489"/>
  <c r="E26" i="489"/>
  <c r="D26" i="489"/>
  <c r="C26" i="489"/>
  <c r="G26" i="489" s="1"/>
  <c r="F25" i="489"/>
  <c r="E25" i="489"/>
  <c r="D25" i="489"/>
  <c r="C25" i="489"/>
  <c r="G25" i="489" s="1"/>
  <c r="F24" i="489"/>
  <c r="E24" i="489"/>
  <c r="D24" i="489"/>
  <c r="C24" i="489"/>
  <c r="G24" i="489" s="1"/>
  <c r="F23" i="489"/>
  <c r="E23" i="489"/>
  <c r="D23" i="489"/>
  <c r="C23" i="489"/>
  <c r="G23" i="489" s="1"/>
  <c r="E22" i="489"/>
  <c r="D22" i="489"/>
  <c r="C22" i="489"/>
  <c r="G22" i="489" s="1"/>
  <c r="E21" i="489"/>
  <c r="D21" i="489"/>
  <c r="G21" i="489" s="1"/>
  <c r="C21" i="489"/>
  <c r="C32" i="488"/>
  <c r="G32" i="488" s="1"/>
  <c r="F31" i="488"/>
  <c r="E31" i="488"/>
  <c r="D31" i="488"/>
  <c r="C31" i="488"/>
  <c r="G31" i="488" s="1"/>
  <c r="F30" i="488"/>
  <c r="E30" i="488"/>
  <c r="D30" i="488"/>
  <c r="C30" i="488"/>
  <c r="G30" i="488" s="1"/>
  <c r="C29" i="488"/>
  <c r="G29" i="488" s="1"/>
  <c r="F28" i="488"/>
  <c r="E28" i="488"/>
  <c r="D28" i="488"/>
  <c r="C28" i="488"/>
  <c r="G28" i="488" s="1"/>
  <c r="F27" i="488"/>
  <c r="E27" i="488"/>
  <c r="D27" i="488"/>
  <c r="C27" i="488"/>
  <c r="G27" i="488" s="1"/>
  <c r="F26" i="488"/>
  <c r="E26" i="488"/>
  <c r="D26" i="488"/>
  <c r="C26" i="488"/>
  <c r="G26" i="488" s="1"/>
  <c r="F25" i="488"/>
  <c r="E25" i="488"/>
  <c r="D25" i="488"/>
  <c r="C25" i="488"/>
  <c r="G25" i="488" s="1"/>
  <c r="F24" i="488"/>
  <c r="E24" i="488"/>
  <c r="D24" i="488"/>
  <c r="C24" i="488"/>
  <c r="G24" i="488" s="1"/>
  <c r="F23" i="488"/>
  <c r="E23" i="488"/>
  <c r="D23" i="488"/>
  <c r="C23" i="488"/>
  <c r="G23" i="488" s="1"/>
  <c r="E22" i="488"/>
  <c r="D22" i="488"/>
  <c r="C22" i="488"/>
  <c r="G22" i="488" s="1"/>
  <c r="E21" i="488"/>
  <c r="D21" i="488"/>
  <c r="G21" i="488" s="1"/>
  <c r="C21" i="488"/>
  <c r="C32" i="487"/>
  <c r="G32" i="487" s="1"/>
  <c r="F31" i="487"/>
  <c r="E31" i="487"/>
  <c r="D31" i="487"/>
  <c r="C31" i="487"/>
  <c r="G31" i="487" s="1"/>
  <c r="F30" i="487"/>
  <c r="E30" i="487"/>
  <c r="D30" i="487"/>
  <c r="C30" i="487"/>
  <c r="G30" i="487" s="1"/>
  <c r="C29" i="487"/>
  <c r="G29" i="487" s="1"/>
  <c r="F28" i="487"/>
  <c r="E28" i="487"/>
  <c r="D28" i="487"/>
  <c r="C28" i="487"/>
  <c r="G28" i="487" s="1"/>
  <c r="F27" i="487"/>
  <c r="E27" i="487"/>
  <c r="D27" i="487"/>
  <c r="C27" i="487"/>
  <c r="G27" i="487" s="1"/>
  <c r="F26" i="487"/>
  <c r="E26" i="487"/>
  <c r="D26" i="487"/>
  <c r="C26" i="487"/>
  <c r="G26" i="487" s="1"/>
  <c r="F25" i="487"/>
  <c r="E25" i="487"/>
  <c r="D25" i="487"/>
  <c r="C25" i="487"/>
  <c r="G25" i="487" s="1"/>
  <c r="F24" i="487"/>
  <c r="E24" i="487"/>
  <c r="D24" i="487"/>
  <c r="C24" i="487"/>
  <c r="G24" i="487" s="1"/>
  <c r="F23" i="487"/>
  <c r="E23" i="487"/>
  <c r="D23" i="487"/>
  <c r="C23" i="487"/>
  <c r="G23" i="487" s="1"/>
  <c r="E22" i="487"/>
  <c r="D22" i="487"/>
  <c r="C22" i="487"/>
  <c r="G22" i="487" s="1"/>
  <c r="E21" i="487"/>
  <c r="D21" i="487"/>
  <c r="G21" i="487" s="1"/>
  <c r="C21" i="487"/>
  <c r="C32" i="486"/>
  <c r="G32" i="486" s="1"/>
  <c r="F31" i="486"/>
  <c r="E31" i="486"/>
  <c r="D31" i="486"/>
  <c r="C31" i="486"/>
  <c r="G31" i="486" s="1"/>
  <c r="F30" i="486"/>
  <c r="E30" i="486"/>
  <c r="D30" i="486"/>
  <c r="C30" i="486"/>
  <c r="G30" i="486" s="1"/>
  <c r="C29" i="486"/>
  <c r="G29" i="486" s="1"/>
  <c r="F28" i="486"/>
  <c r="E28" i="486"/>
  <c r="D28" i="486"/>
  <c r="C28" i="486"/>
  <c r="G28" i="486" s="1"/>
  <c r="F27" i="486"/>
  <c r="E27" i="486"/>
  <c r="D27" i="486"/>
  <c r="C27" i="486"/>
  <c r="G27" i="486" s="1"/>
  <c r="F26" i="486"/>
  <c r="E26" i="486"/>
  <c r="D26" i="486"/>
  <c r="C26" i="486"/>
  <c r="G26" i="486" s="1"/>
  <c r="F25" i="486"/>
  <c r="E25" i="486"/>
  <c r="D25" i="486"/>
  <c r="C25" i="486"/>
  <c r="G25" i="486" s="1"/>
  <c r="F24" i="486"/>
  <c r="E24" i="486"/>
  <c r="D24" i="486"/>
  <c r="C24" i="486"/>
  <c r="G24" i="486" s="1"/>
  <c r="F23" i="486"/>
  <c r="E23" i="486"/>
  <c r="D23" i="486"/>
  <c r="G23" i="486" s="1"/>
  <c r="C23" i="486"/>
  <c r="E22" i="486"/>
  <c r="D22" i="486"/>
  <c r="C22" i="486"/>
  <c r="G22" i="486" s="1"/>
  <c r="E21" i="486"/>
  <c r="D21" i="486"/>
  <c r="C21" i="486"/>
  <c r="G21" i="486" s="1"/>
  <c r="C32" i="485"/>
  <c r="G32" i="485" s="1"/>
  <c r="F31" i="485"/>
  <c r="E31" i="485"/>
  <c r="D31" i="485"/>
  <c r="C31" i="485"/>
  <c r="G31" i="485" s="1"/>
  <c r="F30" i="485"/>
  <c r="E30" i="485"/>
  <c r="D30" i="485"/>
  <c r="C30" i="485"/>
  <c r="G30" i="485" s="1"/>
  <c r="C29" i="485"/>
  <c r="G29" i="485" s="1"/>
  <c r="F28" i="485"/>
  <c r="E28" i="485"/>
  <c r="D28" i="485"/>
  <c r="C28" i="485"/>
  <c r="G28" i="485" s="1"/>
  <c r="F27" i="485"/>
  <c r="E27" i="485"/>
  <c r="D27" i="485"/>
  <c r="C27" i="485"/>
  <c r="G27" i="485" s="1"/>
  <c r="F26" i="485"/>
  <c r="E26" i="485"/>
  <c r="D26" i="485"/>
  <c r="C26" i="485"/>
  <c r="G26" i="485" s="1"/>
  <c r="F25" i="485"/>
  <c r="E25" i="485"/>
  <c r="D25" i="485"/>
  <c r="C25" i="485"/>
  <c r="G25" i="485" s="1"/>
  <c r="F24" i="485"/>
  <c r="E24" i="485"/>
  <c r="D24" i="485"/>
  <c r="G24" i="485" s="1"/>
  <c r="C24" i="485"/>
  <c r="F23" i="485"/>
  <c r="E23" i="485"/>
  <c r="D23" i="485"/>
  <c r="G23" i="485" s="1"/>
  <c r="C23" i="485"/>
  <c r="G22" i="485"/>
  <c r="E22" i="485"/>
  <c r="D22" i="485"/>
  <c r="C22" i="485"/>
  <c r="E21" i="485"/>
  <c r="D21" i="485"/>
  <c r="C21" i="485"/>
  <c r="G21" i="485" s="1"/>
  <c r="C32" i="484"/>
  <c r="G32" i="484" s="1"/>
  <c r="F31" i="484"/>
  <c r="E31" i="484"/>
  <c r="D31" i="484"/>
  <c r="C31" i="484"/>
  <c r="G31" i="484" s="1"/>
  <c r="F30" i="484"/>
  <c r="E30" i="484"/>
  <c r="D30" i="484"/>
  <c r="C30" i="484"/>
  <c r="G30" i="484" s="1"/>
  <c r="C29" i="484"/>
  <c r="G29" i="484" s="1"/>
  <c r="F28" i="484"/>
  <c r="E28" i="484"/>
  <c r="D28" i="484"/>
  <c r="C28" i="484"/>
  <c r="G28" i="484" s="1"/>
  <c r="F27" i="484"/>
  <c r="E27" i="484"/>
  <c r="D27" i="484"/>
  <c r="C27" i="484"/>
  <c r="G27" i="484" s="1"/>
  <c r="F26" i="484"/>
  <c r="E26" i="484"/>
  <c r="D26" i="484"/>
  <c r="C26" i="484"/>
  <c r="G26" i="484" s="1"/>
  <c r="F25" i="484"/>
  <c r="E25" i="484"/>
  <c r="D25" i="484"/>
  <c r="G25" i="484" s="1"/>
  <c r="C25" i="484"/>
  <c r="F24" i="484"/>
  <c r="E24" i="484"/>
  <c r="D24" i="484"/>
  <c r="G24" i="484" s="1"/>
  <c r="C24" i="484"/>
  <c r="G23" i="484"/>
  <c r="F23" i="484"/>
  <c r="E23" i="484"/>
  <c r="D23" i="484"/>
  <c r="C23" i="484"/>
  <c r="E22" i="484"/>
  <c r="D22" i="484"/>
  <c r="C22" i="484"/>
  <c r="G22" i="484" s="1"/>
  <c r="E21" i="484"/>
  <c r="D21" i="484"/>
  <c r="C21" i="484"/>
  <c r="G21" i="484" s="1"/>
  <c r="C32" i="483"/>
  <c r="G32" i="483" s="1"/>
  <c r="F31" i="483"/>
  <c r="E31" i="483"/>
  <c r="D31" i="483"/>
  <c r="C31" i="483"/>
  <c r="G31" i="483" s="1"/>
  <c r="F30" i="483"/>
  <c r="E30" i="483"/>
  <c r="D30" i="483"/>
  <c r="C30" i="483"/>
  <c r="G30" i="483" s="1"/>
  <c r="C29" i="483"/>
  <c r="G29" i="483" s="1"/>
  <c r="F28" i="483"/>
  <c r="E28" i="483"/>
  <c r="D28" i="483"/>
  <c r="C28" i="483"/>
  <c r="G28" i="483" s="1"/>
  <c r="F27" i="483"/>
  <c r="E27" i="483"/>
  <c r="D27" i="483"/>
  <c r="C27" i="483"/>
  <c r="G27" i="483" s="1"/>
  <c r="F26" i="483"/>
  <c r="E26" i="483"/>
  <c r="D26" i="483"/>
  <c r="G26" i="483" s="1"/>
  <c r="C26" i="483"/>
  <c r="F25" i="483"/>
  <c r="E25" i="483"/>
  <c r="D25" i="483"/>
  <c r="G25" i="483" s="1"/>
  <c r="C25" i="483"/>
  <c r="G24" i="483"/>
  <c r="F24" i="483"/>
  <c r="E24" i="483"/>
  <c r="D24" i="483"/>
  <c r="C24" i="483"/>
  <c r="G23" i="483"/>
  <c r="F23" i="483"/>
  <c r="E23" i="483"/>
  <c r="D23" i="483"/>
  <c r="C23" i="483"/>
  <c r="E22" i="483"/>
  <c r="D22" i="483"/>
  <c r="G22" i="483" s="1"/>
  <c r="C22" i="483"/>
  <c r="E21" i="483"/>
  <c r="D21" i="483"/>
  <c r="C21" i="483"/>
  <c r="G21" i="483" s="1"/>
  <c r="C32" i="482"/>
  <c r="G32" i="482" s="1"/>
  <c r="F31" i="482"/>
  <c r="E31" i="482"/>
  <c r="D31" i="482"/>
  <c r="C31" i="482"/>
  <c r="G31" i="482" s="1"/>
  <c r="F30" i="482"/>
  <c r="E30" i="482"/>
  <c r="D30" i="482"/>
  <c r="G30" i="482" s="1"/>
  <c r="C30" i="482"/>
  <c r="C29" i="482"/>
  <c r="G29" i="482" s="1"/>
  <c r="F28" i="482"/>
  <c r="E28" i="482"/>
  <c r="D28" i="482"/>
  <c r="C28" i="482"/>
  <c r="G28" i="482" s="1"/>
  <c r="F27" i="482"/>
  <c r="E27" i="482"/>
  <c r="D27" i="482"/>
  <c r="G27" i="482" s="1"/>
  <c r="C27" i="482"/>
  <c r="F26" i="482"/>
  <c r="E26" i="482"/>
  <c r="D26" i="482"/>
  <c r="G26" i="482" s="1"/>
  <c r="C26" i="482"/>
  <c r="G25" i="482"/>
  <c r="F25" i="482"/>
  <c r="E25" i="482"/>
  <c r="D25" i="482"/>
  <c r="C25" i="482"/>
  <c r="G24" i="482"/>
  <c r="F24" i="482"/>
  <c r="E24" i="482"/>
  <c r="D24" i="482"/>
  <c r="C24" i="482"/>
  <c r="F23" i="482"/>
  <c r="E23" i="482"/>
  <c r="G23" i="482" s="1"/>
  <c r="D23" i="482"/>
  <c r="C23" i="482"/>
  <c r="E22" i="482"/>
  <c r="D22" i="482"/>
  <c r="G22" i="482" s="1"/>
  <c r="C22" i="482"/>
  <c r="E21" i="482"/>
  <c r="D21" i="482"/>
  <c r="C21" i="482"/>
  <c r="G21" i="482" s="1"/>
  <c r="G32" i="481"/>
  <c r="C32" i="481"/>
  <c r="F31" i="481"/>
  <c r="E31" i="481"/>
  <c r="D31" i="481"/>
  <c r="G31" i="481" s="1"/>
  <c r="C31" i="481"/>
  <c r="F30" i="481"/>
  <c r="E30" i="481"/>
  <c r="D30" i="481"/>
  <c r="G30" i="481" s="1"/>
  <c r="C30" i="481"/>
  <c r="G29" i="481"/>
  <c r="C29" i="481"/>
  <c r="F28" i="481"/>
  <c r="E28" i="481"/>
  <c r="D28" i="481"/>
  <c r="G28" i="481" s="1"/>
  <c r="C28" i="481"/>
  <c r="F27" i="481"/>
  <c r="E27" i="481"/>
  <c r="D27" i="481"/>
  <c r="G27" i="481" s="1"/>
  <c r="C27" i="481"/>
  <c r="G26" i="481"/>
  <c r="F26" i="481"/>
  <c r="E26" i="481"/>
  <c r="D26" i="481"/>
  <c r="C26" i="481"/>
  <c r="G25" i="481"/>
  <c r="F25" i="481"/>
  <c r="E25" i="481"/>
  <c r="D25" i="481"/>
  <c r="C25" i="481"/>
  <c r="F24" i="481"/>
  <c r="E24" i="481"/>
  <c r="G24" i="481" s="1"/>
  <c r="D24" i="481"/>
  <c r="C24" i="481"/>
  <c r="F23" i="481"/>
  <c r="E23" i="481"/>
  <c r="D23" i="481"/>
  <c r="C23" i="481"/>
  <c r="G23" i="481" s="1"/>
  <c r="G22" i="481"/>
  <c r="E22" i="481"/>
  <c r="D22" i="481"/>
  <c r="C22" i="481"/>
  <c r="G21" i="481"/>
  <c r="I2" i="481" s="1"/>
  <c r="E21" i="481"/>
  <c r="D21" i="481"/>
  <c r="C21" i="481"/>
  <c r="G32" i="480"/>
  <c r="C32" i="480"/>
  <c r="F31" i="480"/>
  <c r="E31" i="480"/>
  <c r="D31" i="480"/>
  <c r="G31" i="480" s="1"/>
  <c r="C31" i="480"/>
  <c r="G30" i="480"/>
  <c r="F30" i="480"/>
  <c r="E30" i="480"/>
  <c r="D30" i="480"/>
  <c r="C30" i="480"/>
  <c r="G29" i="480"/>
  <c r="C29" i="480"/>
  <c r="F28" i="480"/>
  <c r="E28" i="480"/>
  <c r="D28" i="480"/>
  <c r="G28" i="480" s="1"/>
  <c r="C28" i="480"/>
  <c r="G27" i="480"/>
  <c r="F27" i="480"/>
  <c r="E27" i="480"/>
  <c r="D27" i="480"/>
  <c r="C27" i="480"/>
  <c r="G26" i="480"/>
  <c r="F26" i="480"/>
  <c r="E26" i="480"/>
  <c r="D26" i="480"/>
  <c r="C26" i="480"/>
  <c r="F25" i="480"/>
  <c r="E25" i="480"/>
  <c r="G25" i="480" s="1"/>
  <c r="D25" i="480"/>
  <c r="C25" i="480"/>
  <c r="F24" i="480"/>
  <c r="E24" i="480"/>
  <c r="D24" i="480"/>
  <c r="C24" i="480"/>
  <c r="F23" i="480"/>
  <c r="E23" i="480"/>
  <c r="D23" i="480"/>
  <c r="C23" i="480"/>
  <c r="G23" i="480" s="1"/>
  <c r="E22" i="480"/>
  <c r="D22" i="480"/>
  <c r="G22" i="480" s="1"/>
  <c r="C22" i="480"/>
  <c r="G21" i="480"/>
  <c r="E21" i="480"/>
  <c r="D21" i="480"/>
  <c r="C21" i="480"/>
  <c r="G32" i="479"/>
  <c r="C32" i="479"/>
  <c r="G31" i="479"/>
  <c r="F31" i="479"/>
  <c r="E31" i="479"/>
  <c r="D31" i="479"/>
  <c r="C31" i="479"/>
  <c r="G30" i="479"/>
  <c r="F30" i="479"/>
  <c r="E30" i="479"/>
  <c r="D30" i="479"/>
  <c r="C30" i="479"/>
  <c r="G29" i="479"/>
  <c r="C29" i="479"/>
  <c r="G28" i="479"/>
  <c r="F28" i="479"/>
  <c r="E28" i="479"/>
  <c r="D28" i="479"/>
  <c r="C28" i="479"/>
  <c r="G27" i="479"/>
  <c r="F27" i="479"/>
  <c r="E27" i="479"/>
  <c r="D27" i="479"/>
  <c r="C27" i="479"/>
  <c r="F26" i="479"/>
  <c r="E26" i="479"/>
  <c r="G26" i="479" s="1"/>
  <c r="D26" i="479"/>
  <c r="C26" i="479"/>
  <c r="F25" i="479"/>
  <c r="E25" i="479"/>
  <c r="D25" i="479"/>
  <c r="C25" i="479"/>
  <c r="G25" i="479" s="1"/>
  <c r="F24" i="479"/>
  <c r="E24" i="479"/>
  <c r="D24" i="479"/>
  <c r="C24" i="479"/>
  <c r="G24" i="479" s="1"/>
  <c r="F23" i="479"/>
  <c r="E23" i="479"/>
  <c r="D23" i="479"/>
  <c r="C23" i="479"/>
  <c r="G23" i="479" s="1"/>
  <c r="E22" i="479"/>
  <c r="D22" i="479"/>
  <c r="G22" i="479" s="1"/>
  <c r="C22" i="479"/>
  <c r="E21" i="479"/>
  <c r="D21" i="479"/>
  <c r="G21" i="479" s="1"/>
  <c r="C21" i="479"/>
  <c r="G32" i="478"/>
  <c r="C32" i="478"/>
  <c r="G31" i="478"/>
  <c r="F31" i="478"/>
  <c r="E31" i="478"/>
  <c r="D31" i="478"/>
  <c r="C31" i="478"/>
  <c r="F30" i="478"/>
  <c r="E30" i="478"/>
  <c r="G30" i="478" s="1"/>
  <c r="D30" i="478"/>
  <c r="C30" i="478"/>
  <c r="G29" i="478"/>
  <c r="C29" i="478"/>
  <c r="G28" i="478"/>
  <c r="F28" i="478"/>
  <c r="E28" i="478"/>
  <c r="D28" i="478"/>
  <c r="C28" i="478"/>
  <c r="F27" i="478"/>
  <c r="E27" i="478"/>
  <c r="G27" i="478" s="1"/>
  <c r="D27" i="478"/>
  <c r="C27" i="478"/>
  <c r="F26" i="478"/>
  <c r="E26" i="478"/>
  <c r="D26" i="478"/>
  <c r="C26" i="478"/>
  <c r="G26" i="478" s="1"/>
  <c r="F25" i="478"/>
  <c r="E25" i="478"/>
  <c r="D25" i="478"/>
  <c r="C25" i="478"/>
  <c r="G25" i="478" s="1"/>
  <c r="F24" i="478"/>
  <c r="E24" i="478"/>
  <c r="D24" i="478"/>
  <c r="C24" i="478"/>
  <c r="G24" i="478" s="1"/>
  <c r="F23" i="478"/>
  <c r="E23" i="478"/>
  <c r="D23" i="478"/>
  <c r="C23" i="478"/>
  <c r="G23" i="478" s="1"/>
  <c r="E22" i="478"/>
  <c r="D22" i="478"/>
  <c r="C22" i="478"/>
  <c r="G22" i="478" s="1"/>
  <c r="E21" i="478"/>
  <c r="D21" i="478"/>
  <c r="G21" i="478" s="1"/>
  <c r="C21" i="478"/>
  <c r="G32" i="477"/>
  <c r="C32" i="477"/>
  <c r="F31" i="477"/>
  <c r="E31" i="477"/>
  <c r="G31" i="477" s="1"/>
  <c r="D31" i="477"/>
  <c r="C31" i="477"/>
  <c r="F30" i="477"/>
  <c r="E30" i="477"/>
  <c r="D30" i="477"/>
  <c r="C30" i="477"/>
  <c r="G29" i="477"/>
  <c r="C29" i="477"/>
  <c r="F28" i="477"/>
  <c r="E28" i="477"/>
  <c r="G28" i="477" s="1"/>
  <c r="D28" i="477"/>
  <c r="C28" i="477"/>
  <c r="F27" i="477"/>
  <c r="E27" i="477"/>
  <c r="D27" i="477"/>
  <c r="C27" i="477"/>
  <c r="F26" i="477"/>
  <c r="E26" i="477"/>
  <c r="D26" i="477"/>
  <c r="C26" i="477"/>
  <c r="G26" i="477" s="1"/>
  <c r="F25" i="477"/>
  <c r="E25" i="477"/>
  <c r="D25" i="477"/>
  <c r="C25" i="477"/>
  <c r="G25" i="477" s="1"/>
  <c r="F24" i="477"/>
  <c r="E24" i="477"/>
  <c r="D24" i="477"/>
  <c r="C24" i="477"/>
  <c r="G24" i="477" s="1"/>
  <c r="F23" i="477"/>
  <c r="E23" i="477"/>
  <c r="D23" i="477"/>
  <c r="C23" i="477"/>
  <c r="G23" i="477" s="1"/>
  <c r="E22" i="477"/>
  <c r="D22" i="477"/>
  <c r="C22" i="477"/>
  <c r="G22" i="477" s="1"/>
  <c r="G21" i="477"/>
  <c r="E21" i="477"/>
  <c r="D21" i="477"/>
  <c r="C21" i="477"/>
  <c r="C32" i="476"/>
  <c r="G32" i="476" s="1"/>
  <c r="F31" i="476"/>
  <c r="E31" i="476"/>
  <c r="D31" i="476"/>
  <c r="C31" i="476"/>
  <c r="F30" i="476"/>
  <c r="E30" i="476"/>
  <c r="D30" i="476"/>
  <c r="C30" i="476"/>
  <c r="G30" i="476" s="1"/>
  <c r="C29" i="476"/>
  <c r="G29" i="476" s="1"/>
  <c r="F28" i="476"/>
  <c r="E28" i="476"/>
  <c r="D28" i="476"/>
  <c r="C28" i="476"/>
  <c r="G28" i="476" s="1"/>
  <c r="F27" i="476"/>
  <c r="E27" i="476"/>
  <c r="D27" i="476"/>
  <c r="C27" i="476"/>
  <c r="G27" i="476" s="1"/>
  <c r="F26" i="476"/>
  <c r="E26" i="476"/>
  <c r="D26" i="476"/>
  <c r="C26" i="476"/>
  <c r="G26" i="476" s="1"/>
  <c r="F25" i="476"/>
  <c r="E25" i="476"/>
  <c r="D25" i="476"/>
  <c r="C25" i="476"/>
  <c r="G25" i="476" s="1"/>
  <c r="F24" i="476"/>
  <c r="E24" i="476"/>
  <c r="D24" i="476"/>
  <c r="C24" i="476"/>
  <c r="G24" i="476" s="1"/>
  <c r="F23" i="476"/>
  <c r="E23" i="476"/>
  <c r="D23" i="476"/>
  <c r="C23" i="476"/>
  <c r="E22" i="476"/>
  <c r="D22" i="476"/>
  <c r="C22" i="476"/>
  <c r="G22" i="476" s="1"/>
  <c r="E21" i="476"/>
  <c r="D21" i="476"/>
  <c r="G21" i="476" s="1"/>
  <c r="C21" i="476"/>
  <c r="C32" i="475"/>
  <c r="G32" i="475" s="1"/>
  <c r="G31" i="475"/>
  <c r="F31" i="475"/>
  <c r="E31" i="475"/>
  <c r="D31" i="475"/>
  <c r="C31" i="475"/>
  <c r="F30" i="475"/>
  <c r="E30" i="475"/>
  <c r="D30" i="475"/>
  <c r="C30" i="475"/>
  <c r="G30" i="475" s="1"/>
  <c r="C29" i="475"/>
  <c r="G29" i="475" s="1"/>
  <c r="G28" i="475"/>
  <c r="F28" i="475"/>
  <c r="E28" i="475"/>
  <c r="D28" i="475"/>
  <c r="C28" i="475"/>
  <c r="F27" i="475"/>
  <c r="E27" i="475"/>
  <c r="D27" i="475"/>
  <c r="C27" i="475"/>
  <c r="G27" i="475" s="1"/>
  <c r="F26" i="475"/>
  <c r="E26" i="475"/>
  <c r="D26" i="475"/>
  <c r="C26" i="475"/>
  <c r="G26" i="475" s="1"/>
  <c r="F25" i="475"/>
  <c r="E25" i="475"/>
  <c r="D25" i="475"/>
  <c r="C25" i="475"/>
  <c r="G25" i="475" s="1"/>
  <c r="F24" i="475"/>
  <c r="E24" i="475"/>
  <c r="D24" i="475"/>
  <c r="C24" i="475"/>
  <c r="F23" i="475"/>
  <c r="E23" i="475"/>
  <c r="D23" i="475"/>
  <c r="C23" i="475"/>
  <c r="G23" i="475" s="1"/>
  <c r="E22" i="475"/>
  <c r="D22" i="475"/>
  <c r="C22" i="475"/>
  <c r="G22" i="475" s="1"/>
  <c r="E21" i="475"/>
  <c r="D21" i="475"/>
  <c r="G21" i="475" s="1"/>
  <c r="C21" i="475"/>
  <c r="C32" i="474"/>
  <c r="G32" i="474" s="1"/>
  <c r="F31" i="474"/>
  <c r="E31" i="474"/>
  <c r="D31" i="474"/>
  <c r="C31" i="474"/>
  <c r="G31" i="474" s="1"/>
  <c r="F30" i="474"/>
  <c r="E30" i="474"/>
  <c r="D30" i="474"/>
  <c r="C30" i="474"/>
  <c r="G30" i="474" s="1"/>
  <c r="C29" i="474"/>
  <c r="G29" i="474" s="1"/>
  <c r="F28" i="474"/>
  <c r="E28" i="474"/>
  <c r="D28" i="474"/>
  <c r="C28" i="474"/>
  <c r="G28" i="474" s="1"/>
  <c r="F27" i="474"/>
  <c r="E27" i="474"/>
  <c r="D27" i="474"/>
  <c r="C27" i="474"/>
  <c r="G27" i="474" s="1"/>
  <c r="F26" i="474"/>
  <c r="E26" i="474"/>
  <c r="D26" i="474"/>
  <c r="C26" i="474"/>
  <c r="G26" i="474" s="1"/>
  <c r="F25" i="474"/>
  <c r="E25" i="474"/>
  <c r="D25" i="474"/>
  <c r="C25" i="474"/>
  <c r="G25" i="474" s="1"/>
  <c r="F24" i="474"/>
  <c r="E24" i="474"/>
  <c r="D24" i="474"/>
  <c r="C24" i="474"/>
  <c r="G24" i="474" s="1"/>
  <c r="F23" i="474"/>
  <c r="E23" i="474"/>
  <c r="D23" i="474"/>
  <c r="G23" i="474" s="1"/>
  <c r="C23" i="474"/>
  <c r="E22" i="474"/>
  <c r="G22" i="474" s="1"/>
  <c r="D22" i="474"/>
  <c r="C22" i="474"/>
  <c r="E21" i="474"/>
  <c r="D21" i="474"/>
  <c r="C21" i="474"/>
  <c r="G21" i="474" s="1"/>
  <c r="C32" i="473"/>
  <c r="G32" i="473" s="1"/>
  <c r="F31" i="473"/>
  <c r="E31" i="473"/>
  <c r="D31" i="473"/>
  <c r="C31" i="473"/>
  <c r="G31" i="473" s="1"/>
  <c r="F30" i="473"/>
  <c r="E30" i="473"/>
  <c r="D30" i="473"/>
  <c r="C30" i="473"/>
  <c r="G30" i="473" s="1"/>
  <c r="C29" i="473"/>
  <c r="G29" i="473" s="1"/>
  <c r="F28" i="473"/>
  <c r="E28" i="473"/>
  <c r="D28" i="473"/>
  <c r="C28" i="473"/>
  <c r="G28" i="473" s="1"/>
  <c r="F27" i="473"/>
  <c r="E27" i="473"/>
  <c r="D27" i="473"/>
  <c r="C27" i="473"/>
  <c r="G27" i="473" s="1"/>
  <c r="F26" i="473"/>
  <c r="E26" i="473"/>
  <c r="D26" i="473"/>
  <c r="C26" i="473"/>
  <c r="G26" i="473" s="1"/>
  <c r="F25" i="473"/>
  <c r="E25" i="473"/>
  <c r="D25" i="473"/>
  <c r="C25" i="473"/>
  <c r="G25" i="473" s="1"/>
  <c r="F24" i="473"/>
  <c r="E24" i="473"/>
  <c r="D24" i="473"/>
  <c r="G24" i="473" s="1"/>
  <c r="C24" i="473"/>
  <c r="F23" i="473"/>
  <c r="E23" i="473"/>
  <c r="D23" i="473"/>
  <c r="G23" i="473" s="1"/>
  <c r="C23" i="473"/>
  <c r="G22" i="473"/>
  <c r="E22" i="473"/>
  <c r="D22" i="473"/>
  <c r="C22" i="473"/>
  <c r="E21" i="473"/>
  <c r="D21" i="473"/>
  <c r="C21" i="473"/>
  <c r="G21" i="473" s="1"/>
  <c r="C32" i="472"/>
  <c r="G32" i="472" s="1"/>
  <c r="F31" i="472"/>
  <c r="E31" i="472"/>
  <c r="D31" i="472"/>
  <c r="C31" i="472"/>
  <c r="G31" i="472" s="1"/>
  <c r="F30" i="472"/>
  <c r="E30" i="472"/>
  <c r="D30" i="472"/>
  <c r="C30" i="472"/>
  <c r="C29" i="472"/>
  <c r="G29" i="472" s="1"/>
  <c r="F28" i="472"/>
  <c r="E28" i="472"/>
  <c r="D28" i="472"/>
  <c r="C28" i="472"/>
  <c r="F27" i="472"/>
  <c r="E27" i="472"/>
  <c r="D27" i="472"/>
  <c r="C27" i="472"/>
  <c r="G27" i="472" s="1"/>
  <c r="F26" i="472"/>
  <c r="E26" i="472"/>
  <c r="D26" i="472"/>
  <c r="C26" i="472"/>
  <c r="F25" i="472"/>
  <c r="E25" i="472"/>
  <c r="D25" i="472"/>
  <c r="G25" i="472" s="1"/>
  <c r="C25" i="472"/>
  <c r="F24" i="472"/>
  <c r="G24" i="472" s="1"/>
  <c r="E24" i="472"/>
  <c r="D24" i="472"/>
  <c r="C24" i="472"/>
  <c r="G23" i="472"/>
  <c r="F23" i="472"/>
  <c r="E23" i="472"/>
  <c r="D23" i="472"/>
  <c r="C23" i="472"/>
  <c r="G22" i="472"/>
  <c r="E22" i="472"/>
  <c r="D22" i="472"/>
  <c r="C22" i="472"/>
  <c r="E21" i="472"/>
  <c r="D21" i="472"/>
  <c r="C21" i="472"/>
  <c r="G21" i="472" s="1"/>
  <c r="C32" i="471"/>
  <c r="G32" i="471" s="1"/>
  <c r="F31" i="471"/>
  <c r="E31" i="471"/>
  <c r="D31" i="471"/>
  <c r="C31" i="471"/>
  <c r="G31" i="471" s="1"/>
  <c r="F30" i="471"/>
  <c r="E30" i="471"/>
  <c r="D30" i="471"/>
  <c r="C30" i="471"/>
  <c r="C29" i="471"/>
  <c r="G29" i="471" s="1"/>
  <c r="F28" i="471"/>
  <c r="E28" i="471"/>
  <c r="D28" i="471"/>
  <c r="C28" i="471"/>
  <c r="G28" i="471" s="1"/>
  <c r="F27" i="471"/>
  <c r="E27" i="471"/>
  <c r="D27" i="471"/>
  <c r="C27" i="471"/>
  <c r="F26" i="471"/>
  <c r="E26" i="471"/>
  <c r="D26" i="471"/>
  <c r="G26" i="471" s="1"/>
  <c r="C26" i="471"/>
  <c r="F25" i="471"/>
  <c r="G25" i="471" s="1"/>
  <c r="E25" i="471"/>
  <c r="D25" i="471"/>
  <c r="C25" i="471"/>
  <c r="G24" i="471"/>
  <c r="F24" i="471"/>
  <c r="E24" i="471"/>
  <c r="D24" i="471"/>
  <c r="C24" i="471"/>
  <c r="F23" i="471"/>
  <c r="E23" i="471"/>
  <c r="D23" i="471"/>
  <c r="G23" i="471" s="1"/>
  <c r="C23" i="471"/>
  <c r="E22" i="471"/>
  <c r="D22" i="471"/>
  <c r="G22" i="471" s="1"/>
  <c r="C22" i="471"/>
  <c r="E21" i="471"/>
  <c r="D21" i="471"/>
  <c r="C21" i="471"/>
  <c r="G21" i="471" s="1"/>
  <c r="C32" i="470"/>
  <c r="G32" i="470" s="1"/>
  <c r="F31" i="470"/>
  <c r="E31" i="470"/>
  <c r="D31" i="470"/>
  <c r="C31" i="470"/>
  <c r="G31" i="470" s="1"/>
  <c r="F30" i="470"/>
  <c r="E30" i="470"/>
  <c r="D30" i="470"/>
  <c r="G30" i="470" s="1"/>
  <c r="C30" i="470"/>
  <c r="C29" i="470"/>
  <c r="G29" i="470" s="1"/>
  <c r="F28" i="470"/>
  <c r="E28" i="470"/>
  <c r="D28" i="470"/>
  <c r="C28" i="470"/>
  <c r="F27" i="470"/>
  <c r="E27" i="470"/>
  <c r="D27" i="470"/>
  <c r="G27" i="470" s="1"/>
  <c r="C27" i="470"/>
  <c r="G26" i="470"/>
  <c r="F26" i="470"/>
  <c r="E26" i="470"/>
  <c r="D26" i="470"/>
  <c r="C26" i="470"/>
  <c r="G25" i="470"/>
  <c r="F25" i="470"/>
  <c r="E25" i="470"/>
  <c r="D25" i="470"/>
  <c r="C25" i="470"/>
  <c r="G24" i="470"/>
  <c r="F24" i="470"/>
  <c r="E24" i="470"/>
  <c r="D24" i="470"/>
  <c r="C24" i="470"/>
  <c r="F23" i="470"/>
  <c r="E23" i="470"/>
  <c r="G23" i="470" s="1"/>
  <c r="D23" i="470"/>
  <c r="C23" i="470"/>
  <c r="E22" i="470"/>
  <c r="D22" i="470"/>
  <c r="G22" i="470" s="1"/>
  <c r="C22" i="470"/>
  <c r="G21" i="470"/>
  <c r="E21" i="470"/>
  <c r="D21" i="470"/>
  <c r="C21" i="470"/>
  <c r="G32" i="469"/>
  <c r="C32" i="469"/>
  <c r="F31" i="469"/>
  <c r="E31" i="469"/>
  <c r="D31" i="469"/>
  <c r="G31" i="469" s="1"/>
  <c r="C31" i="469"/>
  <c r="F30" i="469"/>
  <c r="G30" i="469" s="1"/>
  <c r="E30" i="469"/>
  <c r="D30" i="469"/>
  <c r="C30" i="469"/>
  <c r="G29" i="469"/>
  <c r="C29" i="469"/>
  <c r="F28" i="469"/>
  <c r="E28" i="469"/>
  <c r="D28" i="469"/>
  <c r="G28" i="469" s="1"/>
  <c r="C28" i="469"/>
  <c r="G27" i="469"/>
  <c r="F27" i="469"/>
  <c r="E27" i="469"/>
  <c r="D27" i="469"/>
  <c r="C27" i="469"/>
  <c r="G26" i="469"/>
  <c r="F26" i="469"/>
  <c r="E26" i="469"/>
  <c r="D26" i="469"/>
  <c r="C26" i="469"/>
  <c r="F25" i="469"/>
  <c r="E25" i="469"/>
  <c r="D25" i="469"/>
  <c r="G25" i="469" s="1"/>
  <c r="C25" i="469"/>
  <c r="F24" i="469"/>
  <c r="E24" i="469"/>
  <c r="G24" i="469" s="1"/>
  <c r="D24" i="469"/>
  <c r="C24" i="469"/>
  <c r="F23" i="469"/>
  <c r="E23" i="469"/>
  <c r="D23" i="469"/>
  <c r="C23" i="469"/>
  <c r="G22" i="469"/>
  <c r="E22" i="469"/>
  <c r="D22" i="469"/>
  <c r="C22" i="469"/>
  <c r="G21" i="469"/>
  <c r="E21" i="469"/>
  <c r="D21" i="469"/>
  <c r="C21" i="469"/>
  <c r="G32" i="468"/>
  <c r="C32" i="468"/>
  <c r="G31" i="468"/>
  <c r="F31" i="468"/>
  <c r="E31" i="468"/>
  <c r="D31" i="468"/>
  <c r="C31" i="468"/>
  <c r="G30" i="468"/>
  <c r="F30" i="468"/>
  <c r="E30" i="468"/>
  <c r="D30" i="468"/>
  <c r="C30" i="468"/>
  <c r="G29" i="468"/>
  <c r="C29" i="468"/>
  <c r="G28" i="468"/>
  <c r="F28" i="468"/>
  <c r="E28" i="468"/>
  <c r="D28" i="468"/>
  <c r="C28" i="468"/>
  <c r="G27" i="468"/>
  <c r="F27" i="468"/>
  <c r="E27" i="468"/>
  <c r="D27" i="468"/>
  <c r="C27" i="468"/>
  <c r="F26" i="468"/>
  <c r="E26" i="468"/>
  <c r="G26" i="468" s="1"/>
  <c r="D26" i="468"/>
  <c r="C26" i="468"/>
  <c r="F25" i="468"/>
  <c r="E25" i="468"/>
  <c r="G25" i="468" s="1"/>
  <c r="D25" i="468"/>
  <c r="C25" i="468"/>
  <c r="F24" i="468"/>
  <c r="E24" i="468"/>
  <c r="D24" i="468"/>
  <c r="C24" i="468"/>
  <c r="G23" i="468"/>
  <c r="F23" i="468"/>
  <c r="E23" i="468"/>
  <c r="D23" i="468"/>
  <c r="C23" i="468"/>
  <c r="E22" i="468"/>
  <c r="D22" i="468"/>
  <c r="G22" i="468" s="1"/>
  <c r="C22" i="468"/>
  <c r="E21" i="468"/>
  <c r="D21" i="468"/>
  <c r="C21" i="468"/>
  <c r="G21" i="468" s="1"/>
  <c r="G32" i="467"/>
  <c r="C32" i="467"/>
  <c r="G31" i="467"/>
  <c r="F31" i="467"/>
  <c r="E31" i="467"/>
  <c r="D31" i="467"/>
  <c r="C31" i="467"/>
  <c r="G30" i="467"/>
  <c r="F30" i="467"/>
  <c r="E30" i="467"/>
  <c r="D30" i="467"/>
  <c r="C30" i="467"/>
  <c r="G29" i="467"/>
  <c r="C29" i="467"/>
  <c r="G28" i="467"/>
  <c r="F28" i="467"/>
  <c r="E28" i="467"/>
  <c r="D28" i="467"/>
  <c r="C28" i="467"/>
  <c r="G27" i="467"/>
  <c r="F27" i="467"/>
  <c r="E27" i="467"/>
  <c r="D27" i="467"/>
  <c r="C27" i="467"/>
  <c r="F26" i="467"/>
  <c r="E26" i="467"/>
  <c r="G26" i="467" s="1"/>
  <c r="D26" i="467"/>
  <c r="C26" i="467"/>
  <c r="F25" i="467"/>
  <c r="E25" i="467"/>
  <c r="D25" i="467"/>
  <c r="C25" i="467"/>
  <c r="G25" i="467" s="1"/>
  <c r="F24" i="467"/>
  <c r="E24" i="467"/>
  <c r="D24" i="467"/>
  <c r="C24" i="467"/>
  <c r="G24" i="467" s="1"/>
  <c r="F23" i="467"/>
  <c r="E23" i="467"/>
  <c r="D23" i="467"/>
  <c r="C23" i="467"/>
  <c r="G23" i="467" s="1"/>
  <c r="E22" i="467"/>
  <c r="D22" i="467"/>
  <c r="C22" i="467"/>
  <c r="G22" i="467" s="1"/>
  <c r="E21" i="467"/>
  <c r="D21" i="467"/>
  <c r="G21" i="467" s="1"/>
  <c r="C21" i="467"/>
  <c r="G32" i="466"/>
  <c r="C32" i="466"/>
  <c r="G31" i="466"/>
  <c r="F31" i="466"/>
  <c r="E31" i="466"/>
  <c r="D31" i="466"/>
  <c r="C31" i="466"/>
  <c r="G30" i="466"/>
  <c r="F30" i="466"/>
  <c r="E30" i="466"/>
  <c r="D30" i="466"/>
  <c r="C30" i="466"/>
  <c r="G29" i="466"/>
  <c r="C29" i="466"/>
  <c r="G28" i="466"/>
  <c r="F28" i="466"/>
  <c r="E28" i="466"/>
  <c r="D28" i="466"/>
  <c r="C28" i="466"/>
  <c r="G27" i="466"/>
  <c r="F27" i="466"/>
  <c r="E27" i="466"/>
  <c r="D27" i="466"/>
  <c r="C27" i="466"/>
  <c r="F26" i="466"/>
  <c r="E26" i="466"/>
  <c r="D26" i="466"/>
  <c r="C26" i="466"/>
  <c r="F25" i="466"/>
  <c r="E25" i="466"/>
  <c r="D25" i="466"/>
  <c r="C25" i="466"/>
  <c r="G25" i="466" s="1"/>
  <c r="F24" i="466"/>
  <c r="E24" i="466"/>
  <c r="D24" i="466"/>
  <c r="C24" i="466"/>
  <c r="G24" i="466" s="1"/>
  <c r="F23" i="466"/>
  <c r="E23" i="466"/>
  <c r="D23" i="466"/>
  <c r="C23" i="466"/>
  <c r="E22" i="466"/>
  <c r="D22" i="466"/>
  <c r="C22" i="466"/>
  <c r="G22" i="466" s="1"/>
  <c r="E21" i="466"/>
  <c r="D21" i="466"/>
  <c r="G21" i="466" s="1"/>
  <c r="C21" i="466"/>
  <c r="G32" i="465"/>
  <c r="C32" i="465"/>
  <c r="G31" i="465"/>
  <c r="F31" i="465"/>
  <c r="E31" i="465"/>
  <c r="D31" i="465"/>
  <c r="C31" i="465"/>
  <c r="F30" i="465"/>
  <c r="E30" i="465"/>
  <c r="D30" i="465"/>
  <c r="C30" i="465"/>
  <c r="G29" i="465"/>
  <c r="C29" i="465"/>
  <c r="G28" i="465"/>
  <c r="F28" i="465"/>
  <c r="E28" i="465"/>
  <c r="D28" i="465"/>
  <c r="C28" i="465"/>
  <c r="F27" i="465"/>
  <c r="E27" i="465"/>
  <c r="D27" i="465"/>
  <c r="C27" i="465"/>
  <c r="G26" i="465"/>
  <c r="F26" i="465"/>
  <c r="E26" i="465"/>
  <c r="D26" i="465"/>
  <c r="C26" i="465"/>
  <c r="F25" i="465"/>
  <c r="E25" i="465"/>
  <c r="D25" i="465"/>
  <c r="C25" i="465"/>
  <c r="G25" i="465" s="1"/>
  <c r="F24" i="465"/>
  <c r="E24" i="465"/>
  <c r="D24" i="465"/>
  <c r="C24" i="465"/>
  <c r="F23" i="465"/>
  <c r="E23" i="465"/>
  <c r="D23" i="465"/>
  <c r="C23" i="465"/>
  <c r="G23" i="465" s="1"/>
  <c r="E22" i="465"/>
  <c r="D22" i="465"/>
  <c r="C22" i="465"/>
  <c r="G22" i="465" s="1"/>
  <c r="E21" i="465"/>
  <c r="D21" i="465"/>
  <c r="G21" i="465" s="1"/>
  <c r="C21" i="465"/>
  <c r="G32" i="464"/>
  <c r="C32" i="464"/>
  <c r="F31" i="464"/>
  <c r="E31" i="464"/>
  <c r="D31" i="464"/>
  <c r="C31" i="464"/>
  <c r="F30" i="464"/>
  <c r="E30" i="464"/>
  <c r="G30" i="464" s="1"/>
  <c r="D30" i="464"/>
  <c r="C30" i="464"/>
  <c r="G29" i="464"/>
  <c r="C29" i="464"/>
  <c r="F28" i="464"/>
  <c r="E28" i="464"/>
  <c r="D28" i="464"/>
  <c r="C28" i="464"/>
  <c r="F27" i="464"/>
  <c r="E27" i="464"/>
  <c r="D27" i="464"/>
  <c r="C27" i="464"/>
  <c r="G27" i="464" s="1"/>
  <c r="F26" i="464"/>
  <c r="E26" i="464"/>
  <c r="D26" i="464"/>
  <c r="C26" i="464"/>
  <c r="G26" i="464" s="1"/>
  <c r="F25" i="464"/>
  <c r="E25" i="464"/>
  <c r="D25" i="464"/>
  <c r="C25" i="464"/>
  <c r="F24" i="464"/>
  <c r="E24" i="464"/>
  <c r="D24" i="464"/>
  <c r="C24" i="464"/>
  <c r="G24" i="464" s="1"/>
  <c r="F23" i="464"/>
  <c r="E23" i="464"/>
  <c r="D23" i="464"/>
  <c r="C23" i="464"/>
  <c r="G23" i="464" s="1"/>
  <c r="E22" i="464"/>
  <c r="D22" i="464"/>
  <c r="C22" i="464"/>
  <c r="E21" i="464"/>
  <c r="D21" i="464"/>
  <c r="G21" i="464" s="1"/>
  <c r="C21" i="464"/>
  <c r="C32" i="463"/>
  <c r="G32" i="463" s="1"/>
  <c r="F31" i="463"/>
  <c r="E31" i="463"/>
  <c r="D31" i="463"/>
  <c r="C31" i="463"/>
  <c r="G31" i="463" s="1"/>
  <c r="F30" i="463"/>
  <c r="E30" i="463"/>
  <c r="D30" i="463"/>
  <c r="C30" i="463"/>
  <c r="G30" i="463" s="1"/>
  <c r="C29" i="463"/>
  <c r="G29" i="463" s="1"/>
  <c r="G28" i="463"/>
  <c r="F28" i="463"/>
  <c r="E28" i="463"/>
  <c r="D28" i="463"/>
  <c r="C28" i="463"/>
  <c r="F27" i="463"/>
  <c r="E27" i="463"/>
  <c r="D27" i="463"/>
  <c r="C27" i="463"/>
  <c r="G27" i="463" s="1"/>
  <c r="F26" i="463"/>
  <c r="E26" i="463"/>
  <c r="D26" i="463"/>
  <c r="C26" i="463"/>
  <c r="G26" i="463" s="1"/>
  <c r="F25" i="463"/>
  <c r="E25" i="463"/>
  <c r="D25" i="463"/>
  <c r="C25" i="463"/>
  <c r="F24" i="463"/>
  <c r="E24" i="463"/>
  <c r="D24" i="463"/>
  <c r="C24" i="463"/>
  <c r="F23" i="463"/>
  <c r="E23" i="463"/>
  <c r="D23" i="463"/>
  <c r="C23" i="463"/>
  <c r="G23" i="463" s="1"/>
  <c r="E22" i="463"/>
  <c r="D22" i="463"/>
  <c r="C22" i="463"/>
  <c r="G22" i="463" s="1"/>
  <c r="E21" i="463"/>
  <c r="D21" i="463"/>
  <c r="C21" i="463"/>
  <c r="G21" i="463" s="1"/>
  <c r="C32" i="462"/>
  <c r="G32" i="462" s="1"/>
  <c r="F31" i="462"/>
  <c r="E31" i="462"/>
  <c r="D31" i="462"/>
  <c r="C31" i="462"/>
  <c r="G31" i="462" s="1"/>
  <c r="F30" i="462"/>
  <c r="E30" i="462"/>
  <c r="D30" i="462"/>
  <c r="C30" i="462"/>
  <c r="C29" i="462"/>
  <c r="G29" i="462" s="1"/>
  <c r="F28" i="462"/>
  <c r="E28" i="462"/>
  <c r="D28" i="462"/>
  <c r="C28" i="462"/>
  <c r="G28" i="462" s="1"/>
  <c r="F27" i="462"/>
  <c r="E27" i="462"/>
  <c r="D27" i="462"/>
  <c r="C27" i="462"/>
  <c r="G27" i="462" s="1"/>
  <c r="F26" i="462"/>
  <c r="E26" i="462"/>
  <c r="D26" i="462"/>
  <c r="C26" i="462"/>
  <c r="G26" i="462" s="1"/>
  <c r="F25" i="462"/>
  <c r="E25" i="462"/>
  <c r="D25" i="462"/>
  <c r="C25" i="462"/>
  <c r="F24" i="462"/>
  <c r="E24" i="462"/>
  <c r="D24" i="462"/>
  <c r="C24" i="462"/>
  <c r="G24" i="462" s="1"/>
  <c r="F23" i="462"/>
  <c r="E23" i="462"/>
  <c r="D23" i="462"/>
  <c r="G23" i="462" s="1"/>
  <c r="C23" i="462"/>
  <c r="G22" i="462"/>
  <c r="E22" i="462"/>
  <c r="D22" i="462"/>
  <c r="C22" i="462"/>
  <c r="E21" i="462"/>
  <c r="D21" i="462"/>
  <c r="C21" i="462"/>
  <c r="G21" i="462" s="1"/>
  <c r="C32" i="461"/>
  <c r="G32" i="461" s="1"/>
  <c r="F31" i="461"/>
  <c r="E31" i="461"/>
  <c r="D31" i="461"/>
  <c r="C31" i="461"/>
  <c r="F30" i="461"/>
  <c r="E30" i="461"/>
  <c r="D30" i="461"/>
  <c r="C30" i="461"/>
  <c r="C29" i="461"/>
  <c r="G29" i="461" s="1"/>
  <c r="F28" i="461"/>
  <c r="E28" i="461"/>
  <c r="D28" i="461"/>
  <c r="C28" i="461"/>
  <c r="F27" i="461"/>
  <c r="E27" i="461"/>
  <c r="D27" i="461"/>
  <c r="C27" i="461"/>
  <c r="G27" i="461" s="1"/>
  <c r="F26" i="461"/>
  <c r="E26" i="461"/>
  <c r="D26" i="461"/>
  <c r="C26" i="461"/>
  <c r="F25" i="461"/>
  <c r="E25" i="461"/>
  <c r="D25" i="461"/>
  <c r="C25" i="461"/>
  <c r="F24" i="461"/>
  <c r="E24" i="461"/>
  <c r="D24" i="461"/>
  <c r="G24" i="461" s="1"/>
  <c r="C24" i="461"/>
  <c r="G23" i="461"/>
  <c r="F23" i="461"/>
  <c r="E23" i="461"/>
  <c r="D23" i="461"/>
  <c r="C23" i="461"/>
  <c r="G22" i="461"/>
  <c r="E22" i="461"/>
  <c r="D22" i="461"/>
  <c r="C22" i="461"/>
  <c r="E21" i="461"/>
  <c r="D21" i="461"/>
  <c r="C21" i="461"/>
  <c r="G21" i="461" s="1"/>
  <c r="C32" i="460"/>
  <c r="G32" i="460" s="1"/>
  <c r="F31" i="460"/>
  <c r="E31" i="460"/>
  <c r="D31" i="460"/>
  <c r="C31" i="460"/>
  <c r="G31" i="460" s="1"/>
  <c r="F30" i="460"/>
  <c r="E30" i="460"/>
  <c r="D30" i="460"/>
  <c r="C30" i="460"/>
  <c r="C29" i="460"/>
  <c r="G29" i="460" s="1"/>
  <c r="F28" i="460"/>
  <c r="E28" i="460"/>
  <c r="D28" i="460"/>
  <c r="C28" i="460"/>
  <c r="F27" i="460"/>
  <c r="E27" i="460"/>
  <c r="D27" i="460"/>
  <c r="C27" i="460"/>
  <c r="G27" i="460" s="1"/>
  <c r="F26" i="460"/>
  <c r="E26" i="460"/>
  <c r="D26" i="460"/>
  <c r="C26" i="460"/>
  <c r="F25" i="460"/>
  <c r="E25" i="460"/>
  <c r="D25" i="460"/>
  <c r="G25" i="460" s="1"/>
  <c r="C25" i="460"/>
  <c r="F24" i="460"/>
  <c r="E24" i="460"/>
  <c r="D24" i="460"/>
  <c r="G24" i="460" s="1"/>
  <c r="C24" i="460"/>
  <c r="G23" i="460"/>
  <c r="F23" i="460"/>
  <c r="E23" i="460"/>
  <c r="D23" i="460"/>
  <c r="C23" i="460"/>
  <c r="E22" i="460"/>
  <c r="D22" i="460"/>
  <c r="G22" i="460" s="1"/>
  <c r="C22" i="460"/>
  <c r="E21" i="460"/>
  <c r="D21" i="460"/>
  <c r="C21" i="460"/>
  <c r="C32" i="459"/>
  <c r="G32" i="459" s="1"/>
  <c r="F31" i="459"/>
  <c r="E31" i="459"/>
  <c r="D31" i="459"/>
  <c r="C31" i="459"/>
  <c r="F30" i="459"/>
  <c r="E30" i="459"/>
  <c r="D30" i="459"/>
  <c r="C30" i="459"/>
  <c r="C29" i="459"/>
  <c r="G29" i="459" s="1"/>
  <c r="F28" i="459"/>
  <c r="E28" i="459"/>
  <c r="D28" i="459"/>
  <c r="C28" i="459"/>
  <c r="F27" i="459"/>
  <c r="E27" i="459"/>
  <c r="D27" i="459"/>
  <c r="C27" i="459"/>
  <c r="F26" i="459"/>
  <c r="E26" i="459"/>
  <c r="D26" i="459"/>
  <c r="G26" i="459" s="1"/>
  <c r="C26" i="459"/>
  <c r="G25" i="459"/>
  <c r="F25" i="459"/>
  <c r="E25" i="459"/>
  <c r="D25" i="459"/>
  <c r="C25" i="459"/>
  <c r="G24" i="459"/>
  <c r="F24" i="459"/>
  <c r="E24" i="459"/>
  <c r="D24" i="459"/>
  <c r="C24" i="459"/>
  <c r="F23" i="459"/>
  <c r="E23" i="459"/>
  <c r="D23" i="459"/>
  <c r="G23" i="459" s="1"/>
  <c r="C23" i="459"/>
  <c r="E22" i="459"/>
  <c r="D22" i="459"/>
  <c r="G22" i="459" s="1"/>
  <c r="C22" i="459"/>
  <c r="E21" i="459"/>
  <c r="D21" i="459"/>
  <c r="C21" i="459"/>
  <c r="G21" i="459" s="1"/>
  <c r="C32" i="458"/>
  <c r="G32" i="458" s="1"/>
  <c r="F31" i="458"/>
  <c r="E31" i="458"/>
  <c r="D31" i="458"/>
  <c r="C31" i="458"/>
  <c r="F30" i="458"/>
  <c r="E30" i="458"/>
  <c r="D30" i="458"/>
  <c r="G30" i="458" s="1"/>
  <c r="C30" i="458"/>
  <c r="C29" i="458"/>
  <c r="G29" i="458" s="1"/>
  <c r="F28" i="458"/>
  <c r="E28" i="458"/>
  <c r="D28" i="458"/>
  <c r="C28" i="458"/>
  <c r="F27" i="458"/>
  <c r="E27" i="458"/>
  <c r="D27" i="458"/>
  <c r="G27" i="458" s="1"/>
  <c r="C27" i="458"/>
  <c r="G26" i="458"/>
  <c r="F26" i="458"/>
  <c r="E26" i="458"/>
  <c r="D26" i="458"/>
  <c r="C26" i="458"/>
  <c r="G25" i="458"/>
  <c r="F25" i="458"/>
  <c r="E25" i="458"/>
  <c r="D25" i="458"/>
  <c r="C25" i="458"/>
  <c r="F24" i="458"/>
  <c r="E24" i="458"/>
  <c r="G24" i="458" s="1"/>
  <c r="D24" i="458"/>
  <c r="C24" i="458"/>
  <c r="F23" i="458"/>
  <c r="E23" i="458"/>
  <c r="G23" i="458" s="1"/>
  <c r="D23" i="458"/>
  <c r="C23" i="458"/>
  <c r="E22" i="458"/>
  <c r="D22" i="458"/>
  <c r="G22" i="458" s="1"/>
  <c r="C22" i="458"/>
  <c r="G21" i="458"/>
  <c r="E21" i="458"/>
  <c r="D21" i="458"/>
  <c r="C21" i="458"/>
  <c r="G32" i="457"/>
  <c r="C32" i="457"/>
  <c r="F31" i="457"/>
  <c r="E31" i="457"/>
  <c r="D31" i="457"/>
  <c r="G31" i="457" s="1"/>
  <c r="C31" i="457"/>
  <c r="F30" i="457"/>
  <c r="E30" i="457"/>
  <c r="D30" i="457"/>
  <c r="G30" i="457" s="1"/>
  <c r="C30" i="457"/>
  <c r="G29" i="457"/>
  <c r="C29" i="457"/>
  <c r="F28" i="457"/>
  <c r="E28" i="457"/>
  <c r="D28" i="457"/>
  <c r="G28" i="457" s="1"/>
  <c r="C28" i="457"/>
  <c r="G27" i="457"/>
  <c r="F27" i="457"/>
  <c r="E27" i="457"/>
  <c r="D27" i="457"/>
  <c r="C27" i="457"/>
  <c r="G26" i="457"/>
  <c r="F26" i="457"/>
  <c r="E26" i="457"/>
  <c r="D26" i="457"/>
  <c r="C26" i="457"/>
  <c r="G25" i="457"/>
  <c r="F25" i="457"/>
  <c r="E25" i="457"/>
  <c r="D25" i="457"/>
  <c r="C25" i="457"/>
  <c r="G24" i="457"/>
  <c r="F24" i="457"/>
  <c r="E24" i="457"/>
  <c r="D24" i="457"/>
  <c r="C24" i="457"/>
  <c r="F23" i="457"/>
  <c r="E23" i="457"/>
  <c r="D23" i="457"/>
  <c r="C23" i="457"/>
  <c r="G22" i="457"/>
  <c r="E22" i="457"/>
  <c r="D22" i="457"/>
  <c r="C22" i="457"/>
  <c r="G21" i="457"/>
  <c r="E21" i="457"/>
  <c r="D21" i="457"/>
  <c r="C21" i="457"/>
  <c r="G32" i="456"/>
  <c r="C32" i="456"/>
  <c r="G31" i="456"/>
  <c r="F31" i="456"/>
  <c r="E31" i="456"/>
  <c r="D31" i="456"/>
  <c r="C31" i="456"/>
  <c r="G30" i="456"/>
  <c r="F30" i="456"/>
  <c r="E30" i="456"/>
  <c r="D30" i="456"/>
  <c r="C30" i="456"/>
  <c r="G29" i="456"/>
  <c r="C29" i="456"/>
  <c r="G28" i="456"/>
  <c r="F28" i="456"/>
  <c r="E28" i="456"/>
  <c r="D28" i="456"/>
  <c r="C28" i="456"/>
  <c r="G27" i="456"/>
  <c r="F27" i="456"/>
  <c r="E27" i="456"/>
  <c r="D27" i="456"/>
  <c r="C27" i="456"/>
  <c r="F26" i="456"/>
  <c r="E26" i="456"/>
  <c r="D26" i="456"/>
  <c r="G26" i="456" s="1"/>
  <c r="C26" i="456"/>
  <c r="F25" i="456"/>
  <c r="E25" i="456"/>
  <c r="G25" i="456" s="1"/>
  <c r="D25" i="456"/>
  <c r="C25" i="456"/>
  <c r="F24" i="456"/>
  <c r="E24" i="456"/>
  <c r="D24" i="456"/>
  <c r="C24" i="456"/>
  <c r="G24" i="456" s="1"/>
  <c r="F23" i="456"/>
  <c r="E23" i="456"/>
  <c r="D23" i="456"/>
  <c r="C23" i="456"/>
  <c r="G23" i="456" s="1"/>
  <c r="E22" i="456"/>
  <c r="D22" i="456"/>
  <c r="G22" i="456" s="1"/>
  <c r="C22" i="456"/>
  <c r="E21" i="456"/>
  <c r="D21" i="456"/>
  <c r="C21" i="456"/>
  <c r="G21" i="456" s="1"/>
  <c r="G32" i="455"/>
  <c r="C32" i="455"/>
  <c r="F31" i="455"/>
  <c r="E31" i="455"/>
  <c r="D31" i="455"/>
  <c r="G31" i="455" s="1"/>
  <c r="C31" i="455"/>
  <c r="F30" i="455"/>
  <c r="E30" i="455"/>
  <c r="D30" i="455"/>
  <c r="G30" i="455" s="1"/>
  <c r="C30" i="455"/>
  <c r="G29" i="455"/>
  <c r="C29" i="455"/>
  <c r="F28" i="455"/>
  <c r="E28" i="455"/>
  <c r="D28" i="455"/>
  <c r="G28" i="455" s="1"/>
  <c r="C28" i="455"/>
  <c r="F27" i="455"/>
  <c r="E27" i="455"/>
  <c r="D27" i="455"/>
  <c r="G27" i="455" s="1"/>
  <c r="C27" i="455"/>
  <c r="G26" i="455"/>
  <c r="F26" i="455"/>
  <c r="E26" i="455"/>
  <c r="D26" i="455"/>
  <c r="C26" i="455"/>
  <c r="G25" i="455"/>
  <c r="F25" i="455"/>
  <c r="E25" i="455"/>
  <c r="D25" i="455"/>
  <c r="C25" i="455"/>
  <c r="G24" i="455"/>
  <c r="F24" i="455"/>
  <c r="E24" i="455"/>
  <c r="D24" i="455"/>
  <c r="C24" i="455"/>
  <c r="F23" i="455"/>
  <c r="E23" i="455"/>
  <c r="D23" i="455"/>
  <c r="C23" i="455"/>
  <c r="E22" i="455"/>
  <c r="D22" i="455"/>
  <c r="C22" i="455"/>
  <c r="G21" i="455"/>
  <c r="E21" i="455"/>
  <c r="D21" i="455"/>
  <c r="C21" i="455"/>
  <c r="G32" i="454"/>
  <c r="C32" i="454"/>
  <c r="G31" i="454"/>
  <c r="F31" i="454"/>
  <c r="E31" i="454"/>
  <c r="D31" i="454"/>
  <c r="C31" i="454"/>
  <c r="F30" i="454"/>
  <c r="E30" i="454"/>
  <c r="G30" i="454" s="1"/>
  <c r="D30" i="454"/>
  <c r="C30" i="454"/>
  <c r="G29" i="454"/>
  <c r="C29" i="454"/>
  <c r="G28" i="454"/>
  <c r="F28" i="454"/>
  <c r="E28" i="454"/>
  <c r="D28" i="454"/>
  <c r="C28" i="454"/>
  <c r="F27" i="454"/>
  <c r="E27" i="454"/>
  <c r="G27" i="454" s="1"/>
  <c r="D27" i="454"/>
  <c r="C27" i="454"/>
  <c r="F26" i="454"/>
  <c r="E26" i="454"/>
  <c r="G26" i="454" s="1"/>
  <c r="D26" i="454"/>
  <c r="C26" i="454"/>
  <c r="F25" i="454"/>
  <c r="E25" i="454"/>
  <c r="D25" i="454"/>
  <c r="C25" i="454"/>
  <c r="G25" i="454" s="1"/>
  <c r="F24" i="454"/>
  <c r="E24" i="454"/>
  <c r="D24" i="454"/>
  <c r="C24" i="454"/>
  <c r="F23" i="454"/>
  <c r="E23" i="454"/>
  <c r="D23" i="454"/>
  <c r="C23" i="454"/>
  <c r="E22" i="454"/>
  <c r="D22" i="454"/>
  <c r="C22" i="454"/>
  <c r="G22" i="454" s="1"/>
  <c r="G21" i="454"/>
  <c r="E21" i="454"/>
  <c r="D21" i="454"/>
  <c r="C21" i="454"/>
  <c r="G32" i="453"/>
  <c r="C32" i="453"/>
  <c r="F31" i="453"/>
  <c r="E31" i="453"/>
  <c r="G31" i="453" s="1"/>
  <c r="D31" i="453"/>
  <c r="C31" i="453"/>
  <c r="G30" i="453"/>
  <c r="F30" i="453"/>
  <c r="E30" i="453"/>
  <c r="D30" i="453"/>
  <c r="C30" i="453"/>
  <c r="G29" i="453"/>
  <c r="C29" i="453"/>
  <c r="F28" i="453"/>
  <c r="E28" i="453"/>
  <c r="G28" i="453" s="1"/>
  <c r="D28" i="453"/>
  <c r="C28" i="453"/>
  <c r="G27" i="453"/>
  <c r="F27" i="453"/>
  <c r="E27" i="453"/>
  <c r="D27" i="453"/>
  <c r="C27" i="453"/>
  <c r="F26" i="453"/>
  <c r="E26" i="453"/>
  <c r="D26" i="453"/>
  <c r="C26" i="453"/>
  <c r="G26" i="453" s="1"/>
  <c r="F25" i="453"/>
  <c r="E25" i="453"/>
  <c r="D25" i="453"/>
  <c r="C25" i="453"/>
  <c r="F24" i="453"/>
  <c r="E24" i="453"/>
  <c r="D24" i="453"/>
  <c r="C24" i="453"/>
  <c r="F23" i="453"/>
  <c r="E23" i="453"/>
  <c r="D23" i="453"/>
  <c r="C23" i="453"/>
  <c r="G23" i="453" s="1"/>
  <c r="E22" i="453"/>
  <c r="D22" i="453"/>
  <c r="C22" i="453"/>
  <c r="G22" i="453" s="1"/>
  <c r="G21" i="453"/>
  <c r="E21" i="453"/>
  <c r="D21" i="453"/>
  <c r="C21" i="453"/>
  <c r="C32" i="452"/>
  <c r="G32" i="452" s="1"/>
  <c r="F31" i="452"/>
  <c r="E31" i="452"/>
  <c r="D31" i="452"/>
  <c r="C31" i="452"/>
  <c r="G31" i="452" s="1"/>
  <c r="G30" i="452"/>
  <c r="F30" i="452"/>
  <c r="E30" i="452"/>
  <c r="D30" i="452"/>
  <c r="C30" i="452"/>
  <c r="C29" i="452"/>
  <c r="G29" i="452" s="1"/>
  <c r="G28" i="452"/>
  <c r="F28" i="452"/>
  <c r="E28" i="452"/>
  <c r="D28" i="452"/>
  <c r="C28" i="452"/>
  <c r="G27" i="452"/>
  <c r="F27" i="452"/>
  <c r="E27" i="452"/>
  <c r="D27" i="452"/>
  <c r="C27" i="452"/>
  <c r="F26" i="452"/>
  <c r="E26" i="452"/>
  <c r="D26" i="452"/>
  <c r="C26" i="452"/>
  <c r="F25" i="452"/>
  <c r="E25" i="452"/>
  <c r="D25" i="452"/>
  <c r="C25" i="452"/>
  <c r="G25" i="452" s="1"/>
  <c r="F24" i="452"/>
  <c r="E24" i="452"/>
  <c r="D24" i="452"/>
  <c r="C24" i="452"/>
  <c r="F23" i="452"/>
  <c r="E23" i="452"/>
  <c r="D23" i="452"/>
  <c r="C23" i="452"/>
  <c r="E22" i="452"/>
  <c r="D22" i="452"/>
  <c r="C22" i="452"/>
  <c r="E21" i="452"/>
  <c r="D21" i="452"/>
  <c r="G21" i="452" s="1"/>
  <c r="C21" i="452"/>
  <c r="C32" i="451"/>
  <c r="G32" i="451" s="1"/>
  <c r="F31" i="451"/>
  <c r="E31" i="451"/>
  <c r="D31" i="451"/>
  <c r="C31" i="451"/>
  <c r="G31" i="451" s="1"/>
  <c r="F30" i="451"/>
  <c r="E30" i="451"/>
  <c r="D30" i="451"/>
  <c r="C30" i="451"/>
  <c r="G30" i="451" s="1"/>
  <c r="C29" i="451"/>
  <c r="G29" i="451" s="1"/>
  <c r="G28" i="451"/>
  <c r="F28" i="451"/>
  <c r="E28" i="451"/>
  <c r="D28" i="451"/>
  <c r="C28" i="451"/>
  <c r="F27" i="451"/>
  <c r="E27" i="451"/>
  <c r="D27" i="451"/>
  <c r="C27" i="451"/>
  <c r="F26" i="451"/>
  <c r="E26" i="451"/>
  <c r="D26" i="451"/>
  <c r="C26" i="451"/>
  <c r="F25" i="451"/>
  <c r="E25" i="451"/>
  <c r="D25" i="451"/>
  <c r="C25" i="451"/>
  <c r="F24" i="451"/>
  <c r="E24" i="451"/>
  <c r="D24" i="451"/>
  <c r="C24" i="451"/>
  <c r="F23" i="451"/>
  <c r="E23" i="451"/>
  <c r="D23" i="451"/>
  <c r="C23" i="451"/>
  <c r="E22" i="451"/>
  <c r="D22" i="451"/>
  <c r="C22" i="451"/>
  <c r="G22" i="451" s="1"/>
  <c r="E21" i="451"/>
  <c r="D21" i="451"/>
  <c r="C21" i="451"/>
  <c r="G21" i="451" s="1"/>
  <c r="C32" i="450"/>
  <c r="G32" i="450" s="1"/>
  <c r="F31" i="450"/>
  <c r="E31" i="450"/>
  <c r="D31" i="450"/>
  <c r="C31" i="450"/>
  <c r="F30" i="450"/>
  <c r="E30" i="450"/>
  <c r="D30" i="450"/>
  <c r="C30" i="450"/>
  <c r="C29" i="450"/>
  <c r="G29" i="450" s="1"/>
  <c r="F28" i="450"/>
  <c r="E28" i="450"/>
  <c r="D28" i="450"/>
  <c r="C28" i="450"/>
  <c r="G28" i="450" s="1"/>
  <c r="F27" i="450"/>
  <c r="E27" i="450"/>
  <c r="D27" i="450"/>
  <c r="C27" i="450"/>
  <c r="F26" i="450"/>
  <c r="E26" i="450"/>
  <c r="D26" i="450"/>
  <c r="C26" i="450"/>
  <c r="F25" i="450"/>
  <c r="E25" i="450"/>
  <c r="D25" i="450"/>
  <c r="C25" i="450"/>
  <c r="G25" i="450" s="1"/>
  <c r="F24" i="450"/>
  <c r="E24" i="450"/>
  <c r="D24" i="450"/>
  <c r="C24" i="450"/>
  <c r="G23" i="450"/>
  <c r="F23" i="450"/>
  <c r="E23" i="450"/>
  <c r="D23" i="450"/>
  <c r="C23" i="450"/>
  <c r="E22" i="450"/>
  <c r="D22" i="450"/>
  <c r="C22" i="450"/>
  <c r="G22" i="450" s="1"/>
  <c r="E21" i="450"/>
  <c r="D21" i="450"/>
  <c r="C21" i="450"/>
  <c r="C32" i="449"/>
  <c r="G32" i="449" s="1"/>
  <c r="F31" i="449"/>
  <c r="E31" i="449"/>
  <c r="D31" i="449"/>
  <c r="C31" i="449"/>
  <c r="F30" i="449"/>
  <c r="E30" i="449"/>
  <c r="D30" i="449"/>
  <c r="C30" i="449"/>
  <c r="C29" i="449"/>
  <c r="G29" i="449" s="1"/>
  <c r="F28" i="449"/>
  <c r="E28" i="449"/>
  <c r="D28" i="449"/>
  <c r="C28" i="449"/>
  <c r="F27" i="449"/>
  <c r="E27" i="449"/>
  <c r="D27" i="449"/>
  <c r="C27" i="449"/>
  <c r="G27" i="449" s="1"/>
  <c r="F26" i="449"/>
  <c r="E26" i="449"/>
  <c r="D26" i="449"/>
  <c r="C26" i="449"/>
  <c r="F25" i="449"/>
  <c r="E25" i="449"/>
  <c r="D25" i="449"/>
  <c r="C25" i="449"/>
  <c r="F24" i="449"/>
  <c r="E24" i="449"/>
  <c r="D24" i="449"/>
  <c r="G24" i="449" s="1"/>
  <c r="C24" i="449"/>
  <c r="F23" i="449"/>
  <c r="G23" i="449" s="1"/>
  <c r="E23" i="449"/>
  <c r="D23" i="449"/>
  <c r="C23" i="449"/>
  <c r="G22" i="449"/>
  <c r="E22" i="449"/>
  <c r="D22" i="449"/>
  <c r="C22" i="449"/>
  <c r="E21" i="449"/>
  <c r="D21" i="449"/>
  <c r="C21" i="449"/>
  <c r="G21" i="449" s="1"/>
  <c r="C32" i="448"/>
  <c r="G32" i="448" s="1"/>
  <c r="F31" i="448"/>
  <c r="E31" i="448"/>
  <c r="D31" i="448"/>
  <c r="C31" i="448"/>
  <c r="F30" i="448"/>
  <c r="E30" i="448"/>
  <c r="D30" i="448"/>
  <c r="C30" i="448"/>
  <c r="C29" i="448"/>
  <c r="G29" i="448" s="1"/>
  <c r="F28" i="448"/>
  <c r="E28" i="448"/>
  <c r="D28" i="448"/>
  <c r="C28" i="448"/>
  <c r="F27" i="448"/>
  <c r="E27" i="448"/>
  <c r="D27" i="448"/>
  <c r="C27" i="448"/>
  <c r="F26" i="448"/>
  <c r="E26" i="448"/>
  <c r="D26" i="448"/>
  <c r="C26" i="448"/>
  <c r="G26" i="448" s="1"/>
  <c r="G25" i="448"/>
  <c r="F25" i="448"/>
  <c r="E25" i="448"/>
  <c r="D25" i="448"/>
  <c r="C25" i="448"/>
  <c r="G24" i="448"/>
  <c r="F24" i="448"/>
  <c r="E24" i="448"/>
  <c r="D24" i="448"/>
  <c r="C24" i="448"/>
  <c r="F23" i="448"/>
  <c r="E23" i="448"/>
  <c r="D23" i="448"/>
  <c r="G23" i="448" s="1"/>
  <c r="C23" i="448"/>
  <c r="E22" i="448"/>
  <c r="D22" i="448"/>
  <c r="C22" i="448"/>
  <c r="G22" i="448" s="1"/>
  <c r="E21" i="448"/>
  <c r="D21" i="448"/>
  <c r="C21" i="448"/>
  <c r="G21" i="448" s="1"/>
  <c r="C32" i="447"/>
  <c r="G32" i="447" s="1"/>
  <c r="F31" i="447"/>
  <c r="E31" i="447"/>
  <c r="D31" i="447"/>
  <c r="C31" i="447"/>
  <c r="F30" i="447"/>
  <c r="E30" i="447"/>
  <c r="D30" i="447"/>
  <c r="C30" i="447"/>
  <c r="C29" i="447"/>
  <c r="G29" i="447" s="1"/>
  <c r="F28" i="447"/>
  <c r="E28" i="447"/>
  <c r="D28" i="447"/>
  <c r="C28" i="447"/>
  <c r="F27" i="447"/>
  <c r="E27" i="447"/>
  <c r="D27" i="447"/>
  <c r="C27" i="447"/>
  <c r="G27" i="447" s="1"/>
  <c r="G26" i="447"/>
  <c r="F26" i="447"/>
  <c r="E26" i="447"/>
  <c r="D26" i="447"/>
  <c r="C26" i="447"/>
  <c r="G25" i="447"/>
  <c r="F25" i="447"/>
  <c r="E25" i="447"/>
  <c r="D25" i="447"/>
  <c r="C25" i="447"/>
  <c r="F24" i="447"/>
  <c r="E24" i="447"/>
  <c r="D24" i="447"/>
  <c r="G24" i="447" s="1"/>
  <c r="C24" i="447"/>
  <c r="F23" i="447"/>
  <c r="E23" i="447"/>
  <c r="D23" i="447"/>
  <c r="G23" i="447" s="1"/>
  <c r="C23" i="447"/>
  <c r="G22" i="447"/>
  <c r="E22" i="447"/>
  <c r="D22" i="447"/>
  <c r="C22" i="447"/>
  <c r="G21" i="447"/>
  <c r="E21" i="447"/>
  <c r="D21" i="447"/>
  <c r="C21" i="447"/>
  <c r="C32" i="446"/>
  <c r="G32" i="446" s="1"/>
  <c r="F31" i="446"/>
  <c r="E31" i="446"/>
  <c r="D31" i="446"/>
  <c r="C31" i="446"/>
  <c r="F30" i="446"/>
  <c r="E30" i="446"/>
  <c r="D30" i="446"/>
  <c r="G30" i="446" s="1"/>
  <c r="C30" i="446"/>
  <c r="G29" i="446"/>
  <c r="C29" i="446"/>
  <c r="F28" i="446"/>
  <c r="E28" i="446"/>
  <c r="D28" i="446"/>
  <c r="C28" i="446"/>
  <c r="F27" i="446"/>
  <c r="E27" i="446"/>
  <c r="D27" i="446"/>
  <c r="G27" i="446" s="1"/>
  <c r="C27" i="446"/>
  <c r="F26" i="446"/>
  <c r="E26" i="446"/>
  <c r="D26" i="446"/>
  <c r="G26" i="446" s="1"/>
  <c r="C26" i="446"/>
  <c r="G25" i="446"/>
  <c r="F25" i="446"/>
  <c r="E25" i="446"/>
  <c r="D25" i="446"/>
  <c r="C25" i="446"/>
  <c r="G24" i="446"/>
  <c r="F24" i="446"/>
  <c r="E24" i="446"/>
  <c r="D24" i="446"/>
  <c r="C24" i="446"/>
  <c r="G23" i="446"/>
  <c r="F23" i="446"/>
  <c r="E23" i="446"/>
  <c r="D23" i="446"/>
  <c r="C23" i="446"/>
  <c r="E22" i="446"/>
  <c r="D22" i="446"/>
  <c r="G22" i="446" s="1"/>
  <c r="C22" i="446"/>
  <c r="E21" i="446"/>
  <c r="D21" i="446"/>
  <c r="C21" i="446"/>
  <c r="G21" i="446" s="1"/>
  <c r="G32" i="445"/>
  <c r="C32" i="445"/>
  <c r="F31" i="445"/>
  <c r="E31" i="445"/>
  <c r="D31" i="445"/>
  <c r="G31" i="445" s="1"/>
  <c r="C31" i="445"/>
  <c r="G30" i="445"/>
  <c r="F30" i="445"/>
  <c r="E30" i="445"/>
  <c r="D30" i="445"/>
  <c r="C30" i="445"/>
  <c r="G29" i="445"/>
  <c r="C29" i="445"/>
  <c r="F28" i="445"/>
  <c r="E28" i="445"/>
  <c r="D28" i="445"/>
  <c r="G28" i="445" s="1"/>
  <c r="C28" i="445"/>
  <c r="G27" i="445"/>
  <c r="F27" i="445"/>
  <c r="E27" i="445"/>
  <c r="D27" i="445"/>
  <c r="C27" i="445"/>
  <c r="G26" i="445"/>
  <c r="F26" i="445"/>
  <c r="E26" i="445"/>
  <c r="D26" i="445"/>
  <c r="C26" i="445"/>
  <c r="G25" i="445"/>
  <c r="F25" i="445"/>
  <c r="E25" i="445"/>
  <c r="D25" i="445"/>
  <c r="C25" i="445"/>
  <c r="F24" i="445"/>
  <c r="E24" i="445"/>
  <c r="D24" i="445"/>
  <c r="C24" i="445"/>
  <c r="G24" i="445" s="1"/>
  <c r="F23" i="445"/>
  <c r="E23" i="445"/>
  <c r="G23" i="445" s="1"/>
  <c r="D23" i="445"/>
  <c r="C23" i="445"/>
  <c r="G22" i="445"/>
  <c r="E22" i="445"/>
  <c r="D22" i="445"/>
  <c r="C22" i="445"/>
  <c r="G21" i="445"/>
  <c r="E21" i="445"/>
  <c r="D21" i="445"/>
  <c r="C21" i="445"/>
  <c r="G32" i="444"/>
  <c r="C32" i="444"/>
  <c r="G31" i="444"/>
  <c r="F31" i="444"/>
  <c r="E31" i="444"/>
  <c r="D31" i="444"/>
  <c r="C31" i="444"/>
  <c r="G30" i="444"/>
  <c r="F30" i="444"/>
  <c r="E30" i="444"/>
  <c r="D30" i="444"/>
  <c r="C30" i="444"/>
  <c r="G29" i="444"/>
  <c r="C29" i="444"/>
  <c r="G28" i="444"/>
  <c r="F28" i="444"/>
  <c r="E28" i="444"/>
  <c r="D28" i="444"/>
  <c r="C28" i="444"/>
  <c r="G27" i="444"/>
  <c r="F27" i="444"/>
  <c r="E27" i="444"/>
  <c r="D27" i="444"/>
  <c r="C27" i="444"/>
  <c r="F26" i="444"/>
  <c r="E26" i="444"/>
  <c r="D26" i="444"/>
  <c r="G26" i="444" s="1"/>
  <c r="C26" i="444"/>
  <c r="F25" i="444"/>
  <c r="E25" i="444"/>
  <c r="G25" i="444" s="1"/>
  <c r="D25" i="444"/>
  <c r="C25" i="444"/>
  <c r="G24" i="444"/>
  <c r="F24" i="444"/>
  <c r="E24" i="444"/>
  <c r="D24" i="444"/>
  <c r="C24" i="444"/>
  <c r="F23" i="444"/>
  <c r="E23" i="444"/>
  <c r="D23" i="444"/>
  <c r="C23" i="444"/>
  <c r="G23" i="444" s="1"/>
  <c r="E22" i="444"/>
  <c r="D22" i="444"/>
  <c r="C22" i="444"/>
  <c r="E21" i="444"/>
  <c r="D21" i="444"/>
  <c r="C21" i="444"/>
  <c r="G21" i="444" s="1"/>
  <c r="G32" i="443"/>
  <c r="C32" i="443"/>
  <c r="F31" i="443"/>
  <c r="E31" i="443"/>
  <c r="D31" i="443"/>
  <c r="G31" i="443" s="1"/>
  <c r="C31" i="443"/>
  <c r="F30" i="443"/>
  <c r="E30" i="443"/>
  <c r="D30" i="443"/>
  <c r="G30" i="443" s="1"/>
  <c r="C30" i="443"/>
  <c r="G29" i="443"/>
  <c r="C29" i="443"/>
  <c r="F28" i="443"/>
  <c r="E28" i="443"/>
  <c r="D28" i="443"/>
  <c r="G28" i="443" s="1"/>
  <c r="C28" i="443"/>
  <c r="F27" i="443"/>
  <c r="E27" i="443"/>
  <c r="D27" i="443"/>
  <c r="G27" i="443" s="1"/>
  <c r="C27" i="443"/>
  <c r="F26" i="443"/>
  <c r="E26" i="443"/>
  <c r="D26" i="443"/>
  <c r="C26" i="443"/>
  <c r="G26" i="443" s="1"/>
  <c r="G25" i="443"/>
  <c r="F25" i="443"/>
  <c r="E25" i="443"/>
  <c r="D25" i="443"/>
  <c r="C25" i="443"/>
  <c r="G24" i="443"/>
  <c r="F24" i="443"/>
  <c r="E24" i="443"/>
  <c r="D24" i="443"/>
  <c r="C24" i="443"/>
  <c r="F23" i="443"/>
  <c r="E23" i="443"/>
  <c r="D23" i="443"/>
  <c r="C23" i="443"/>
  <c r="E22" i="443"/>
  <c r="D22" i="443"/>
  <c r="C22" i="443"/>
  <c r="G21" i="443"/>
  <c r="E21" i="443"/>
  <c r="D21" i="443"/>
  <c r="C21" i="443"/>
  <c r="G32" i="442"/>
  <c r="C32" i="442"/>
  <c r="G31" i="442"/>
  <c r="F31" i="442"/>
  <c r="E31" i="442"/>
  <c r="D31" i="442"/>
  <c r="C31" i="442"/>
  <c r="G30" i="442"/>
  <c r="F30" i="442"/>
  <c r="E30" i="442"/>
  <c r="D30" i="442"/>
  <c r="C30" i="442"/>
  <c r="G29" i="442"/>
  <c r="C29" i="442"/>
  <c r="G28" i="442"/>
  <c r="F28" i="442"/>
  <c r="E28" i="442"/>
  <c r="D28" i="442"/>
  <c r="C28" i="442"/>
  <c r="G27" i="442"/>
  <c r="F27" i="442"/>
  <c r="E27" i="442"/>
  <c r="D27" i="442"/>
  <c r="C27" i="442"/>
  <c r="F26" i="442"/>
  <c r="E26" i="442"/>
  <c r="D26" i="442"/>
  <c r="C26" i="442"/>
  <c r="G26" i="442" s="1"/>
  <c r="F25" i="442"/>
  <c r="E25" i="442"/>
  <c r="D25" i="442"/>
  <c r="C25" i="442"/>
  <c r="G25" i="442" s="1"/>
  <c r="F24" i="442"/>
  <c r="E24" i="442"/>
  <c r="D24" i="442"/>
  <c r="C24" i="442"/>
  <c r="G24" i="442" s="1"/>
  <c r="F23" i="442"/>
  <c r="E23" i="442"/>
  <c r="D23" i="442"/>
  <c r="C23" i="442"/>
  <c r="E22" i="442"/>
  <c r="D22" i="442"/>
  <c r="C22" i="442"/>
  <c r="G22" i="442" s="1"/>
  <c r="E21" i="442"/>
  <c r="D21" i="442"/>
  <c r="G21" i="442" s="1"/>
  <c r="C21" i="442"/>
  <c r="G32" i="441"/>
  <c r="C32" i="441"/>
  <c r="F31" i="441"/>
  <c r="E31" i="441"/>
  <c r="D31" i="441"/>
  <c r="C31" i="441"/>
  <c r="G31" i="441" s="1"/>
  <c r="F30" i="441"/>
  <c r="E30" i="441"/>
  <c r="D30" i="441"/>
  <c r="C30" i="441"/>
  <c r="G30" i="441" s="1"/>
  <c r="G29" i="441"/>
  <c r="C29" i="441"/>
  <c r="F28" i="441"/>
  <c r="E28" i="441"/>
  <c r="D28" i="441"/>
  <c r="C28" i="441"/>
  <c r="G28" i="441" s="1"/>
  <c r="F27" i="441"/>
  <c r="E27" i="441"/>
  <c r="D27" i="441"/>
  <c r="C27" i="441"/>
  <c r="G27" i="441" s="1"/>
  <c r="G26" i="441"/>
  <c r="F26" i="441"/>
  <c r="E26" i="441"/>
  <c r="D26" i="441"/>
  <c r="C26" i="441"/>
  <c r="G25" i="441"/>
  <c r="F25" i="441"/>
  <c r="E25" i="441"/>
  <c r="D25" i="441"/>
  <c r="C25" i="441"/>
  <c r="F24" i="441"/>
  <c r="E24" i="441"/>
  <c r="D24" i="441"/>
  <c r="C24" i="441"/>
  <c r="F23" i="441"/>
  <c r="E23" i="441"/>
  <c r="D23" i="441"/>
  <c r="C23" i="441"/>
  <c r="G23" i="441" s="1"/>
  <c r="E22" i="441"/>
  <c r="D22" i="441"/>
  <c r="C22" i="441"/>
  <c r="E21" i="441"/>
  <c r="D21" i="441"/>
  <c r="G21" i="441" s="1"/>
  <c r="C21" i="441"/>
  <c r="G32" i="440"/>
  <c r="C32" i="440"/>
  <c r="F31" i="440"/>
  <c r="E31" i="440"/>
  <c r="D31" i="440"/>
  <c r="C31" i="440"/>
  <c r="G31" i="440" s="1"/>
  <c r="F30" i="440"/>
  <c r="E30" i="440"/>
  <c r="G30" i="440" s="1"/>
  <c r="D30" i="440"/>
  <c r="C30" i="440"/>
  <c r="G29" i="440"/>
  <c r="C29" i="440"/>
  <c r="F28" i="440"/>
  <c r="E28" i="440"/>
  <c r="D28" i="440"/>
  <c r="C28" i="440"/>
  <c r="G28" i="440" s="1"/>
  <c r="F27" i="440"/>
  <c r="E27" i="440"/>
  <c r="G27" i="440" s="1"/>
  <c r="D27" i="440"/>
  <c r="C27" i="440"/>
  <c r="F26" i="440"/>
  <c r="E26" i="440"/>
  <c r="D26" i="440"/>
  <c r="C26" i="440"/>
  <c r="G26" i="440" s="1"/>
  <c r="F25" i="440"/>
  <c r="E25" i="440"/>
  <c r="D25" i="440"/>
  <c r="C25" i="440"/>
  <c r="F24" i="440"/>
  <c r="E24" i="440"/>
  <c r="D24" i="440"/>
  <c r="C24" i="440"/>
  <c r="F23" i="440"/>
  <c r="E23" i="440"/>
  <c r="D23" i="440"/>
  <c r="C23" i="440"/>
  <c r="G22" i="440"/>
  <c r="E22" i="440"/>
  <c r="D22" i="440"/>
  <c r="C22" i="440"/>
  <c r="G21" i="440"/>
  <c r="E21" i="440"/>
  <c r="D21" i="440"/>
  <c r="C21" i="440"/>
  <c r="C32" i="439"/>
  <c r="G32" i="439" s="1"/>
  <c r="G31" i="439"/>
  <c r="F31" i="439"/>
  <c r="E31" i="439"/>
  <c r="D31" i="439"/>
  <c r="C31" i="439"/>
  <c r="F30" i="439"/>
  <c r="E30" i="439"/>
  <c r="D30" i="439"/>
  <c r="C30" i="439"/>
  <c r="G30" i="439" s="1"/>
  <c r="C29" i="439"/>
  <c r="G29" i="439" s="1"/>
  <c r="F28" i="439"/>
  <c r="E28" i="439"/>
  <c r="D28" i="439"/>
  <c r="C28" i="439"/>
  <c r="G28" i="439" s="1"/>
  <c r="F27" i="439"/>
  <c r="E27" i="439"/>
  <c r="G27" i="439" s="1"/>
  <c r="D27" i="439"/>
  <c r="C27" i="439"/>
  <c r="F26" i="439"/>
  <c r="E26" i="439"/>
  <c r="D26" i="439"/>
  <c r="C26" i="439"/>
  <c r="G26" i="439" s="1"/>
  <c r="F25" i="439"/>
  <c r="E25" i="439"/>
  <c r="D25" i="439"/>
  <c r="C25" i="439"/>
  <c r="F24" i="439"/>
  <c r="E24" i="439"/>
  <c r="D24" i="439"/>
  <c r="C24" i="439"/>
  <c r="F23" i="439"/>
  <c r="E23" i="439"/>
  <c r="D23" i="439"/>
  <c r="C23" i="439"/>
  <c r="G23" i="439" s="1"/>
  <c r="G22" i="439"/>
  <c r="E22" i="439"/>
  <c r="D22" i="439"/>
  <c r="C22" i="439"/>
  <c r="E21" i="439"/>
  <c r="D21" i="439"/>
  <c r="C21" i="439"/>
  <c r="C32" i="438"/>
  <c r="G32" i="438" s="1"/>
  <c r="F31" i="438"/>
  <c r="E31" i="438"/>
  <c r="D31" i="438"/>
  <c r="C31" i="438"/>
  <c r="G31" i="438" s="1"/>
  <c r="F30" i="438"/>
  <c r="E30" i="438"/>
  <c r="D30" i="438"/>
  <c r="C30" i="438"/>
  <c r="C29" i="438"/>
  <c r="G29" i="438" s="1"/>
  <c r="F28" i="438"/>
  <c r="E28" i="438"/>
  <c r="D28" i="438"/>
  <c r="C28" i="438"/>
  <c r="G28" i="438" s="1"/>
  <c r="F27" i="438"/>
  <c r="E27" i="438"/>
  <c r="D27" i="438"/>
  <c r="C27" i="438"/>
  <c r="F26" i="438"/>
  <c r="E26" i="438"/>
  <c r="D26" i="438"/>
  <c r="C26" i="438"/>
  <c r="F25" i="438"/>
  <c r="E25" i="438"/>
  <c r="D25" i="438"/>
  <c r="C25" i="438"/>
  <c r="F24" i="438"/>
  <c r="E24" i="438"/>
  <c r="D24" i="438"/>
  <c r="C24" i="438"/>
  <c r="G24" i="438" s="1"/>
  <c r="G23" i="438"/>
  <c r="F23" i="438"/>
  <c r="E23" i="438"/>
  <c r="D23" i="438"/>
  <c r="C23" i="438"/>
  <c r="G22" i="438"/>
  <c r="E22" i="438"/>
  <c r="D22" i="438"/>
  <c r="C22" i="438"/>
  <c r="E21" i="438"/>
  <c r="D21" i="438"/>
  <c r="C21" i="438"/>
  <c r="G21" i="438" s="1"/>
  <c r="C32" i="437"/>
  <c r="G32" i="437" s="1"/>
  <c r="F31" i="437"/>
  <c r="E31" i="437"/>
  <c r="D31" i="437"/>
  <c r="C31" i="437"/>
  <c r="G31" i="437" s="1"/>
  <c r="F30" i="437"/>
  <c r="E30" i="437"/>
  <c r="D30" i="437"/>
  <c r="C30" i="437"/>
  <c r="C29" i="437"/>
  <c r="G29" i="437" s="1"/>
  <c r="F28" i="437"/>
  <c r="E28" i="437"/>
  <c r="D28" i="437"/>
  <c r="C28" i="437"/>
  <c r="F27" i="437"/>
  <c r="E27" i="437"/>
  <c r="D27" i="437"/>
  <c r="C27" i="437"/>
  <c r="F26" i="437"/>
  <c r="E26" i="437"/>
  <c r="D26" i="437"/>
  <c r="C26" i="437"/>
  <c r="F25" i="437"/>
  <c r="G25" i="437" s="1"/>
  <c r="E25" i="437"/>
  <c r="D25" i="437"/>
  <c r="C25" i="437"/>
  <c r="F24" i="437"/>
  <c r="E24" i="437"/>
  <c r="D24" i="437"/>
  <c r="G24" i="437" s="1"/>
  <c r="C24" i="437"/>
  <c r="F23" i="437"/>
  <c r="E23" i="437"/>
  <c r="D23" i="437"/>
  <c r="G23" i="437" s="1"/>
  <c r="C23" i="437"/>
  <c r="E22" i="437"/>
  <c r="D22" i="437"/>
  <c r="C22" i="437"/>
  <c r="G22" i="437" s="1"/>
  <c r="E21" i="437"/>
  <c r="D21" i="437"/>
  <c r="C21" i="437"/>
  <c r="C32" i="436"/>
  <c r="G32" i="436" s="1"/>
  <c r="F31" i="436"/>
  <c r="E31" i="436"/>
  <c r="D31" i="436"/>
  <c r="C31" i="436"/>
  <c r="F30" i="436"/>
  <c r="E30" i="436"/>
  <c r="D30" i="436"/>
  <c r="C30" i="436"/>
  <c r="C29" i="436"/>
  <c r="G29" i="436" s="1"/>
  <c r="F28" i="436"/>
  <c r="E28" i="436"/>
  <c r="D28" i="436"/>
  <c r="C28" i="436"/>
  <c r="F27" i="436"/>
  <c r="E27" i="436"/>
  <c r="D27" i="436"/>
  <c r="C27" i="436"/>
  <c r="G27" i="436" s="1"/>
  <c r="G26" i="436"/>
  <c r="F26" i="436"/>
  <c r="E26" i="436"/>
  <c r="D26" i="436"/>
  <c r="C26" i="436"/>
  <c r="F25" i="436"/>
  <c r="G25" i="436" s="1"/>
  <c r="E25" i="436"/>
  <c r="D25" i="436"/>
  <c r="C25" i="436"/>
  <c r="F24" i="436"/>
  <c r="E24" i="436"/>
  <c r="D24" i="436"/>
  <c r="G24" i="436" s="1"/>
  <c r="C24" i="436"/>
  <c r="F23" i="436"/>
  <c r="E23" i="436"/>
  <c r="D23" i="436"/>
  <c r="G23" i="436" s="1"/>
  <c r="C23" i="436"/>
  <c r="E22" i="436"/>
  <c r="D22" i="436"/>
  <c r="C22" i="436"/>
  <c r="G22" i="436" s="1"/>
  <c r="G21" i="436"/>
  <c r="E21" i="436"/>
  <c r="D21" i="436"/>
  <c r="C21" i="436"/>
  <c r="C32" i="435"/>
  <c r="G32" i="435" s="1"/>
  <c r="F31" i="435"/>
  <c r="E31" i="435"/>
  <c r="D31" i="435"/>
  <c r="C31" i="435"/>
  <c r="G30" i="435"/>
  <c r="F30" i="435"/>
  <c r="E30" i="435"/>
  <c r="D30" i="435"/>
  <c r="C30" i="435"/>
  <c r="C29" i="435"/>
  <c r="G29" i="435" s="1"/>
  <c r="F28" i="435"/>
  <c r="E28" i="435"/>
  <c r="D28" i="435"/>
  <c r="C28" i="435"/>
  <c r="F27" i="435"/>
  <c r="E27" i="435"/>
  <c r="D27" i="435"/>
  <c r="C27" i="435"/>
  <c r="G27" i="435" s="1"/>
  <c r="F26" i="435"/>
  <c r="E26" i="435"/>
  <c r="D26" i="435"/>
  <c r="G26" i="435" s="1"/>
  <c r="C26" i="435"/>
  <c r="F25" i="435"/>
  <c r="E25" i="435"/>
  <c r="D25" i="435"/>
  <c r="G25" i="435" s="1"/>
  <c r="C25" i="435"/>
  <c r="F24" i="435"/>
  <c r="E24" i="435"/>
  <c r="G24" i="435" s="1"/>
  <c r="D24" i="435"/>
  <c r="C24" i="435"/>
  <c r="G23" i="435"/>
  <c r="F23" i="435"/>
  <c r="E23" i="435"/>
  <c r="D23" i="435"/>
  <c r="C23" i="435"/>
  <c r="G22" i="435"/>
  <c r="E22" i="435"/>
  <c r="D22" i="435"/>
  <c r="C22" i="435"/>
  <c r="E21" i="435"/>
  <c r="D21" i="435"/>
  <c r="C21" i="435"/>
  <c r="G21" i="435" s="1"/>
  <c r="C32" i="434"/>
  <c r="G32" i="434" s="1"/>
  <c r="F31" i="434"/>
  <c r="E31" i="434"/>
  <c r="D31" i="434"/>
  <c r="C31" i="434"/>
  <c r="G31" i="434" s="1"/>
  <c r="F30" i="434"/>
  <c r="E30" i="434"/>
  <c r="D30" i="434"/>
  <c r="G30" i="434" s="1"/>
  <c r="C30" i="434"/>
  <c r="C29" i="434"/>
  <c r="G29" i="434" s="1"/>
  <c r="F28" i="434"/>
  <c r="E28" i="434"/>
  <c r="D28" i="434"/>
  <c r="C28" i="434"/>
  <c r="G28" i="434" s="1"/>
  <c r="F27" i="434"/>
  <c r="E27" i="434"/>
  <c r="D27" i="434"/>
  <c r="G27" i="434" s="1"/>
  <c r="C27" i="434"/>
  <c r="F26" i="434"/>
  <c r="G26" i="434" s="1"/>
  <c r="E26" i="434"/>
  <c r="D26" i="434"/>
  <c r="C26" i="434"/>
  <c r="G25" i="434"/>
  <c r="F25" i="434"/>
  <c r="E25" i="434"/>
  <c r="D25" i="434"/>
  <c r="C25" i="434"/>
  <c r="G24" i="434"/>
  <c r="F24" i="434"/>
  <c r="E24" i="434"/>
  <c r="D24" i="434"/>
  <c r="C24" i="434"/>
  <c r="F23" i="434"/>
  <c r="E23" i="434"/>
  <c r="D23" i="434"/>
  <c r="C23" i="434"/>
  <c r="G23" i="434" s="1"/>
  <c r="E22" i="434"/>
  <c r="D22" i="434"/>
  <c r="G22" i="434" s="1"/>
  <c r="C22" i="434"/>
  <c r="E21" i="434"/>
  <c r="G21" i="434" s="1"/>
  <c r="D21" i="434"/>
  <c r="C21" i="434"/>
  <c r="G32" i="433"/>
  <c r="C32" i="433"/>
  <c r="G31" i="433"/>
  <c r="F31" i="433"/>
  <c r="E31" i="433"/>
  <c r="D31" i="433"/>
  <c r="C31" i="433"/>
  <c r="G30" i="433"/>
  <c r="F30" i="433"/>
  <c r="E30" i="433"/>
  <c r="D30" i="433"/>
  <c r="C30" i="433"/>
  <c r="G29" i="433"/>
  <c r="C29" i="433"/>
  <c r="G28" i="433"/>
  <c r="F28" i="433"/>
  <c r="E28" i="433"/>
  <c r="D28" i="433"/>
  <c r="C28" i="433"/>
  <c r="G27" i="433"/>
  <c r="F27" i="433"/>
  <c r="E27" i="433"/>
  <c r="D27" i="433"/>
  <c r="C27" i="433"/>
  <c r="G26" i="433"/>
  <c r="F26" i="433"/>
  <c r="E26" i="433"/>
  <c r="D26" i="433"/>
  <c r="C26" i="433"/>
  <c r="F25" i="433"/>
  <c r="E25" i="433"/>
  <c r="D25" i="433"/>
  <c r="C25" i="433"/>
  <c r="G25" i="433" s="1"/>
  <c r="F24" i="433"/>
  <c r="E24" i="433"/>
  <c r="D24" i="433"/>
  <c r="C24" i="433"/>
  <c r="G24" i="433" s="1"/>
  <c r="F23" i="433"/>
  <c r="E23" i="433"/>
  <c r="D23" i="433"/>
  <c r="C23" i="433"/>
  <c r="G23" i="433" s="1"/>
  <c r="E22" i="433"/>
  <c r="G22" i="433" s="1"/>
  <c r="D22" i="433"/>
  <c r="C22" i="433"/>
  <c r="G21" i="433"/>
  <c r="E21" i="433"/>
  <c r="D21" i="433"/>
  <c r="C21" i="433"/>
  <c r="G32" i="432"/>
  <c r="C32" i="432"/>
  <c r="F31" i="432"/>
  <c r="G31" i="432" s="1"/>
  <c r="E31" i="432"/>
  <c r="D31" i="432"/>
  <c r="C31" i="432"/>
  <c r="F30" i="432"/>
  <c r="E30" i="432"/>
  <c r="D30" i="432"/>
  <c r="G30" i="432" s="1"/>
  <c r="C30" i="432"/>
  <c r="G29" i="432"/>
  <c r="C29" i="432"/>
  <c r="F28" i="432"/>
  <c r="G28" i="432" s="1"/>
  <c r="E28" i="432"/>
  <c r="D28" i="432"/>
  <c r="C28" i="432"/>
  <c r="F27" i="432"/>
  <c r="E27" i="432"/>
  <c r="D27" i="432"/>
  <c r="C27" i="432"/>
  <c r="G27" i="432" s="1"/>
  <c r="F26" i="432"/>
  <c r="E26" i="432"/>
  <c r="D26" i="432"/>
  <c r="G26" i="432" s="1"/>
  <c r="C26" i="432"/>
  <c r="F25" i="432"/>
  <c r="E25" i="432"/>
  <c r="D25" i="432"/>
  <c r="G25" i="432" s="1"/>
  <c r="C25" i="432"/>
  <c r="F24" i="432"/>
  <c r="E24" i="432"/>
  <c r="D24" i="432"/>
  <c r="C24" i="432"/>
  <c r="G24" i="432" s="1"/>
  <c r="G23" i="432"/>
  <c r="F23" i="432"/>
  <c r="E23" i="432"/>
  <c r="D23" i="432"/>
  <c r="C23" i="432"/>
  <c r="G22" i="432"/>
  <c r="E22" i="432"/>
  <c r="D22" i="432"/>
  <c r="C22" i="432"/>
  <c r="E21" i="432"/>
  <c r="D21" i="432"/>
  <c r="C21" i="432"/>
  <c r="G21" i="432" s="1"/>
  <c r="I2" i="432" s="1"/>
  <c r="G32" i="431"/>
  <c r="C32" i="431"/>
  <c r="F31" i="431"/>
  <c r="E31" i="431"/>
  <c r="D31" i="431"/>
  <c r="C31" i="431"/>
  <c r="G31" i="431" s="1"/>
  <c r="F30" i="431"/>
  <c r="E30" i="431"/>
  <c r="D30" i="431"/>
  <c r="G30" i="431" s="1"/>
  <c r="C30" i="431"/>
  <c r="G29" i="431"/>
  <c r="C29" i="431"/>
  <c r="F28" i="431"/>
  <c r="E28" i="431"/>
  <c r="D28" i="431"/>
  <c r="C28" i="431"/>
  <c r="G28" i="431" s="1"/>
  <c r="F27" i="431"/>
  <c r="E27" i="431"/>
  <c r="D27" i="431"/>
  <c r="G27" i="431" s="1"/>
  <c r="C27" i="431"/>
  <c r="F26" i="431"/>
  <c r="E26" i="431"/>
  <c r="D26" i="431"/>
  <c r="C26" i="431"/>
  <c r="G26" i="431" s="1"/>
  <c r="F25" i="431"/>
  <c r="E25" i="431"/>
  <c r="D25" i="431"/>
  <c r="C25" i="431"/>
  <c r="G25" i="431" s="1"/>
  <c r="G24" i="431"/>
  <c r="F24" i="431"/>
  <c r="E24" i="431"/>
  <c r="D24" i="431"/>
  <c r="C24" i="431"/>
  <c r="G23" i="431"/>
  <c r="F23" i="431"/>
  <c r="E23" i="431"/>
  <c r="D23" i="431"/>
  <c r="C23" i="431"/>
  <c r="E22" i="431"/>
  <c r="D22" i="431"/>
  <c r="C22" i="431"/>
  <c r="G22" i="431" s="1"/>
  <c r="E21" i="431"/>
  <c r="G21" i="431" s="1"/>
  <c r="D21" i="431"/>
  <c r="C21" i="431"/>
  <c r="G32" i="430"/>
  <c r="C32" i="430"/>
  <c r="F31" i="430"/>
  <c r="E31" i="430"/>
  <c r="D31" i="430"/>
  <c r="C31" i="430"/>
  <c r="G31" i="430" s="1"/>
  <c r="F30" i="430"/>
  <c r="E30" i="430"/>
  <c r="D30" i="430"/>
  <c r="C30" i="430"/>
  <c r="G30" i="430" s="1"/>
  <c r="G29" i="430"/>
  <c r="C29" i="430"/>
  <c r="F28" i="430"/>
  <c r="E28" i="430"/>
  <c r="D28" i="430"/>
  <c r="C28" i="430"/>
  <c r="G28" i="430" s="1"/>
  <c r="F27" i="430"/>
  <c r="E27" i="430"/>
  <c r="D27" i="430"/>
  <c r="C27" i="430"/>
  <c r="G27" i="430" s="1"/>
  <c r="G26" i="430"/>
  <c r="F26" i="430"/>
  <c r="E26" i="430"/>
  <c r="D26" i="430"/>
  <c r="C26" i="430"/>
  <c r="F25" i="430"/>
  <c r="G25" i="430" s="1"/>
  <c r="E25" i="430"/>
  <c r="D25" i="430"/>
  <c r="C25" i="430"/>
  <c r="F24" i="430"/>
  <c r="E24" i="430"/>
  <c r="D24" i="430"/>
  <c r="C24" i="430"/>
  <c r="G24" i="430" s="1"/>
  <c r="F23" i="430"/>
  <c r="E23" i="430"/>
  <c r="D23" i="430"/>
  <c r="C23" i="430"/>
  <c r="G23" i="430" s="1"/>
  <c r="E22" i="430"/>
  <c r="G22" i="430" s="1"/>
  <c r="D22" i="430"/>
  <c r="C22" i="430"/>
  <c r="G21" i="430"/>
  <c r="E21" i="430"/>
  <c r="D21" i="430"/>
  <c r="C21" i="430"/>
  <c r="C32" i="429"/>
  <c r="G32" i="429" s="1"/>
  <c r="G31" i="429"/>
  <c r="F31" i="429"/>
  <c r="E31" i="429"/>
  <c r="D31" i="429"/>
  <c r="C31" i="429"/>
  <c r="G30" i="429"/>
  <c r="F30" i="429"/>
  <c r="E30" i="429"/>
  <c r="D30" i="429"/>
  <c r="C30" i="429"/>
  <c r="C29" i="429"/>
  <c r="G29" i="429" s="1"/>
  <c r="G28" i="429"/>
  <c r="F28" i="429"/>
  <c r="E28" i="429"/>
  <c r="D28" i="429"/>
  <c r="C28" i="429"/>
  <c r="G27" i="429"/>
  <c r="F27" i="429"/>
  <c r="E27" i="429"/>
  <c r="D27" i="429"/>
  <c r="C27" i="429"/>
  <c r="F26" i="429"/>
  <c r="E26" i="429"/>
  <c r="D26" i="429"/>
  <c r="C26" i="429"/>
  <c r="F25" i="429"/>
  <c r="E25" i="429"/>
  <c r="D25" i="429"/>
  <c r="C25" i="429"/>
  <c r="G25" i="429" s="1"/>
  <c r="F24" i="429"/>
  <c r="E24" i="429"/>
  <c r="D24" i="429"/>
  <c r="C24" i="429"/>
  <c r="G24" i="429" s="1"/>
  <c r="G23" i="429"/>
  <c r="F23" i="429"/>
  <c r="E23" i="429"/>
  <c r="D23" i="429"/>
  <c r="C23" i="429"/>
  <c r="G22" i="429"/>
  <c r="E22" i="429"/>
  <c r="D22" i="429"/>
  <c r="C22" i="429"/>
  <c r="E21" i="429"/>
  <c r="D21" i="429"/>
  <c r="C21" i="429"/>
  <c r="G21" i="429" s="1"/>
  <c r="G32" i="428"/>
  <c r="C32" i="428"/>
  <c r="F31" i="428"/>
  <c r="E31" i="428"/>
  <c r="D31" i="428"/>
  <c r="C31" i="428"/>
  <c r="G31" i="428" s="1"/>
  <c r="F30" i="428"/>
  <c r="E30" i="428"/>
  <c r="D30" i="428"/>
  <c r="G30" i="428" s="1"/>
  <c r="C30" i="428"/>
  <c r="G29" i="428"/>
  <c r="C29" i="428"/>
  <c r="F28" i="428"/>
  <c r="E28" i="428"/>
  <c r="D28" i="428"/>
  <c r="C28" i="428"/>
  <c r="G28" i="428" s="1"/>
  <c r="F27" i="428"/>
  <c r="E27" i="428"/>
  <c r="D27" i="428"/>
  <c r="G27" i="428" s="1"/>
  <c r="C27" i="428"/>
  <c r="F26" i="428"/>
  <c r="E26" i="428"/>
  <c r="D26" i="428"/>
  <c r="C26" i="428"/>
  <c r="G26" i="428" s="1"/>
  <c r="F25" i="428"/>
  <c r="E25" i="428"/>
  <c r="D25" i="428"/>
  <c r="C25" i="428"/>
  <c r="F24" i="428"/>
  <c r="G24" i="428" s="1"/>
  <c r="E24" i="428"/>
  <c r="D24" i="428"/>
  <c r="C24" i="428"/>
  <c r="F23" i="428"/>
  <c r="E23" i="428"/>
  <c r="D23" i="428"/>
  <c r="C23" i="428"/>
  <c r="G23" i="428" s="1"/>
  <c r="E22" i="428"/>
  <c r="D22" i="428"/>
  <c r="C22" i="428"/>
  <c r="G22" i="428" s="1"/>
  <c r="E21" i="428"/>
  <c r="G21" i="428" s="1"/>
  <c r="D21" i="428"/>
  <c r="C21" i="428"/>
  <c r="C32" i="427"/>
  <c r="G32" i="427" s="1"/>
  <c r="F31" i="427"/>
  <c r="E31" i="427"/>
  <c r="D31" i="427"/>
  <c r="C31" i="427"/>
  <c r="G31" i="427" s="1"/>
  <c r="G30" i="427"/>
  <c r="F30" i="427"/>
  <c r="E30" i="427"/>
  <c r="D30" i="427"/>
  <c r="C30" i="427"/>
  <c r="C29" i="427"/>
  <c r="G29" i="427" s="1"/>
  <c r="G28" i="427"/>
  <c r="F28" i="427"/>
  <c r="E28" i="427"/>
  <c r="D28" i="427"/>
  <c r="C28" i="427"/>
  <c r="F27" i="427"/>
  <c r="G27" i="427" s="1"/>
  <c r="E27" i="427"/>
  <c r="D27" i="427"/>
  <c r="C27" i="427"/>
  <c r="F26" i="427"/>
  <c r="E26" i="427"/>
  <c r="D26" i="427"/>
  <c r="C26" i="427"/>
  <c r="F25" i="427"/>
  <c r="E25" i="427"/>
  <c r="D25" i="427"/>
  <c r="C25" i="427"/>
  <c r="G25" i="427" s="1"/>
  <c r="F24" i="427"/>
  <c r="E24" i="427"/>
  <c r="D24" i="427"/>
  <c r="C24" i="427"/>
  <c r="G24" i="427" s="1"/>
  <c r="G23" i="427"/>
  <c r="F23" i="427"/>
  <c r="E23" i="427"/>
  <c r="D23" i="427"/>
  <c r="C23" i="427"/>
  <c r="E22" i="427"/>
  <c r="G22" i="427" s="1"/>
  <c r="D22" i="427"/>
  <c r="C22" i="427"/>
  <c r="E21" i="427"/>
  <c r="D21" i="427"/>
  <c r="C21" i="427"/>
  <c r="G21" i="427" s="1"/>
  <c r="C32" i="426"/>
  <c r="G32" i="426" s="1"/>
  <c r="F31" i="426"/>
  <c r="E31" i="426"/>
  <c r="D31" i="426"/>
  <c r="C31" i="426"/>
  <c r="G31" i="426" s="1"/>
  <c r="F30" i="426"/>
  <c r="E30" i="426"/>
  <c r="D30" i="426"/>
  <c r="C30" i="426"/>
  <c r="G30" i="426" s="1"/>
  <c r="I2" i="426" s="1"/>
  <c r="C29" i="426"/>
  <c r="G29" i="426" s="1"/>
  <c r="F28" i="426"/>
  <c r="E28" i="426"/>
  <c r="D28" i="426"/>
  <c r="C28" i="426"/>
  <c r="G28" i="426" s="1"/>
  <c r="F27" i="426"/>
  <c r="E27" i="426"/>
  <c r="D27" i="426"/>
  <c r="C27" i="426"/>
  <c r="G27" i="426" s="1"/>
  <c r="F26" i="426"/>
  <c r="E26" i="426"/>
  <c r="D26" i="426"/>
  <c r="C26" i="426"/>
  <c r="G26" i="426" s="1"/>
  <c r="F25" i="426"/>
  <c r="E25" i="426"/>
  <c r="D25" i="426"/>
  <c r="C25" i="426"/>
  <c r="G25" i="426" s="1"/>
  <c r="G24" i="426"/>
  <c r="F24" i="426"/>
  <c r="E24" i="426"/>
  <c r="D24" i="426"/>
  <c r="C24" i="426"/>
  <c r="F23" i="426"/>
  <c r="G23" i="426" s="1"/>
  <c r="E23" i="426"/>
  <c r="D23" i="426"/>
  <c r="C23" i="426"/>
  <c r="E22" i="426"/>
  <c r="D22" i="426"/>
  <c r="C22" i="426"/>
  <c r="G22" i="426" s="1"/>
  <c r="E21" i="426"/>
  <c r="D21" i="426"/>
  <c r="C21" i="426"/>
  <c r="G21" i="426" s="1"/>
  <c r="C32" i="425"/>
  <c r="G32" i="425" s="1"/>
  <c r="F31" i="425"/>
  <c r="E31" i="425"/>
  <c r="D31" i="425"/>
  <c r="C31" i="425"/>
  <c r="G31" i="425" s="1"/>
  <c r="F30" i="425"/>
  <c r="E30" i="425"/>
  <c r="D30" i="425"/>
  <c r="C30" i="425"/>
  <c r="G30" i="425" s="1"/>
  <c r="C29" i="425"/>
  <c r="G29" i="425" s="1"/>
  <c r="F28" i="425"/>
  <c r="E28" i="425"/>
  <c r="D28" i="425"/>
  <c r="C28" i="425"/>
  <c r="G28" i="425" s="1"/>
  <c r="F27" i="425"/>
  <c r="E27" i="425"/>
  <c r="D27" i="425"/>
  <c r="C27" i="425"/>
  <c r="G27" i="425" s="1"/>
  <c r="F26" i="425"/>
  <c r="E26" i="425"/>
  <c r="D26" i="425"/>
  <c r="C26" i="425"/>
  <c r="G26" i="425" s="1"/>
  <c r="G25" i="425"/>
  <c r="F25" i="425"/>
  <c r="E25" i="425"/>
  <c r="D25" i="425"/>
  <c r="C25" i="425"/>
  <c r="G24" i="425"/>
  <c r="F24" i="425"/>
  <c r="E24" i="425"/>
  <c r="D24" i="425"/>
  <c r="C24" i="425"/>
  <c r="F23" i="425"/>
  <c r="E23" i="425"/>
  <c r="D23" i="425"/>
  <c r="G23" i="425" s="1"/>
  <c r="C23" i="425"/>
  <c r="E22" i="425"/>
  <c r="D22" i="425"/>
  <c r="C22" i="425"/>
  <c r="G22" i="425" s="1"/>
  <c r="E21" i="425"/>
  <c r="G21" i="425" s="1"/>
  <c r="D21" i="425"/>
  <c r="C21" i="425"/>
  <c r="G32" i="424"/>
  <c r="C32" i="424"/>
  <c r="F31" i="424"/>
  <c r="E31" i="424"/>
  <c r="D31" i="424"/>
  <c r="C31" i="424"/>
  <c r="G31" i="424" s="1"/>
  <c r="F30" i="424"/>
  <c r="E30" i="424"/>
  <c r="D30" i="424"/>
  <c r="C30" i="424"/>
  <c r="G30" i="424" s="1"/>
  <c r="G29" i="424"/>
  <c r="C29" i="424"/>
  <c r="F28" i="424"/>
  <c r="E28" i="424"/>
  <c r="D28" i="424"/>
  <c r="C28" i="424"/>
  <c r="G28" i="424" s="1"/>
  <c r="F27" i="424"/>
  <c r="E27" i="424"/>
  <c r="D27" i="424"/>
  <c r="C27" i="424"/>
  <c r="G27" i="424" s="1"/>
  <c r="G26" i="424"/>
  <c r="F26" i="424"/>
  <c r="E26" i="424"/>
  <c r="D26" i="424"/>
  <c r="C26" i="424"/>
  <c r="G25" i="424"/>
  <c r="F25" i="424"/>
  <c r="E25" i="424"/>
  <c r="D25" i="424"/>
  <c r="C25" i="424"/>
  <c r="F24" i="424"/>
  <c r="E24" i="424"/>
  <c r="D24" i="424"/>
  <c r="G24" i="424" s="1"/>
  <c r="C24" i="424"/>
  <c r="F23" i="424"/>
  <c r="E23" i="424"/>
  <c r="D23" i="424"/>
  <c r="G23" i="424" s="1"/>
  <c r="C23" i="424"/>
  <c r="E22" i="424"/>
  <c r="D22" i="424"/>
  <c r="C22" i="424"/>
  <c r="G22" i="424" s="1"/>
  <c r="G21" i="424"/>
  <c r="E21" i="424"/>
  <c r="D21" i="424"/>
  <c r="C21" i="424"/>
  <c r="G32" i="423"/>
  <c r="C32" i="423"/>
  <c r="F31" i="423"/>
  <c r="E31" i="423"/>
  <c r="D31" i="423"/>
  <c r="C31" i="423"/>
  <c r="G31" i="423" s="1"/>
  <c r="G30" i="423"/>
  <c r="F30" i="423"/>
  <c r="E30" i="423"/>
  <c r="D30" i="423"/>
  <c r="C30" i="423"/>
  <c r="G29" i="423"/>
  <c r="C29" i="423"/>
  <c r="F28" i="423"/>
  <c r="E28" i="423"/>
  <c r="D28" i="423"/>
  <c r="C28" i="423"/>
  <c r="G28" i="423" s="1"/>
  <c r="G27" i="423"/>
  <c r="F27" i="423"/>
  <c r="E27" i="423"/>
  <c r="D27" i="423"/>
  <c r="C27" i="423"/>
  <c r="F26" i="423"/>
  <c r="G26" i="423" s="1"/>
  <c r="E26" i="423"/>
  <c r="D26" i="423"/>
  <c r="C26" i="423"/>
  <c r="F25" i="423"/>
  <c r="E25" i="423"/>
  <c r="D25" i="423"/>
  <c r="G25" i="423" s="1"/>
  <c r="C25" i="423"/>
  <c r="F24" i="423"/>
  <c r="E24" i="423"/>
  <c r="D24" i="423"/>
  <c r="G24" i="423" s="1"/>
  <c r="C24" i="423"/>
  <c r="F23" i="423"/>
  <c r="E23" i="423"/>
  <c r="D23" i="423"/>
  <c r="C23" i="423"/>
  <c r="G23" i="423" s="1"/>
  <c r="E22" i="423"/>
  <c r="D22" i="423"/>
  <c r="G22" i="423" s="1"/>
  <c r="C22" i="423"/>
  <c r="E21" i="423"/>
  <c r="G21" i="423" s="1"/>
  <c r="I2" i="423" s="1"/>
  <c r="D21" i="423"/>
  <c r="C21" i="423"/>
  <c r="C32" i="422"/>
  <c r="G32" i="422" s="1"/>
  <c r="F31" i="422"/>
  <c r="E31" i="422"/>
  <c r="D31" i="422"/>
  <c r="G31" i="422" s="1"/>
  <c r="C31" i="422"/>
  <c r="G30" i="422"/>
  <c r="F30" i="422"/>
  <c r="E30" i="422"/>
  <c r="D30" i="422"/>
  <c r="C30" i="422"/>
  <c r="C29" i="422"/>
  <c r="G29" i="422" s="1"/>
  <c r="F28" i="422"/>
  <c r="E28" i="422"/>
  <c r="D28" i="422"/>
  <c r="G28" i="422" s="1"/>
  <c r="C28" i="422"/>
  <c r="F27" i="422"/>
  <c r="G27" i="422" s="1"/>
  <c r="E27" i="422"/>
  <c r="D27" i="422"/>
  <c r="C27" i="422"/>
  <c r="F26" i="422"/>
  <c r="E26" i="422"/>
  <c r="D26" i="422"/>
  <c r="C26" i="422"/>
  <c r="G26" i="422" s="1"/>
  <c r="F25" i="422"/>
  <c r="E25" i="422"/>
  <c r="D25" i="422"/>
  <c r="C25" i="422"/>
  <c r="F24" i="422"/>
  <c r="E24" i="422"/>
  <c r="D24" i="422"/>
  <c r="C24" i="422"/>
  <c r="G24" i="422" s="1"/>
  <c r="F23" i="422"/>
  <c r="E23" i="422"/>
  <c r="D23" i="422"/>
  <c r="C23" i="422"/>
  <c r="G23" i="422" s="1"/>
  <c r="G22" i="422"/>
  <c r="E22" i="422"/>
  <c r="D22" i="422"/>
  <c r="C22" i="422"/>
  <c r="E21" i="422"/>
  <c r="D21" i="422"/>
  <c r="C21" i="422"/>
  <c r="G21" i="422" s="1"/>
  <c r="G32" i="421"/>
  <c r="C32" i="421"/>
  <c r="F31" i="421"/>
  <c r="G31" i="421" s="1"/>
  <c r="E31" i="421"/>
  <c r="D31" i="421"/>
  <c r="C31" i="421"/>
  <c r="F30" i="421"/>
  <c r="E30" i="421"/>
  <c r="D30" i="421"/>
  <c r="C30" i="421"/>
  <c r="G30" i="421" s="1"/>
  <c r="G29" i="421"/>
  <c r="C29" i="421"/>
  <c r="F28" i="421"/>
  <c r="G28" i="421" s="1"/>
  <c r="E28" i="421"/>
  <c r="D28" i="421"/>
  <c r="C28" i="421"/>
  <c r="F27" i="421"/>
  <c r="E27" i="421"/>
  <c r="D27" i="421"/>
  <c r="C27" i="421"/>
  <c r="G27" i="421" s="1"/>
  <c r="F26" i="421"/>
  <c r="E26" i="421"/>
  <c r="D26" i="421"/>
  <c r="C26" i="421"/>
  <c r="F25" i="421"/>
  <c r="E25" i="421"/>
  <c r="D25" i="421"/>
  <c r="C25" i="421"/>
  <c r="G25" i="421" s="1"/>
  <c r="F24" i="421"/>
  <c r="E24" i="421"/>
  <c r="D24" i="421"/>
  <c r="C24" i="421"/>
  <c r="G24" i="421" s="1"/>
  <c r="G23" i="421"/>
  <c r="F23" i="421"/>
  <c r="E23" i="421"/>
  <c r="D23" i="421"/>
  <c r="C23" i="421"/>
  <c r="G22" i="421"/>
  <c r="E22" i="421"/>
  <c r="D22" i="421"/>
  <c r="C22" i="421"/>
  <c r="E21" i="421"/>
  <c r="D21" i="421"/>
  <c r="C21" i="421"/>
  <c r="G21" i="421" s="1"/>
  <c r="G32" i="420"/>
  <c r="C32" i="420"/>
  <c r="F31" i="420"/>
  <c r="E31" i="420"/>
  <c r="D31" i="420"/>
  <c r="C31" i="420"/>
  <c r="G31" i="420" s="1"/>
  <c r="F30" i="420"/>
  <c r="E30" i="420"/>
  <c r="D30" i="420"/>
  <c r="G30" i="420" s="1"/>
  <c r="C30" i="420"/>
  <c r="G29" i="420"/>
  <c r="C29" i="420"/>
  <c r="F28" i="420"/>
  <c r="E28" i="420"/>
  <c r="D28" i="420"/>
  <c r="C28" i="420"/>
  <c r="G28" i="420" s="1"/>
  <c r="F27" i="420"/>
  <c r="E27" i="420"/>
  <c r="D27" i="420"/>
  <c r="C27" i="420"/>
  <c r="F26" i="420"/>
  <c r="E26" i="420"/>
  <c r="D26" i="420"/>
  <c r="G26" i="420" s="1"/>
  <c r="C26" i="420"/>
  <c r="F25" i="420"/>
  <c r="E25" i="420"/>
  <c r="D25" i="420"/>
  <c r="C25" i="420"/>
  <c r="G25" i="420" s="1"/>
  <c r="G24" i="420"/>
  <c r="F24" i="420"/>
  <c r="E24" i="420"/>
  <c r="D24" i="420"/>
  <c r="C24" i="420"/>
  <c r="G23" i="420"/>
  <c r="F23" i="420"/>
  <c r="E23" i="420"/>
  <c r="D23" i="420"/>
  <c r="C23" i="420"/>
  <c r="E22" i="420"/>
  <c r="D22" i="420"/>
  <c r="C22" i="420"/>
  <c r="G22" i="420" s="1"/>
  <c r="E21" i="420"/>
  <c r="D21" i="420"/>
  <c r="C21" i="420"/>
  <c r="G21" i="420" s="1"/>
  <c r="G32" i="419"/>
  <c r="C32" i="419"/>
  <c r="F31" i="419"/>
  <c r="E31" i="419"/>
  <c r="D31" i="419"/>
  <c r="G31" i="419" s="1"/>
  <c r="C31" i="419"/>
  <c r="F30" i="419"/>
  <c r="E30" i="419"/>
  <c r="D30" i="419"/>
  <c r="G30" i="419" s="1"/>
  <c r="C30" i="419"/>
  <c r="G29" i="419"/>
  <c r="C29" i="419"/>
  <c r="F28" i="419"/>
  <c r="E28" i="419"/>
  <c r="D28" i="419"/>
  <c r="G28" i="419" s="1"/>
  <c r="C28" i="419"/>
  <c r="F27" i="419"/>
  <c r="E27" i="419"/>
  <c r="D27" i="419"/>
  <c r="G27" i="419" s="1"/>
  <c r="C27" i="419"/>
  <c r="F26" i="419"/>
  <c r="E26" i="419"/>
  <c r="D26" i="419"/>
  <c r="C26" i="419"/>
  <c r="G26" i="419" s="1"/>
  <c r="G25" i="419"/>
  <c r="F25" i="419"/>
  <c r="E25" i="419"/>
  <c r="D25" i="419"/>
  <c r="C25" i="419"/>
  <c r="G24" i="419"/>
  <c r="F24" i="419"/>
  <c r="E24" i="419"/>
  <c r="D24" i="419"/>
  <c r="C24" i="419"/>
  <c r="F23" i="419"/>
  <c r="E23" i="419"/>
  <c r="D23" i="419"/>
  <c r="C23" i="419"/>
  <c r="E22" i="419"/>
  <c r="D22" i="419"/>
  <c r="C22" i="419"/>
  <c r="G22" i="419" s="1"/>
  <c r="E21" i="419"/>
  <c r="D21" i="419"/>
  <c r="G21" i="419" s="1"/>
  <c r="C21" i="419"/>
  <c r="G32" i="418"/>
  <c r="C32" i="418"/>
  <c r="F31" i="418"/>
  <c r="E31" i="418"/>
  <c r="D31" i="418"/>
  <c r="G31" i="418" s="1"/>
  <c r="C31" i="418"/>
  <c r="F30" i="418"/>
  <c r="E30" i="418"/>
  <c r="D30" i="418"/>
  <c r="C30" i="418"/>
  <c r="G30" i="418" s="1"/>
  <c r="G29" i="418"/>
  <c r="C29" i="418"/>
  <c r="F28" i="418"/>
  <c r="E28" i="418"/>
  <c r="D28" i="418"/>
  <c r="G28" i="418" s="1"/>
  <c r="C28" i="418"/>
  <c r="F27" i="418"/>
  <c r="E27" i="418"/>
  <c r="D27" i="418"/>
  <c r="C27" i="418"/>
  <c r="G27" i="418" s="1"/>
  <c r="G26" i="418"/>
  <c r="F26" i="418"/>
  <c r="E26" i="418"/>
  <c r="D26" i="418"/>
  <c r="C26" i="418"/>
  <c r="G25" i="418"/>
  <c r="F25" i="418"/>
  <c r="E25" i="418"/>
  <c r="D25" i="418"/>
  <c r="C25" i="418"/>
  <c r="F24" i="418"/>
  <c r="E24" i="418"/>
  <c r="D24" i="418"/>
  <c r="C24" i="418"/>
  <c r="F23" i="418"/>
  <c r="E23" i="418"/>
  <c r="D23" i="418"/>
  <c r="C23" i="418"/>
  <c r="G23" i="418" s="1"/>
  <c r="E22" i="418"/>
  <c r="D22" i="418"/>
  <c r="C22" i="418"/>
  <c r="G22" i="418" s="1"/>
  <c r="G21" i="418"/>
  <c r="E21" i="418"/>
  <c r="D21" i="418"/>
  <c r="C21" i="418"/>
  <c r="G32" i="417"/>
  <c r="C32" i="417"/>
  <c r="F31" i="417"/>
  <c r="E31" i="417"/>
  <c r="D31" i="417"/>
  <c r="C31" i="417"/>
  <c r="G31" i="417" s="1"/>
  <c r="G30" i="417"/>
  <c r="F30" i="417"/>
  <c r="E30" i="417"/>
  <c r="D30" i="417"/>
  <c r="C30" i="417"/>
  <c r="G29" i="417"/>
  <c r="C29" i="417"/>
  <c r="F28" i="417"/>
  <c r="E28" i="417"/>
  <c r="D28" i="417"/>
  <c r="C28" i="417"/>
  <c r="G28" i="417" s="1"/>
  <c r="G27" i="417"/>
  <c r="F27" i="417"/>
  <c r="E27" i="417"/>
  <c r="D27" i="417"/>
  <c r="C27" i="417"/>
  <c r="G26" i="417"/>
  <c r="F26" i="417"/>
  <c r="E26" i="417"/>
  <c r="D26" i="417"/>
  <c r="C26" i="417"/>
  <c r="F25" i="417"/>
  <c r="E25" i="417"/>
  <c r="D25" i="417"/>
  <c r="C25" i="417"/>
  <c r="G25" i="417" s="1"/>
  <c r="F24" i="417"/>
  <c r="E24" i="417"/>
  <c r="D24" i="417"/>
  <c r="C24" i="417"/>
  <c r="G24" i="417" s="1"/>
  <c r="F23" i="417"/>
  <c r="E23" i="417"/>
  <c r="D23" i="417"/>
  <c r="C23" i="417"/>
  <c r="G23" i="417" s="1"/>
  <c r="E22" i="417"/>
  <c r="G22" i="417" s="1"/>
  <c r="D22" i="417"/>
  <c r="C22" i="417"/>
  <c r="G21" i="417"/>
  <c r="E21" i="417"/>
  <c r="D21" i="417"/>
  <c r="C21" i="417"/>
  <c r="C32" i="416"/>
  <c r="G32" i="416" s="1"/>
  <c r="G31" i="416"/>
  <c r="F31" i="416"/>
  <c r="E31" i="416"/>
  <c r="D31" i="416"/>
  <c r="C31" i="416"/>
  <c r="G30" i="416"/>
  <c r="F30" i="416"/>
  <c r="E30" i="416"/>
  <c r="D30" i="416"/>
  <c r="C30" i="416"/>
  <c r="C29" i="416"/>
  <c r="G29" i="416" s="1"/>
  <c r="G28" i="416"/>
  <c r="F28" i="416"/>
  <c r="E28" i="416"/>
  <c r="D28" i="416"/>
  <c r="C28" i="416"/>
  <c r="G27" i="416"/>
  <c r="F27" i="416"/>
  <c r="E27" i="416"/>
  <c r="D27" i="416"/>
  <c r="C27" i="416"/>
  <c r="F26" i="416"/>
  <c r="E26" i="416"/>
  <c r="D26" i="416"/>
  <c r="C26" i="416"/>
  <c r="F25" i="416"/>
  <c r="E25" i="416"/>
  <c r="D25" i="416"/>
  <c r="C25" i="416"/>
  <c r="G25" i="416" s="1"/>
  <c r="F24" i="416"/>
  <c r="E24" i="416"/>
  <c r="D24" i="416"/>
  <c r="C24" i="416"/>
  <c r="F23" i="416"/>
  <c r="E23" i="416"/>
  <c r="D23" i="416"/>
  <c r="C23" i="416"/>
  <c r="G23" i="416" s="1"/>
  <c r="E22" i="416"/>
  <c r="D22" i="416"/>
  <c r="C22" i="416"/>
  <c r="G22" i="416" s="1"/>
  <c r="E21" i="416"/>
  <c r="D21" i="416"/>
  <c r="C21" i="416"/>
  <c r="C32" i="415"/>
  <c r="G32" i="415" s="1"/>
  <c r="G31" i="415"/>
  <c r="F31" i="415"/>
  <c r="E31" i="415"/>
  <c r="D31" i="415"/>
  <c r="C31" i="415"/>
  <c r="F30" i="415"/>
  <c r="E30" i="415"/>
  <c r="D30" i="415"/>
  <c r="C30" i="415"/>
  <c r="G30" i="415" s="1"/>
  <c r="C29" i="415"/>
  <c r="G29" i="415" s="1"/>
  <c r="G28" i="415"/>
  <c r="F28" i="415"/>
  <c r="E28" i="415"/>
  <c r="D28" i="415"/>
  <c r="C28" i="415"/>
  <c r="F27" i="415"/>
  <c r="E27" i="415"/>
  <c r="D27" i="415"/>
  <c r="C27" i="415"/>
  <c r="F26" i="415"/>
  <c r="E26" i="415"/>
  <c r="D26" i="415"/>
  <c r="C26" i="415"/>
  <c r="G26" i="415" s="1"/>
  <c r="F25" i="415"/>
  <c r="E25" i="415"/>
  <c r="D25" i="415"/>
  <c r="C25" i="415"/>
  <c r="G25" i="415" s="1"/>
  <c r="F24" i="415"/>
  <c r="E24" i="415"/>
  <c r="D24" i="415"/>
  <c r="C24" i="415"/>
  <c r="G24" i="415" s="1"/>
  <c r="F23" i="415"/>
  <c r="E23" i="415"/>
  <c r="D23" i="415"/>
  <c r="G23" i="415" s="1"/>
  <c r="C23" i="415"/>
  <c r="G22" i="415"/>
  <c r="E22" i="415"/>
  <c r="D22" i="415"/>
  <c r="C22" i="415"/>
  <c r="E21" i="415"/>
  <c r="D21" i="415"/>
  <c r="C21" i="415"/>
  <c r="G21" i="415" s="1"/>
  <c r="C32" i="414"/>
  <c r="G32" i="414" s="1"/>
  <c r="F31" i="414"/>
  <c r="E31" i="414"/>
  <c r="D31" i="414"/>
  <c r="C31" i="414"/>
  <c r="F30" i="414"/>
  <c r="E30" i="414"/>
  <c r="D30" i="414"/>
  <c r="C30" i="414"/>
  <c r="G30" i="414" s="1"/>
  <c r="C29" i="414"/>
  <c r="G29" i="414" s="1"/>
  <c r="F28" i="414"/>
  <c r="E28" i="414"/>
  <c r="D28" i="414"/>
  <c r="C28" i="414"/>
  <c r="F27" i="414"/>
  <c r="E27" i="414"/>
  <c r="D27" i="414"/>
  <c r="C27" i="414"/>
  <c r="G27" i="414" s="1"/>
  <c r="F26" i="414"/>
  <c r="E26" i="414"/>
  <c r="D26" i="414"/>
  <c r="C26" i="414"/>
  <c r="G26" i="414" s="1"/>
  <c r="F25" i="414"/>
  <c r="E25" i="414"/>
  <c r="D25" i="414"/>
  <c r="C25" i="414"/>
  <c r="G25" i="414" s="1"/>
  <c r="F24" i="414"/>
  <c r="E24" i="414"/>
  <c r="D24" i="414"/>
  <c r="G24" i="414" s="1"/>
  <c r="C24" i="414"/>
  <c r="F23" i="414"/>
  <c r="G23" i="414" s="1"/>
  <c r="E23" i="414"/>
  <c r="D23" i="414"/>
  <c r="C23" i="414"/>
  <c r="E22" i="414"/>
  <c r="D22" i="414"/>
  <c r="C22" i="414"/>
  <c r="G22" i="414" s="1"/>
  <c r="E21" i="414"/>
  <c r="D21" i="414"/>
  <c r="C21" i="414"/>
  <c r="G21" i="414" s="1"/>
  <c r="C32" i="413"/>
  <c r="G32" i="413" s="1"/>
  <c r="F31" i="413"/>
  <c r="E31" i="413"/>
  <c r="D31" i="413"/>
  <c r="C31" i="413"/>
  <c r="G31" i="413" s="1"/>
  <c r="F30" i="413"/>
  <c r="E30" i="413"/>
  <c r="D30" i="413"/>
  <c r="C30" i="413"/>
  <c r="G30" i="413" s="1"/>
  <c r="C29" i="413"/>
  <c r="G29" i="413" s="1"/>
  <c r="F28" i="413"/>
  <c r="E28" i="413"/>
  <c r="D28" i="413"/>
  <c r="C28" i="413"/>
  <c r="G28" i="413" s="1"/>
  <c r="F27" i="413"/>
  <c r="E27" i="413"/>
  <c r="D27" i="413"/>
  <c r="C27" i="413"/>
  <c r="F26" i="413"/>
  <c r="E26" i="413"/>
  <c r="D26" i="413"/>
  <c r="C26" i="413"/>
  <c r="G26" i="413" s="1"/>
  <c r="F25" i="413"/>
  <c r="E25" i="413"/>
  <c r="D25" i="413"/>
  <c r="G25" i="413" s="1"/>
  <c r="C25" i="413"/>
  <c r="F24" i="413"/>
  <c r="G24" i="413" s="1"/>
  <c r="E24" i="413"/>
  <c r="D24" i="413"/>
  <c r="C24" i="413"/>
  <c r="F23" i="413"/>
  <c r="E23" i="413"/>
  <c r="D23" i="413"/>
  <c r="G23" i="413" s="1"/>
  <c r="C23" i="413"/>
  <c r="E22" i="413"/>
  <c r="D22" i="413"/>
  <c r="C22" i="413"/>
  <c r="G22" i="413" s="1"/>
  <c r="E21" i="413"/>
  <c r="G21" i="413" s="1"/>
  <c r="D21" i="413"/>
  <c r="C21" i="413"/>
  <c r="G32" i="412"/>
  <c r="C32" i="412"/>
  <c r="F31" i="412"/>
  <c r="E31" i="412"/>
  <c r="D31" i="412"/>
  <c r="C31" i="412"/>
  <c r="G31" i="412" s="1"/>
  <c r="F30" i="412"/>
  <c r="E30" i="412"/>
  <c r="D30" i="412"/>
  <c r="C30" i="412"/>
  <c r="G30" i="412" s="1"/>
  <c r="G29" i="412"/>
  <c r="C29" i="412"/>
  <c r="F28" i="412"/>
  <c r="E28" i="412"/>
  <c r="D28" i="412"/>
  <c r="C28" i="412"/>
  <c r="G28" i="412" s="1"/>
  <c r="F27" i="412"/>
  <c r="E27" i="412"/>
  <c r="D27" i="412"/>
  <c r="C27" i="412"/>
  <c r="G27" i="412" s="1"/>
  <c r="F26" i="412"/>
  <c r="E26" i="412"/>
  <c r="D26" i="412"/>
  <c r="G26" i="412" s="1"/>
  <c r="C26" i="412"/>
  <c r="F25" i="412"/>
  <c r="G25" i="412" s="1"/>
  <c r="E25" i="412"/>
  <c r="D25" i="412"/>
  <c r="C25" i="412"/>
  <c r="F24" i="412"/>
  <c r="E24" i="412"/>
  <c r="D24" i="412"/>
  <c r="G24" i="412" s="1"/>
  <c r="C24" i="412"/>
  <c r="F23" i="412"/>
  <c r="E23" i="412"/>
  <c r="D23" i="412"/>
  <c r="C23" i="412"/>
  <c r="E22" i="412"/>
  <c r="D22" i="412"/>
  <c r="C22" i="412"/>
  <c r="G22" i="412" s="1"/>
  <c r="E21" i="412"/>
  <c r="D21" i="412"/>
  <c r="C21" i="412"/>
  <c r="G21" i="412" s="1"/>
  <c r="G32" i="411"/>
  <c r="C32" i="411"/>
  <c r="F31" i="411"/>
  <c r="E31" i="411"/>
  <c r="D31" i="411"/>
  <c r="C31" i="411"/>
  <c r="G31" i="411" s="1"/>
  <c r="F30" i="411"/>
  <c r="E30" i="411"/>
  <c r="D30" i="411"/>
  <c r="G30" i="411" s="1"/>
  <c r="C30" i="411"/>
  <c r="C29" i="411"/>
  <c r="G29" i="411" s="1"/>
  <c r="F28" i="411"/>
  <c r="E28" i="411"/>
  <c r="D28" i="411"/>
  <c r="C28" i="411"/>
  <c r="G28" i="411" s="1"/>
  <c r="F27" i="411"/>
  <c r="E27" i="411"/>
  <c r="D27" i="411"/>
  <c r="G27" i="411" s="1"/>
  <c r="C27" i="411"/>
  <c r="G26" i="411"/>
  <c r="F26" i="411"/>
  <c r="E26" i="411"/>
  <c r="D26" i="411"/>
  <c r="C26" i="411"/>
  <c r="F25" i="411"/>
  <c r="E25" i="411"/>
  <c r="D25" i="411"/>
  <c r="G25" i="411" s="1"/>
  <c r="C25" i="411"/>
  <c r="F24" i="411"/>
  <c r="E24" i="411"/>
  <c r="D24" i="411"/>
  <c r="G24" i="411" s="1"/>
  <c r="C24" i="411"/>
  <c r="F23" i="411"/>
  <c r="E23" i="411"/>
  <c r="D23" i="411"/>
  <c r="C23" i="411"/>
  <c r="G23" i="411" s="1"/>
  <c r="E22" i="411"/>
  <c r="D22" i="411"/>
  <c r="G22" i="411" s="1"/>
  <c r="C22" i="411"/>
  <c r="G21" i="411"/>
  <c r="E21" i="411"/>
  <c r="D21" i="411"/>
  <c r="C21" i="411"/>
  <c r="C32" i="410"/>
  <c r="G32" i="410" s="1"/>
  <c r="F31" i="410"/>
  <c r="E31" i="410"/>
  <c r="D31" i="410"/>
  <c r="G31" i="410" s="1"/>
  <c r="C31" i="410"/>
  <c r="F30" i="410"/>
  <c r="G30" i="410" s="1"/>
  <c r="E30" i="410"/>
  <c r="D30" i="410"/>
  <c r="C30" i="410"/>
  <c r="C29" i="410"/>
  <c r="G29" i="410" s="1"/>
  <c r="F28" i="410"/>
  <c r="E28" i="410"/>
  <c r="D28" i="410"/>
  <c r="G28" i="410" s="1"/>
  <c r="C28" i="410"/>
  <c r="G27" i="410"/>
  <c r="F27" i="410"/>
  <c r="E27" i="410"/>
  <c r="D27" i="410"/>
  <c r="C27" i="410"/>
  <c r="F26" i="410"/>
  <c r="E26" i="410"/>
  <c r="D26" i="410"/>
  <c r="G26" i="410" s="1"/>
  <c r="C26" i="410"/>
  <c r="F25" i="410"/>
  <c r="E25" i="410"/>
  <c r="D25" i="410"/>
  <c r="G25" i="410" s="1"/>
  <c r="C25" i="410"/>
  <c r="F24" i="410"/>
  <c r="E24" i="410"/>
  <c r="D24" i="410"/>
  <c r="C24" i="410"/>
  <c r="G24" i="410" s="1"/>
  <c r="F23" i="410"/>
  <c r="E23" i="410"/>
  <c r="D23" i="410"/>
  <c r="C23" i="410"/>
  <c r="G23" i="410" s="1"/>
  <c r="G22" i="410"/>
  <c r="E22" i="410"/>
  <c r="D22" i="410"/>
  <c r="C22" i="410"/>
  <c r="E21" i="410"/>
  <c r="D21" i="410"/>
  <c r="C21" i="410"/>
  <c r="G21" i="410" s="1"/>
  <c r="G32" i="409"/>
  <c r="C32" i="409"/>
  <c r="F31" i="409"/>
  <c r="G31" i="409" s="1"/>
  <c r="E31" i="409"/>
  <c r="D31" i="409"/>
  <c r="C31" i="409"/>
  <c r="F30" i="409"/>
  <c r="E30" i="409"/>
  <c r="D30" i="409"/>
  <c r="G30" i="409" s="1"/>
  <c r="C30" i="409"/>
  <c r="G29" i="409"/>
  <c r="C29" i="409"/>
  <c r="G28" i="409"/>
  <c r="F28" i="409"/>
  <c r="E28" i="409"/>
  <c r="D28" i="409"/>
  <c r="C28" i="409"/>
  <c r="F27" i="409"/>
  <c r="E27" i="409"/>
  <c r="D27" i="409"/>
  <c r="G27" i="409" s="1"/>
  <c r="C27" i="409"/>
  <c r="F26" i="409"/>
  <c r="E26" i="409"/>
  <c r="D26" i="409"/>
  <c r="G26" i="409" s="1"/>
  <c r="C26" i="409"/>
  <c r="F25" i="409"/>
  <c r="E25" i="409"/>
  <c r="D25" i="409"/>
  <c r="G25" i="409" s="1"/>
  <c r="C25" i="409"/>
  <c r="F24" i="409"/>
  <c r="E24" i="409"/>
  <c r="D24" i="409"/>
  <c r="C24" i="409"/>
  <c r="G24" i="409" s="1"/>
  <c r="G23" i="409"/>
  <c r="F23" i="409"/>
  <c r="E23" i="409"/>
  <c r="D23" i="409"/>
  <c r="C23" i="409"/>
  <c r="G22" i="409"/>
  <c r="E22" i="409"/>
  <c r="D22" i="409"/>
  <c r="C22" i="409"/>
  <c r="E21" i="409"/>
  <c r="D21" i="409"/>
  <c r="C21" i="409"/>
  <c r="G32" i="408"/>
  <c r="C32" i="408"/>
  <c r="F31" i="408"/>
  <c r="E31" i="408"/>
  <c r="D31" i="408"/>
  <c r="C31" i="408"/>
  <c r="G31" i="408" s="1"/>
  <c r="F30" i="408"/>
  <c r="E30" i="408"/>
  <c r="D30" i="408"/>
  <c r="C30" i="408"/>
  <c r="G29" i="408"/>
  <c r="C29" i="408"/>
  <c r="F28" i="408"/>
  <c r="E28" i="408"/>
  <c r="D28" i="408"/>
  <c r="C28" i="408"/>
  <c r="G28" i="408" s="1"/>
  <c r="F27" i="408"/>
  <c r="E27" i="408"/>
  <c r="D27" i="408"/>
  <c r="G27" i="408" s="1"/>
  <c r="C27" i="408"/>
  <c r="F26" i="408"/>
  <c r="E26" i="408"/>
  <c r="D26" i="408"/>
  <c r="G26" i="408" s="1"/>
  <c r="C26" i="408"/>
  <c r="F25" i="408"/>
  <c r="E25" i="408"/>
  <c r="D25" i="408"/>
  <c r="C25" i="408"/>
  <c r="G25" i="408" s="1"/>
  <c r="G24" i="408"/>
  <c r="F24" i="408"/>
  <c r="E24" i="408"/>
  <c r="D24" i="408"/>
  <c r="C24" i="408"/>
  <c r="G23" i="408"/>
  <c r="F23" i="408"/>
  <c r="E23" i="408"/>
  <c r="D23" i="408"/>
  <c r="C23" i="408"/>
  <c r="E22" i="408"/>
  <c r="D22" i="408"/>
  <c r="C22" i="408"/>
  <c r="E21" i="408"/>
  <c r="D21" i="408"/>
  <c r="C21" i="408"/>
  <c r="G21" i="408" s="1"/>
  <c r="G32" i="407"/>
  <c r="C32" i="407"/>
  <c r="F31" i="407"/>
  <c r="E31" i="407"/>
  <c r="D31" i="407"/>
  <c r="C31" i="407"/>
  <c r="F30" i="407"/>
  <c r="E30" i="407"/>
  <c r="D30" i="407"/>
  <c r="G30" i="407" s="1"/>
  <c r="C30" i="407"/>
  <c r="G29" i="407"/>
  <c r="C29" i="407"/>
  <c r="F28" i="407"/>
  <c r="E28" i="407"/>
  <c r="D28" i="407"/>
  <c r="G28" i="407" s="1"/>
  <c r="C28" i="407"/>
  <c r="F27" i="407"/>
  <c r="E27" i="407"/>
  <c r="D27" i="407"/>
  <c r="G27" i="407" s="1"/>
  <c r="C27" i="407"/>
  <c r="F26" i="407"/>
  <c r="E26" i="407"/>
  <c r="D26" i="407"/>
  <c r="C26" i="407"/>
  <c r="G26" i="407" s="1"/>
  <c r="G25" i="407"/>
  <c r="F25" i="407"/>
  <c r="E25" i="407"/>
  <c r="D25" i="407"/>
  <c r="C25" i="407"/>
  <c r="G24" i="407"/>
  <c r="F24" i="407"/>
  <c r="E24" i="407"/>
  <c r="D24" i="407"/>
  <c r="C24" i="407"/>
  <c r="F23" i="407"/>
  <c r="E23" i="407"/>
  <c r="D23" i="407"/>
  <c r="C23" i="407"/>
  <c r="E22" i="407"/>
  <c r="D22" i="407"/>
  <c r="C22" i="407"/>
  <c r="G22" i="407" s="1"/>
  <c r="E21" i="407"/>
  <c r="D21" i="407"/>
  <c r="G21" i="407" s="1"/>
  <c r="C21" i="407"/>
  <c r="G32" i="406"/>
  <c r="C32" i="406"/>
  <c r="F31" i="406"/>
  <c r="E31" i="406"/>
  <c r="D31" i="406"/>
  <c r="G31" i="406" s="1"/>
  <c r="C31" i="406"/>
  <c r="F30" i="406"/>
  <c r="E30" i="406"/>
  <c r="D30" i="406"/>
  <c r="C30" i="406"/>
  <c r="G30" i="406" s="1"/>
  <c r="G29" i="406"/>
  <c r="C29" i="406"/>
  <c r="F28" i="406"/>
  <c r="E28" i="406"/>
  <c r="D28" i="406"/>
  <c r="G28" i="406" s="1"/>
  <c r="C28" i="406"/>
  <c r="F27" i="406"/>
  <c r="E27" i="406"/>
  <c r="D27" i="406"/>
  <c r="C27" i="406"/>
  <c r="G27" i="406" s="1"/>
  <c r="G26" i="406"/>
  <c r="F26" i="406"/>
  <c r="E26" i="406"/>
  <c r="D26" i="406"/>
  <c r="C26" i="406"/>
  <c r="G25" i="406"/>
  <c r="F25" i="406"/>
  <c r="E25" i="406"/>
  <c r="D25" i="406"/>
  <c r="C25" i="406"/>
  <c r="F24" i="406"/>
  <c r="E24" i="406"/>
  <c r="D24" i="406"/>
  <c r="C24" i="406"/>
  <c r="G24" i="406" s="1"/>
  <c r="F23" i="406"/>
  <c r="E23" i="406"/>
  <c r="D23" i="406"/>
  <c r="C23" i="406"/>
  <c r="G23" i="406" s="1"/>
  <c r="E22" i="406"/>
  <c r="D22" i="406"/>
  <c r="C22" i="406"/>
  <c r="G22" i="406" s="1"/>
  <c r="G21" i="406"/>
  <c r="I2" i="406" s="1"/>
  <c r="E21" i="406"/>
  <c r="D21" i="406"/>
  <c r="C21" i="406"/>
  <c r="G32" i="405"/>
  <c r="C32" i="405"/>
  <c r="F31" i="405"/>
  <c r="E31" i="405"/>
  <c r="D31" i="405"/>
  <c r="C31" i="405"/>
  <c r="G31" i="405" s="1"/>
  <c r="G30" i="405"/>
  <c r="F30" i="405"/>
  <c r="E30" i="405"/>
  <c r="D30" i="405"/>
  <c r="C30" i="405"/>
  <c r="G29" i="405"/>
  <c r="C29" i="405"/>
  <c r="F28" i="405"/>
  <c r="E28" i="405"/>
  <c r="D28" i="405"/>
  <c r="C28" i="405"/>
  <c r="G28" i="405" s="1"/>
  <c r="G27" i="405"/>
  <c r="F27" i="405"/>
  <c r="E27" i="405"/>
  <c r="D27" i="405"/>
  <c r="C27" i="405"/>
  <c r="G26" i="405"/>
  <c r="F26" i="405"/>
  <c r="E26" i="405"/>
  <c r="D26" i="405"/>
  <c r="C26" i="405"/>
  <c r="F25" i="405"/>
  <c r="E25" i="405"/>
  <c r="D25" i="405"/>
  <c r="C25" i="405"/>
  <c r="G25" i="405" s="1"/>
  <c r="F24" i="405"/>
  <c r="E24" i="405"/>
  <c r="D24" i="405"/>
  <c r="C24" i="405"/>
  <c r="F23" i="405"/>
  <c r="E23" i="405"/>
  <c r="D23" i="405"/>
  <c r="C23" i="405"/>
  <c r="E22" i="405"/>
  <c r="D22" i="405"/>
  <c r="C22" i="405"/>
  <c r="G22" i="405" s="1"/>
  <c r="G21" i="405"/>
  <c r="E21" i="405"/>
  <c r="D21" i="405"/>
  <c r="C21" i="405"/>
  <c r="C32" i="404"/>
  <c r="G32" i="404" s="1"/>
  <c r="G31" i="404"/>
  <c r="F31" i="404"/>
  <c r="E31" i="404"/>
  <c r="D31" i="404"/>
  <c r="C31" i="404"/>
  <c r="G30" i="404"/>
  <c r="F30" i="404"/>
  <c r="E30" i="404"/>
  <c r="D30" i="404"/>
  <c r="C30" i="404"/>
  <c r="C29" i="404"/>
  <c r="G29" i="404" s="1"/>
  <c r="G28" i="404"/>
  <c r="F28" i="404"/>
  <c r="E28" i="404"/>
  <c r="D28" i="404"/>
  <c r="C28" i="404"/>
  <c r="G27" i="404"/>
  <c r="F27" i="404"/>
  <c r="E27" i="404"/>
  <c r="D27" i="404"/>
  <c r="C27" i="404"/>
  <c r="F26" i="404"/>
  <c r="E26" i="404"/>
  <c r="D26" i="404"/>
  <c r="C26" i="404"/>
  <c r="F25" i="404"/>
  <c r="E25" i="404"/>
  <c r="D25" i="404"/>
  <c r="C25" i="404"/>
  <c r="F24" i="404"/>
  <c r="E24" i="404"/>
  <c r="D24" i="404"/>
  <c r="C24" i="404"/>
  <c r="F23" i="404"/>
  <c r="E23" i="404"/>
  <c r="D23" i="404"/>
  <c r="C23" i="404"/>
  <c r="G23" i="404" s="1"/>
  <c r="E22" i="404"/>
  <c r="D22" i="404"/>
  <c r="C22" i="404"/>
  <c r="G22" i="404" s="1"/>
  <c r="E21" i="404"/>
  <c r="D21" i="404"/>
  <c r="C21" i="404"/>
  <c r="G21" i="404" s="1"/>
  <c r="C32" i="403"/>
  <c r="G32" i="403" s="1"/>
  <c r="G31" i="403"/>
  <c r="F31" i="403"/>
  <c r="E31" i="403"/>
  <c r="D31" i="403"/>
  <c r="C31" i="403"/>
  <c r="F30" i="403"/>
  <c r="E30" i="403"/>
  <c r="D30" i="403"/>
  <c r="C30" i="403"/>
  <c r="C29" i="403"/>
  <c r="G29" i="403" s="1"/>
  <c r="G28" i="403"/>
  <c r="F28" i="403"/>
  <c r="E28" i="403"/>
  <c r="D28" i="403"/>
  <c r="C28" i="403"/>
  <c r="F27" i="403"/>
  <c r="E27" i="403"/>
  <c r="D27" i="403"/>
  <c r="C27" i="403"/>
  <c r="F26" i="403"/>
  <c r="E26" i="403"/>
  <c r="D26" i="403"/>
  <c r="C26" i="403"/>
  <c r="G26" i="403" s="1"/>
  <c r="F25" i="403"/>
  <c r="E25" i="403"/>
  <c r="D25" i="403"/>
  <c r="C25" i="403"/>
  <c r="F24" i="403"/>
  <c r="E24" i="403"/>
  <c r="D24" i="403"/>
  <c r="C24" i="403"/>
  <c r="G24" i="403" s="1"/>
  <c r="F23" i="403"/>
  <c r="E23" i="403"/>
  <c r="D23" i="403"/>
  <c r="G23" i="403" s="1"/>
  <c r="C23" i="403"/>
  <c r="G22" i="403"/>
  <c r="E22" i="403"/>
  <c r="D22" i="403"/>
  <c r="C22" i="403"/>
  <c r="E21" i="403"/>
  <c r="D21" i="403"/>
  <c r="C21" i="403"/>
  <c r="G21" i="403" s="1"/>
  <c r="C32" i="402"/>
  <c r="G32" i="402" s="1"/>
  <c r="F31" i="402"/>
  <c r="E31" i="402"/>
  <c r="D31" i="402"/>
  <c r="C31" i="402"/>
  <c r="G31" i="402" s="1"/>
  <c r="F30" i="402"/>
  <c r="E30" i="402"/>
  <c r="D30" i="402"/>
  <c r="C30" i="402"/>
  <c r="G30" i="402" s="1"/>
  <c r="C29" i="402"/>
  <c r="G29" i="402" s="1"/>
  <c r="F28" i="402"/>
  <c r="E28" i="402"/>
  <c r="D28" i="402"/>
  <c r="C28" i="402"/>
  <c r="F27" i="402"/>
  <c r="E27" i="402"/>
  <c r="D27" i="402"/>
  <c r="C27" i="402"/>
  <c r="G27" i="402" s="1"/>
  <c r="F26" i="402"/>
  <c r="E26" i="402"/>
  <c r="D26" i="402"/>
  <c r="C26" i="402"/>
  <c r="F25" i="402"/>
  <c r="E25" i="402"/>
  <c r="D25" i="402"/>
  <c r="C25" i="402"/>
  <c r="G25" i="402" s="1"/>
  <c r="G24" i="402"/>
  <c r="F24" i="402"/>
  <c r="E24" i="402"/>
  <c r="D24" i="402"/>
  <c r="C24" i="402"/>
  <c r="G23" i="402"/>
  <c r="F23" i="402"/>
  <c r="E23" i="402"/>
  <c r="D23" i="402"/>
  <c r="C23" i="402"/>
  <c r="E22" i="402"/>
  <c r="D22" i="402"/>
  <c r="C22" i="402"/>
  <c r="E21" i="402"/>
  <c r="D21" i="402"/>
  <c r="C21" i="402"/>
  <c r="G21" i="402" s="1"/>
  <c r="C32" i="401"/>
  <c r="G32" i="401" s="1"/>
  <c r="F31" i="401"/>
  <c r="E31" i="401"/>
  <c r="D31" i="401"/>
  <c r="C31" i="401"/>
  <c r="G31" i="401" s="1"/>
  <c r="F30" i="401"/>
  <c r="E30" i="401"/>
  <c r="D30" i="401"/>
  <c r="C30" i="401"/>
  <c r="G30" i="401" s="1"/>
  <c r="C29" i="401"/>
  <c r="G29" i="401" s="1"/>
  <c r="F28" i="401"/>
  <c r="E28" i="401"/>
  <c r="D28" i="401"/>
  <c r="C28" i="401"/>
  <c r="G28" i="401" s="1"/>
  <c r="F27" i="401"/>
  <c r="E27" i="401"/>
  <c r="D27" i="401"/>
  <c r="C27" i="401"/>
  <c r="F26" i="401"/>
  <c r="E26" i="401"/>
  <c r="D26" i="401"/>
  <c r="C26" i="401"/>
  <c r="G26" i="401" s="1"/>
  <c r="F25" i="401"/>
  <c r="E25" i="401"/>
  <c r="D25" i="401"/>
  <c r="G25" i="401" s="1"/>
  <c r="C25" i="401"/>
  <c r="F24" i="401"/>
  <c r="G24" i="401" s="1"/>
  <c r="E24" i="401"/>
  <c r="D24" i="401"/>
  <c r="C24" i="401"/>
  <c r="F23" i="401"/>
  <c r="E23" i="401"/>
  <c r="D23" i="401"/>
  <c r="C23" i="401"/>
  <c r="G23" i="401" s="1"/>
  <c r="E22" i="401"/>
  <c r="D22" i="401"/>
  <c r="G22" i="401" s="1"/>
  <c r="C22" i="401"/>
  <c r="E21" i="401"/>
  <c r="D21" i="401"/>
  <c r="C21" i="401"/>
  <c r="G21" i="401" s="1"/>
  <c r="G32" i="400"/>
  <c r="C32" i="400"/>
  <c r="F31" i="400"/>
  <c r="E31" i="400"/>
  <c r="D31" i="400"/>
  <c r="C31" i="400"/>
  <c r="G31" i="400" s="1"/>
  <c r="F30" i="400"/>
  <c r="E30" i="400"/>
  <c r="D30" i="400"/>
  <c r="C30" i="400"/>
  <c r="G30" i="400" s="1"/>
  <c r="G29" i="400"/>
  <c r="C29" i="400"/>
  <c r="F28" i="400"/>
  <c r="E28" i="400"/>
  <c r="D28" i="400"/>
  <c r="C28" i="400"/>
  <c r="F27" i="400"/>
  <c r="E27" i="400"/>
  <c r="D27" i="400"/>
  <c r="C27" i="400"/>
  <c r="G27" i="400" s="1"/>
  <c r="F26" i="400"/>
  <c r="E26" i="400"/>
  <c r="D26" i="400"/>
  <c r="G26" i="400" s="1"/>
  <c r="C26" i="400"/>
  <c r="F25" i="400"/>
  <c r="G25" i="400" s="1"/>
  <c r="E25" i="400"/>
  <c r="D25" i="400"/>
  <c r="C25" i="400"/>
  <c r="F24" i="400"/>
  <c r="E24" i="400"/>
  <c r="D24" i="400"/>
  <c r="C24" i="400"/>
  <c r="G23" i="400"/>
  <c r="F23" i="400"/>
  <c r="E23" i="400"/>
  <c r="D23" i="400"/>
  <c r="C23" i="400"/>
  <c r="E22" i="400"/>
  <c r="D22" i="400"/>
  <c r="C22" i="400"/>
  <c r="G22" i="400" s="1"/>
  <c r="E21" i="400"/>
  <c r="D21" i="400"/>
  <c r="C21" i="400"/>
  <c r="G21" i="400" s="1"/>
  <c r="C32" i="399"/>
  <c r="G32" i="399" s="1"/>
  <c r="F31" i="399"/>
  <c r="E31" i="399"/>
  <c r="D31" i="399"/>
  <c r="C31" i="399"/>
  <c r="G31" i="399" s="1"/>
  <c r="F30" i="399"/>
  <c r="E30" i="399"/>
  <c r="D30" i="399"/>
  <c r="G30" i="399" s="1"/>
  <c r="C30" i="399"/>
  <c r="G29" i="399"/>
  <c r="C29" i="399"/>
  <c r="F28" i="399"/>
  <c r="E28" i="399"/>
  <c r="D28" i="399"/>
  <c r="C28" i="399"/>
  <c r="G28" i="399" s="1"/>
  <c r="F27" i="399"/>
  <c r="E27" i="399"/>
  <c r="D27" i="399"/>
  <c r="G27" i="399" s="1"/>
  <c r="C27" i="399"/>
  <c r="F26" i="399"/>
  <c r="G26" i="399" s="1"/>
  <c r="E26" i="399"/>
  <c r="D26" i="399"/>
  <c r="C26" i="399"/>
  <c r="F25" i="399"/>
  <c r="E25" i="399"/>
  <c r="D25" i="399"/>
  <c r="C25" i="399"/>
  <c r="F24" i="399"/>
  <c r="E24" i="399"/>
  <c r="D24" i="399"/>
  <c r="G24" i="399" s="1"/>
  <c r="C24" i="399"/>
  <c r="F23" i="399"/>
  <c r="E23" i="399"/>
  <c r="D23" i="399"/>
  <c r="G23" i="399" s="1"/>
  <c r="C23" i="399"/>
  <c r="E22" i="399"/>
  <c r="D22" i="399"/>
  <c r="G22" i="399" s="1"/>
  <c r="C22" i="399"/>
  <c r="E21" i="399"/>
  <c r="G21" i="399" s="1"/>
  <c r="D21" i="399"/>
  <c r="C21" i="399"/>
  <c r="C32" i="398"/>
  <c r="G32" i="398" s="1"/>
  <c r="F31" i="398"/>
  <c r="E31" i="398"/>
  <c r="D31" i="398"/>
  <c r="G31" i="398" s="1"/>
  <c r="C31" i="398"/>
  <c r="G30" i="398"/>
  <c r="F30" i="398"/>
  <c r="E30" i="398"/>
  <c r="D30" i="398"/>
  <c r="C30" i="398"/>
  <c r="C29" i="398"/>
  <c r="G29" i="398" s="1"/>
  <c r="F28" i="398"/>
  <c r="E28" i="398"/>
  <c r="D28" i="398"/>
  <c r="G28" i="398" s="1"/>
  <c r="C28" i="398"/>
  <c r="F27" i="398"/>
  <c r="G27" i="398" s="1"/>
  <c r="E27" i="398"/>
  <c r="D27" i="398"/>
  <c r="C27" i="398"/>
  <c r="F26" i="398"/>
  <c r="E26" i="398"/>
  <c r="D26" i="398"/>
  <c r="G26" i="398" s="1"/>
  <c r="C26" i="398"/>
  <c r="G25" i="398"/>
  <c r="F25" i="398"/>
  <c r="E25" i="398"/>
  <c r="D25" i="398"/>
  <c r="C25" i="398"/>
  <c r="F24" i="398"/>
  <c r="E24" i="398"/>
  <c r="D24" i="398"/>
  <c r="G24" i="398" s="1"/>
  <c r="C24" i="398"/>
  <c r="F23" i="398"/>
  <c r="E23" i="398"/>
  <c r="D23" i="398"/>
  <c r="C23" i="398"/>
  <c r="G23" i="398" s="1"/>
  <c r="G22" i="398"/>
  <c r="E22" i="398"/>
  <c r="D22" i="398"/>
  <c r="C22" i="398"/>
  <c r="E21" i="398"/>
  <c r="D21" i="398"/>
  <c r="C21" i="398"/>
  <c r="G32" i="397"/>
  <c r="C32" i="397"/>
  <c r="F31" i="397"/>
  <c r="G31" i="397" s="1"/>
  <c r="E31" i="397"/>
  <c r="D31" i="397"/>
  <c r="C31" i="397"/>
  <c r="F30" i="397"/>
  <c r="E30" i="397"/>
  <c r="D30" i="397"/>
  <c r="G30" i="397" s="1"/>
  <c r="C30" i="397"/>
  <c r="G29" i="397"/>
  <c r="C29" i="397"/>
  <c r="G28" i="397"/>
  <c r="F28" i="397"/>
  <c r="E28" i="397"/>
  <c r="D28" i="397"/>
  <c r="C28" i="397"/>
  <c r="F27" i="397"/>
  <c r="E27" i="397"/>
  <c r="D27" i="397"/>
  <c r="G27" i="397" s="1"/>
  <c r="C27" i="397"/>
  <c r="F26" i="397"/>
  <c r="E26" i="397"/>
  <c r="D26" i="397"/>
  <c r="G26" i="397" s="1"/>
  <c r="C26" i="397"/>
  <c r="F25" i="397"/>
  <c r="E25" i="397"/>
  <c r="D25" i="397"/>
  <c r="G25" i="397" s="1"/>
  <c r="C25" i="397"/>
  <c r="F24" i="397"/>
  <c r="E24" i="397"/>
  <c r="D24" i="397"/>
  <c r="C24" i="397"/>
  <c r="G23" i="397"/>
  <c r="F23" i="397"/>
  <c r="E23" i="397"/>
  <c r="D23" i="397"/>
  <c r="C23" i="397"/>
  <c r="G22" i="397"/>
  <c r="E22" i="397"/>
  <c r="D22" i="397"/>
  <c r="C22" i="397"/>
  <c r="G21" i="397"/>
  <c r="E21" i="397"/>
  <c r="D21" i="397"/>
  <c r="C21" i="397"/>
  <c r="G32" i="396"/>
  <c r="C32" i="396"/>
  <c r="F31" i="396"/>
  <c r="E31" i="396"/>
  <c r="D31" i="396"/>
  <c r="G31" i="396" s="1"/>
  <c r="C31" i="396"/>
  <c r="F30" i="396"/>
  <c r="E30" i="396"/>
  <c r="D30" i="396"/>
  <c r="G30" i="396" s="1"/>
  <c r="C30" i="396"/>
  <c r="G29" i="396"/>
  <c r="C29" i="396"/>
  <c r="F28" i="396"/>
  <c r="E28" i="396"/>
  <c r="D28" i="396"/>
  <c r="G28" i="396" s="1"/>
  <c r="C28" i="396"/>
  <c r="F27" i="396"/>
  <c r="E27" i="396"/>
  <c r="D27" i="396"/>
  <c r="G27" i="396" s="1"/>
  <c r="C27" i="396"/>
  <c r="F26" i="396"/>
  <c r="E26" i="396"/>
  <c r="D26" i="396"/>
  <c r="G26" i="396" s="1"/>
  <c r="C26" i="396"/>
  <c r="F25" i="396"/>
  <c r="E25" i="396"/>
  <c r="D25" i="396"/>
  <c r="C25" i="396"/>
  <c r="G24" i="396"/>
  <c r="F24" i="396"/>
  <c r="E24" i="396"/>
  <c r="D24" i="396"/>
  <c r="C24" i="396"/>
  <c r="F23" i="396"/>
  <c r="E23" i="396"/>
  <c r="D23" i="396"/>
  <c r="C23" i="396"/>
  <c r="G23" i="396" s="1"/>
  <c r="E22" i="396"/>
  <c r="D22" i="396"/>
  <c r="C22" i="396"/>
  <c r="E21" i="396"/>
  <c r="D21" i="396"/>
  <c r="C21" i="396"/>
  <c r="G21" i="396" s="1"/>
  <c r="G32" i="395"/>
  <c r="C32" i="395"/>
  <c r="F31" i="395"/>
  <c r="E31" i="395"/>
  <c r="D31" i="395"/>
  <c r="G31" i="395" s="1"/>
  <c r="C31" i="395"/>
  <c r="F30" i="395"/>
  <c r="E30" i="395"/>
  <c r="D30" i="395"/>
  <c r="C30" i="395"/>
  <c r="G30" i="395" s="1"/>
  <c r="G29" i="395"/>
  <c r="C29" i="395"/>
  <c r="F28" i="395"/>
  <c r="E28" i="395"/>
  <c r="D28" i="395"/>
  <c r="G28" i="395" s="1"/>
  <c r="C28" i="395"/>
  <c r="F27" i="395"/>
  <c r="E27" i="395"/>
  <c r="D27" i="395"/>
  <c r="C27" i="395"/>
  <c r="G27" i="395" s="1"/>
  <c r="F26" i="395"/>
  <c r="E26" i="395"/>
  <c r="D26" i="395"/>
  <c r="C26" i="395"/>
  <c r="G25" i="395"/>
  <c r="F25" i="395"/>
  <c r="E25" i="395"/>
  <c r="D25" i="395"/>
  <c r="C25" i="395"/>
  <c r="G24" i="395"/>
  <c r="F24" i="395"/>
  <c r="E24" i="395"/>
  <c r="D24" i="395"/>
  <c r="C24" i="395"/>
  <c r="F23" i="395"/>
  <c r="E23" i="395"/>
  <c r="D23" i="395"/>
  <c r="C23" i="395"/>
  <c r="G23" i="395" s="1"/>
  <c r="E22" i="395"/>
  <c r="D22" i="395"/>
  <c r="C22" i="395"/>
  <c r="G22" i="395" s="1"/>
  <c r="E21" i="395"/>
  <c r="D21" i="395"/>
  <c r="G21" i="395" s="1"/>
  <c r="C21" i="395"/>
  <c r="G32" i="394"/>
  <c r="C32" i="394"/>
  <c r="F31" i="394"/>
  <c r="E31" i="394"/>
  <c r="D31" i="394"/>
  <c r="C31" i="394"/>
  <c r="G31" i="394" s="1"/>
  <c r="F30" i="394"/>
  <c r="E30" i="394"/>
  <c r="D30" i="394"/>
  <c r="C30" i="394"/>
  <c r="G29" i="394"/>
  <c r="C29" i="394"/>
  <c r="F28" i="394"/>
  <c r="E28" i="394"/>
  <c r="D28" i="394"/>
  <c r="C28" i="394"/>
  <c r="G28" i="394" s="1"/>
  <c r="F27" i="394"/>
  <c r="E27" i="394"/>
  <c r="D27" i="394"/>
  <c r="C27" i="394"/>
  <c r="F26" i="394"/>
  <c r="E26" i="394"/>
  <c r="G26" i="394" s="1"/>
  <c r="D26" i="394"/>
  <c r="C26" i="394"/>
  <c r="F25" i="394"/>
  <c r="E25" i="394"/>
  <c r="D25" i="394"/>
  <c r="C25" i="394"/>
  <c r="G25" i="394" s="1"/>
  <c r="F24" i="394"/>
  <c r="E24" i="394"/>
  <c r="D24" i="394"/>
  <c r="C24" i="394"/>
  <c r="F23" i="394"/>
  <c r="E23" i="394"/>
  <c r="D23" i="394"/>
  <c r="C23" i="394"/>
  <c r="E22" i="394"/>
  <c r="D22" i="394"/>
  <c r="C22" i="394"/>
  <c r="G22" i="394" s="1"/>
  <c r="G21" i="394"/>
  <c r="E21" i="394"/>
  <c r="D21" i="394"/>
  <c r="C21" i="394"/>
  <c r="C32" i="393"/>
  <c r="G32" i="393" s="1"/>
  <c r="F31" i="393"/>
  <c r="E31" i="393"/>
  <c r="D31" i="393"/>
  <c r="C31" i="393"/>
  <c r="G31" i="393" s="1"/>
  <c r="F30" i="393"/>
  <c r="E30" i="393"/>
  <c r="G30" i="393" s="1"/>
  <c r="D30" i="393"/>
  <c r="C30" i="393"/>
  <c r="C29" i="393"/>
  <c r="G29" i="393" s="1"/>
  <c r="F28" i="393"/>
  <c r="E28" i="393"/>
  <c r="D28" i="393"/>
  <c r="C28" i="393"/>
  <c r="F27" i="393"/>
  <c r="E27" i="393"/>
  <c r="G27" i="393" s="1"/>
  <c r="D27" i="393"/>
  <c r="C27" i="393"/>
  <c r="G26" i="393"/>
  <c r="F26" i="393"/>
  <c r="E26" i="393"/>
  <c r="D26" i="393"/>
  <c r="C26" i="393"/>
  <c r="F25" i="393"/>
  <c r="E25" i="393"/>
  <c r="D25" i="393"/>
  <c r="C25" i="393"/>
  <c r="G25" i="393" s="1"/>
  <c r="F24" i="393"/>
  <c r="E24" i="393"/>
  <c r="D24" i="393"/>
  <c r="C24" i="393"/>
  <c r="F23" i="393"/>
  <c r="E23" i="393"/>
  <c r="D23" i="393"/>
  <c r="C23" i="393"/>
  <c r="E22" i="393"/>
  <c r="D22" i="393"/>
  <c r="G22" i="393" s="1"/>
  <c r="C22" i="393"/>
  <c r="E21" i="393"/>
  <c r="G21" i="393" s="1"/>
  <c r="D21" i="393"/>
  <c r="C21" i="393"/>
  <c r="C32" i="392"/>
  <c r="G32" i="392" s="1"/>
  <c r="G31" i="392"/>
  <c r="F31" i="392"/>
  <c r="E31" i="392"/>
  <c r="D31" i="392"/>
  <c r="C31" i="392"/>
  <c r="F30" i="392"/>
  <c r="E30" i="392"/>
  <c r="D30" i="392"/>
  <c r="C30" i="392"/>
  <c r="G30" i="392" s="1"/>
  <c r="C29" i="392"/>
  <c r="G29" i="392" s="1"/>
  <c r="F28" i="392"/>
  <c r="E28" i="392"/>
  <c r="G28" i="392" s="1"/>
  <c r="D28" i="392"/>
  <c r="C28" i="392"/>
  <c r="F27" i="392"/>
  <c r="E27" i="392"/>
  <c r="D27" i="392"/>
  <c r="C27" i="392"/>
  <c r="G27" i="392" s="1"/>
  <c r="F26" i="392"/>
  <c r="E26" i="392"/>
  <c r="D26" i="392"/>
  <c r="C26" i="392"/>
  <c r="F25" i="392"/>
  <c r="E25" i="392"/>
  <c r="D25" i="392"/>
  <c r="C25" i="392"/>
  <c r="F24" i="392"/>
  <c r="E24" i="392"/>
  <c r="D24" i="392"/>
  <c r="C24" i="392"/>
  <c r="G24" i="392" s="1"/>
  <c r="F23" i="392"/>
  <c r="E23" i="392"/>
  <c r="D23" i="392"/>
  <c r="C23" i="392"/>
  <c r="G22" i="392"/>
  <c r="E22" i="392"/>
  <c r="D22" i="392"/>
  <c r="C22" i="392"/>
  <c r="E21" i="392"/>
  <c r="D21" i="392"/>
  <c r="C21" i="392"/>
  <c r="G21" i="392" s="1"/>
  <c r="G32" i="391"/>
  <c r="C32" i="391"/>
  <c r="F31" i="391"/>
  <c r="E31" i="391"/>
  <c r="G31" i="391" s="1"/>
  <c r="D31" i="391"/>
  <c r="C31" i="391"/>
  <c r="F30" i="391"/>
  <c r="E30" i="391"/>
  <c r="D30" i="391"/>
  <c r="C30" i="391"/>
  <c r="G30" i="391" s="1"/>
  <c r="G29" i="391"/>
  <c r="C29" i="391"/>
  <c r="F28" i="391"/>
  <c r="E28" i="391"/>
  <c r="G28" i="391" s="1"/>
  <c r="D28" i="391"/>
  <c r="C28" i="391"/>
  <c r="F27" i="391"/>
  <c r="E27" i="391"/>
  <c r="D27" i="391"/>
  <c r="C27" i="391"/>
  <c r="G27" i="391" s="1"/>
  <c r="F26" i="391"/>
  <c r="E26" i="391"/>
  <c r="D26" i="391"/>
  <c r="C26" i="391"/>
  <c r="F25" i="391"/>
  <c r="E25" i="391"/>
  <c r="D25" i="391"/>
  <c r="C25" i="391"/>
  <c r="F24" i="391"/>
  <c r="E24" i="391"/>
  <c r="D24" i="391"/>
  <c r="C24" i="391"/>
  <c r="G24" i="391" s="1"/>
  <c r="F23" i="391"/>
  <c r="G23" i="391" s="1"/>
  <c r="E23" i="391"/>
  <c r="D23" i="391"/>
  <c r="C23" i="391"/>
  <c r="E22" i="391"/>
  <c r="G22" i="391" s="1"/>
  <c r="D22" i="391"/>
  <c r="C22" i="391"/>
  <c r="E21" i="391"/>
  <c r="D21" i="391"/>
  <c r="C21" i="391"/>
  <c r="G21" i="391" s="1"/>
  <c r="C32" i="390"/>
  <c r="G32" i="390" s="1"/>
  <c r="F31" i="390"/>
  <c r="E31" i="390"/>
  <c r="D31" i="390"/>
  <c r="C31" i="390"/>
  <c r="F30" i="390"/>
  <c r="E30" i="390"/>
  <c r="D30" i="390"/>
  <c r="C30" i="390"/>
  <c r="C29" i="390"/>
  <c r="G29" i="390" s="1"/>
  <c r="F28" i="390"/>
  <c r="E28" i="390"/>
  <c r="D28" i="390"/>
  <c r="C28" i="390"/>
  <c r="F27" i="390"/>
  <c r="E27" i="390"/>
  <c r="D27" i="390"/>
  <c r="C27" i="390"/>
  <c r="F26" i="390"/>
  <c r="E26" i="390"/>
  <c r="D26" i="390"/>
  <c r="C26" i="390"/>
  <c r="G26" i="390" s="1"/>
  <c r="F25" i="390"/>
  <c r="E25" i="390"/>
  <c r="D25" i="390"/>
  <c r="C25" i="390"/>
  <c r="F24" i="390"/>
  <c r="G24" i="390" s="1"/>
  <c r="E24" i="390"/>
  <c r="D24" i="390"/>
  <c r="C24" i="390"/>
  <c r="F23" i="390"/>
  <c r="E23" i="390"/>
  <c r="D23" i="390"/>
  <c r="G23" i="390" s="1"/>
  <c r="C23" i="390"/>
  <c r="E22" i="390"/>
  <c r="D22" i="390"/>
  <c r="C22" i="390"/>
  <c r="G22" i="390" s="1"/>
  <c r="G21" i="390"/>
  <c r="E21" i="390"/>
  <c r="D21" i="390"/>
  <c r="C21" i="390"/>
  <c r="C32" i="389"/>
  <c r="G32" i="389" s="1"/>
  <c r="F31" i="389"/>
  <c r="E31" i="389"/>
  <c r="D31" i="389"/>
  <c r="C31" i="389"/>
  <c r="F30" i="389"/>
  <c r="E30" i="389"/>
  <c r="D30" i="389"/>
  <c r="G30" i="389" s="1"/>
  <c r="C30" i="389"/>
  <c r="C29" i="389"/>
  <c r="G29" i="389" s="1"/>
  <c r="F28" i="389"/>
  <c r="E28" i="389"/>
  <c r="D28" i="389"/>
  <c r="C28" i="389"/>
  <c r="G28" i="389" s="1"/>
  <c r="G27" i="389"/>
  <c r="F27" i="389"/>
  <c r="E27" i="389"/>
  <c r="D27" i="389"/>
  <c r="C27" i="389"/>
  <c r="F26" i="389"/>
  <c r="E26" i="389"/>
  <c r="D26" i="389"/>
  <c r="C26" i="389"/>
  <c r="G26" i="389" s="1"/>
  <c r="F25" i="389"/>
  <c r="E25" i="389"/>
  <c r="D25" i="389"/>
  <c r="G25" i="389" s="1"/>
  <c r="C25" i="389"/>
  <c r="F24" i="389"/>
  <c r="E24" i="389"/>
  <c r="D24" i="389"/>
  <c r="G24" i="389" s="1"/>
  <c r="C24" i="389"/>
  <c r="F23" i="389"/>
  <c r="E23" i="389"/>
  <c r="D23" i="389"/>
  <c r="C23" i="389"/>
  <c r="G23" i="389" s="1"/>
  <c r="G22" i="389"/>
  <c r="E22" i="389"/>
  <c r="D22" i="389"/>
  <c r="C22" i="389"/>
  <c r="E21" i="389"/>
  <c r="D21" i="389"/>
  <c r="C21" i="389"/>
  <c r="G32" i="388"/>
  <c r="C32" i="388"/>
  <c r="F31" i="388"/>
  <c r="G31" i="388" s="1"/>
  <c r="E31" i="388"/>
  <c r="D31" i="388"/>
  <c r="C31" i="388"/>
  <c r="F30" i="388"/>
  <c r="E30" i="388"/>
  <c r="D30" i="388"/>
  <c r="C30" i="388"/>
  <c r="C29" i="388"/>
  <c r="G29" i="388" s="1"/>
  <c r="F28" i="388"/>
  <c r="E28" i="388"/>
  <c r="D28" i="388"/>
  <c r="C28" i="388"/>
  <c r="G28" i="388" s="1"/>
  <c r="F27" i="388"/>
  <c r="E27" i="388"/>
  <c r="D27" i="388"/>
  <c r="C27" i="388"/>
  <c r="F26" i="388"/>
  <c r="E26" i="388"/>
  <c r="D26" i="388"/>
  <c r="G26" i="388" s="1"/>
  <c r="C26" i="388"/>
  <c r="F25" i="388"/>
  <c r="G25" i="388" s="1"/>
  <c r="E25" i="388"/>
  <c r="D25" i="388"/>
  <c r="C25" i="388"/>
  <c r="G24" i="388"/>
  <c r="F24" i="388"/>
  <c r="E24" i="388"/>
  <c r="D24" i="388"/>
  <c r="C24" i="388"/>
  <c r="F23" i="388"/>
  <c r="E23" i="388"/>
  <c r="D23" i="388"/>
  <c r="G23" i="388" s="1"/>
  <c r="C23" i="388"/>
  <c r="E22" i="388"/>
  <c r="D22" i="388"/>
  <c r="C22" i="388"/>
  <c r="G22" i="388" s="1"/>
  <c r="E21" i="388"/>
  <c r="D21" i="388"/>
  <c r="C21" i="388"/>
  <c r="G21" i="388" s="1"/>
  <c r="C32" i="387"/>
  <c r="G32" i="387" s="1"/>
  <c r="F31" i="387"/>
  <c r="E31" i="387"/>
  <c r="D31" i="387"/>
  <c r="C31" i="387"/>
  <c r="G30" i="387"/>
  <c r="F30" i="387"/>
  <c r="E30" i="387"/>
  <c r="D30" i="387"/>
  <c r="C30" i="387"/>
  <c r="C29" i="387"/>
  <c r="G29" i="387" s="1"/>
  <c r="F28" i="387"/>
  <c r="E28" i="387"/>
  <c r="D28" i="387"/>
  <c r="C28" i="387"/>
  <c r="F27" i="387"/>
  <c r="G27" i="387" s="1"/>
  <c r="E27" i="387"/>
  <c r="D27" i="387"/>
  <c r="C27" i="387"/>
  <c r="F26" i="387"/>
  <c r="E26" i="387"/>
  <c r="D26" i="387"/>
  <c r="G26" i="387" s="1"/>
  <c r="C26" i="387"/>
  <c r="F25" i="387"/>
  <c r="E25" i="387"/>
  <c r="D25" i="387"/>
  <c r="G25" i="387" s="1"/>
  <c r="C25" i="387"/>
  <c r="F24" i="387"/>
  <c r="E24" i="387"/>
  <c r="D24" i="387"/>
  <c r="G24" i="387" s="1"/>
  <c r="C24" i="387"/>
  <c r="G23" i="387"/>
  <c r="F23" i="387"/>
  <c r="E23" i="387"/>
  <c r="D23" i="387"/>
  <c r="C23" i="387"/>
  <c r="G22" i="387"/>
  <c r="E22" i="387"/>
  <c r="D22" i="387"/>
  <c r="C22" i="387"/>
  <c r="E21" i="387"/>
  <c r="D21" i="387"/>
  <c r="C21" i="387"/>
  <c r="G21" i="387" s="1"/>
  <c r="G32" i="386"/>
  <c r="C32" i="386"/>
  <c r="F31" i="386"/>
  <c r="E31" i="386"/>
  <c r="D31" i="386"/>
  <c r="G31" i="386" s="1"/>
  <c r="C31" i="386"/>
  <c r="F30" i="386"/>
  <c r="E30" i="386"/>
  <c r="D30" i="386"/>
  <c r="G30" i="386" s="1"/>
  <c r="C30" i="386"/>
  <c r="G29" i="386"/>
  <c r="C29" i="386"/>
  <c r="F28" i="386"/>
  <c r="E28" i="386"/>
  <c r="D28" i="386"/>
  <c r="G28" i="386" s="1"/>
  <c r="C28" i="386"/>
  <c r="F27" i="386"/>
  <c r="E27" i="386"/>
  <c r="D27" i="386"/>
  <c r="G27" i="386" s="1"/>
  <c r="C27" i="386"/>
  <c r="G26" i="386"/>
  <c r="F26" i="386"/>
  <c r="E26" i="386"/>
  <c r="D26" i="386"/>
  <c r="C26" i="386"/>
  <c r="F25" i="386"/>
  <c r="E25" i="386"/>
  <c r="D25" i="386"/>
  <c r="C25" i="386"/>
  <c r="G25" i="386" s="1"/>
  <c r="F24" i="386"/>
  <c r="E24" i="386"/>
  <c r="G24" i="386" s="1"/>
  <c r="D24" i="386"/>
  <c r="C24" i="386"/>
  <c r="F23" i="386"/>
  <c r="G23" i="386" s="1"/>
  <c r="E23" i="386"/>
  <c r="D23" i="386"/>
  <c r="C23" i="386"/>
  <c r="E22" i="386"/>
  <c r="D22" i="386"/>
  <c r="G22" i="386" s="1"/>
  <c r="C22" i="386"/>
  <c r="G21" i="386"/>
  <c r="E21" i="386"/>
  <c r="D21" i="386"/>
  <c r="C21" i="386"/>
  <c r="G32" i="385"/>
  <c r="C32" i="385"/>
  <c r="F31" i="385"/>
  <c r="E31" i="385"/>
  <c r="D31" i="385"/>
  <c r="G31" i="385" s="1"/>
  <c r="C31" i="385"/>
  <c r="G30" i="385"/>
  <c r="F30" i="385"/>
  <c r="E30" i="385"/>
  <c r="D30" i="385"/>
  <c r="C30" i="385"/>
  <c r="G29" i="385"/>
  <c r="C29" i="385"/>
  <c r="F28" i="385"/>
  <c r="E28" i="385"/>
  <c r="D28" i="385"/>
  <c r="G28" i="385" s="1"/>
  <c r="C28" i="385"/>
  <c r="G27" i="385"/>
  <c r="F27" i="385"/>
  <c r="E27" i="385"/>
  <c r="D27" i="385"/>
  <c r="C27" i="385"/>
  <c r="F26" i="385"/>
  <c r="E26" i="385"/>
  <c r="D26" i="385"/>
  <c r="C26" i="385"/>
  <c r="G26" i="385" s="1"/>
  <c r="F25" i="385"/>
  <c r="E25" i="385"/>
  <c r="G25" i="385" s="1"/>
  <c r="D25" i="385"/>
  <c r="C25" i="385"/>
  <c r="F24" i="385"/>
  <c r="G24" i="385" s="1"/>
  <c r="E24" i="385"/>
  <c r="D24" i="385"/>
  <c r="C24" i="385"/>
  <c r="F23" i="385"/>
  <c r="E23" i="385"/>
  <c r="D23" i="385"/>
  <c r="C23" i="385"/>
  <c r="G23" i="385" s="1"/>
  <c r="E22" i="385"/>
  <c r="D22" i="385"/>
  <c r="C22" i="385"/>
  <c r="G22" i="385" s="1"/>
  <c r="E21" i="385"/>
  <c r="D21" i="385"/>
  <c r="C21" i="385"/>
  <c r="G21" i="385" s="1"/>
  <c r="G32" i="384"/>
  <c r="C32" i="384"/>
  <c r="G31" i="384"/>
  <c r="F31" i="384"/>
  <c r="E31" i="384"/>
  <c r="D31" i="384"/>
  <c r="C31" i="384"/>
  <c r="F30" i="384"/>
  <c r="E30" i="384"/>
  <c r="D30" i="384"/>
  <c r="C30" i="384"/>
  <c r="G30" i="384" s="1"/>
  <c r="G29" i="384"/>
  <c r="C29" i="384"/>
  <c r="G28" i="384"/>
  <c r="F28" i="384"/>
  <c r="E28" i="384"/>
  <c r="D28" i="384"/>
  <c r="C28" i="384"/>
  <c r="F27" i="384"/>
  <c r="E27" i="384"/>
  <c r="D27" i="384"/>
  <c r="C27" i="384"/>
  <c r="G27" i="384" s="1"/>
  <c r="F26" i="384"/>
  <c r="E26" i="384"/>
  <c r="D26" i="384"/>
  <c r="G26" i="384" s="1"/>
  <c r="C26" i="384"/>
  <c r="F25" i="384"/>
  <c r="G25" i="384" s="1"/>
  <c r="E25" i="384"/>
  <c r="D25" i="384"/>
  <c r="C25" i="384"/>
  <c r="F24" i="384"/>
  <c r="E24" i="384"/>
  <c r="D24" i="384"/>
  <c r="C24" i="384"/>
  <c r="G24" i="384" s="1"/>
  <c r="F23" i="384"/>
  <c r="E23" i="384"/>
  <c r="D23" i="384"/>
  <c r="G23" i="384" s="1"/>
  <c r="C23" i="384"/>
  <c r="E22" i="384"/>
  <c r="D22" i="384"/>
  <c r="C22" i="384"/>
  <c r="G22" i="384" s="1"/>
  <c r="E21" i="384"/>
  <c r="D21" i="384"/>
  <c r="C21" i="384"/>
  <c r="G21" i="384" s="1"/>
  <c r="C32" i="383"/>
  <c r="G32" i="383" s="1"/>
  <c r="F31" i="383"/>
  <c r="E31" i="383"/>
  <c r="D31" i="383"/>
  <c r="C31" i="383"/>
  <c r="G31" i="383" s="1"/>
  <c r="F30" i="383"/>
  <c r="E30" i="383"/>
  <c r="D30" i="383"/>
  <c r="C30" i="383"/>
  <c r="G30" i="383" s="1"/>
  <c r="C29" i="383"/>
  <c r="G29" i="383" s="1"/>
  <c r="F28" i="383"/>
  <c r="E28" i="383"/>
  <c r="D28" i="383"/>
  <c r="C28" i="383"/>
  <c r="G28" i="383" s="1"/>
  <c r="F27" i="383"/>
  <c r="E27" i="383"/>
  <c r="D27" i="383"/>
  <c r="C27" i="383"/>
  <c r="G27" i="383" s="1"/>
  <c r="F26" i="383"/>
  <c r="G26" i="383" s="1"/>
  <c r="E26" i="383"/>
  <c r="D26" i="383"/>
  <c r="C26" i="383"/>
  <c r="F25" i="383"/>
  <c r="E25" i="383"/>
  <c r="D25" i="383"/>
  <c r="C25" i="383"/>
  <c r="G25" i="383" s="1"/>
  <c r="F24" i="383"/>
  <c r="E24" i="383"/>
  <c r="D24" i="383"/>
  <c r="G24" i="383" s="1"/>
  <c r="C24" i="383"/>
  <c r="F23" i="383"/>
  <c r="E23" i="383"/>
  <c r="D23" i="383"/>
  <c r="C23" i="383"/>
  <c r="G23" i="383" s="1"/>
  <c r="E22" i="383"/>
  <c r="D22" i="383"/>
  <c r="C22" i="383"/>
  <c r="E21" i="383"/>
  <c r="D21" i="383"/>
  <c r="G21" i="383" s="1"/>
  <c r="C21" i="383"/>
  <c r="C32" i="382"/>
  <c r="G32" i="382" s="1"/>
  <c r="F31" i="382"/>
  <c r="E31" i="382"/>
  <c r="D31" i="382"/>
  <c r="G31" i="382" s="1"/>
  <c r="C31" i="382"/>
  <c r="F30" i="382"/>
  <c r="E30" i="382"/>
  <c r="G30" i="382" s="1"/>
  <c r="D30" i="382"/>
  <c r="C30" i="382"/>
  <c r="C29" i="382"/>
  <c r="G29" i="382" s="1"/>
  <c r="F28" i="382"/>
  <c r="E28" i="382"/>
  <c r="D28" i="382"/>
  <c r="G28" i="382" s="1"/>
  <c r="C28" i="382"/>
  <c r="F27" i="382"/>
  <c r="E27" i="382"/>
  <c r="G27" i="382" s="1"/>
  <c r="D27" i="382"/>
  <c r="C27" i="382"/>
  <c r="F26" i="382"/>
  <c r="E26" i="382"/>
  <c r="D26" i="382"/>
  <c r="C26" i="382"/>
  <c r="G26" i="382" s="1"/>
  <c r="G25" i="382"/>
  <c r="F25" i="382"/>
  <c r="E25" i="382"/>
  <c r="D25" i="382"/>
  <c r="C25" i="382"/>
  <c r="F24" i="382"/>
  <c r="E24" i="382"/>
  <c r="D24" i="382"/>
  <c r="C24" i="382"/>
  <c r="G24" i="382" s="1"/>
  <c r="F23" i="382"/>
  <c r="E23" i="382"/>
  <c r="D23" i="382"/>
  <c r="C23" i="382"/>
  <c r="E22" i="382"/>
  <c r="D22" i="382"/>
  <c r="G22" i="382" s="1"/>
  <c r="C22" i="382"/>
  <c r="E21" i="382"/>
  <c r="D21" i="382"/>
  <c r="G21" i="382" s="1"/>
  <c r="C21" i="382"/>
  <c r="C32" i="381"/>
  <c r="G32" i="381" s="1"/>
  <c r="F31" i="381"/>
  <c r="E31" i="381"/>
  <c r="D31" i="381"/>
  <c r="C31" i="381"/>
  <c r="G31" i="381" s="1"/>
  <c r="F30" i="381"/>
  <c r="E30" i="381"/>
  <c r="D30" i="381"/>
  <c r="C30" i="381"/>
  <c r="G30" i="381" s="1"/>
  <c r="C29" i="381"/>
  <c r="G29" i="381" s="1"/>
  <c r="F28" i="381"/>
  <c r="E28" i="381"/>
  <c r="D28" i="381"/>
  <c r="C28" i="381"/>
  <c r="G28" i="381" s="1"/>
  <c r="F27" i="381"/>
  <c r="E27" i="381"/>
  <c r="D27" i="381"/>
  <c r="C27" i="381"/>
  <c r="G27" i="381" s="1"/>
  <c r="F26" i="381"/>
  <c r="G26" i="381" s="1"/>
  <c r="E26" i="381"/>
  <c r="D26" i="381"/>
  <c r="C26" i="381"/>
  <c r="G25" i="381"/>
  <c r="F25" i="381"/>
  <c r="E25" i="381"/>
  <c r="D25" i="381"/>
  <c r="C25" i="381"/>
  <c r="F24" i="381"/>
  <c r="E24" i="381"/>
  <c r="D24" i="381"/>
  <c r="C24" i="381"/>
  <c r="G24" i="381" s="1"/>
  <c r="F23" i="381"/>
  <c r="E23" i="381"/>
  <c r="D23" i="381"/>
  <c r="C23" i="381"/>
  <c r="G23" i="381" s="1"/>
  <c r="E22" i="381"/>
  <c r="D22" i="381"/>
  <c r="C22" i="381"/>
  <c r="G22" i="381" s="1"/>
  <c r="E21" i="381"/>
  <c r="D21" i="381"/>
  <c r="C21" i="381"/>
  <c r="G21" i="381" s="1"/>
  <c r="C32" i="380"/>
  <c r="G32" i="380" s="1"/>
  <c r="F31" i="380"/>
  <c r="E31" i="380"/>
  <c r="D31" i="380"/>
  <c r="C31" i="380"/>
  <c r="G31" i="380" s="1"/>
  <c r="F30" i="380"/>
  <c r="E30" i="380"/>
  <c r="G30" i="380" s="1"/>
  <c r="D30" i="380"/>
  <c r="C30" i="380"/>
  <c r="C29" i="380"/>
  <c r="G29" i="380" s="1"/>
  <c r="F28" i="380"/>
  <c r="E28" i="380"/>
  <c r="D28" i="380"/>
  <c r="C28" i="380"/>
  <c r="G28" i="380" s="1"/>
  <c r="F27" i="380"/>
  <c r="E27" i="380"/>
  <c r="G27" i="380" s="1"/>
  <c r="D27" i="380"/>
  <c r="C27" i="380"/>
  <c r="F26" i="380"/>
  <c r="E26" i="380"/>
  <c r="G26" i="380" s="1"/>
  <c r="D26" i="380"/>
  <c r="C26" i="380"/>
  <c r="F25" i="380"/>
  <c r="E25" i="380"/>
  <c r="D25" i="380"/>
  <c r="C25" i="380"/>
  <c r="G25" i="380" s="1"/>
  <c r="F24" i="380"/>
  <c r="E24" i="380"/>
  <c r="D24" i="380"/>
  <c r="C24" i="380"/>
  <c r="G24" i="380" s="1"/>
  <c r="F23" i="380"/>
  <c r="E23" i="380"/>
  <c r="D23" i="380"/>
  <c r="C23" i="380"/>
  <c r="G23" i="380" s="1"/>
  <c r="E22" i="380"/>
  <c r="G22" i="380" s="1"/>
  <c r="D22" i="380"/>
  <c r="C22" i="380"/>
  <c r="E21" i="380"/>
  <c r="D21" i="380"/>
  <c r="G21" i="380" s="1"/>
  <c r="C21" i="380"/>
  <c r="C32" i="379"/>
  <c r="G32" i="379" s="1"/>
  <c r="F31" i="379"/>
  <c r="E31" i="379"/>
  <c r="D31" i="379"/>
  <c r="C31" i="379"/>
  <c r="G31" i="379" s="1"/>
  <c r="F30" i="379"/>
  <c r="E30" i="379"/>
  <c r="G30" i="379" s="1"/>
  <c r="D30" i="379"/>
  <c r="C30" i="379"/>
  <c r="C29" i="379"/>
  <c r="G29" i="379" s="1"/>
  <c r="F28" i="379"/>
  <c r="E28" i="379"/>
  <c r="D28" i="379"/>
  <c r="C28" i="379"/>
  <c r="G28" i="379" s="1"/>
  <c r="F27" i="379"/>
  <c r="E27" i="379"/>
  <c r="G27" i="379" s="1"/>
  <c r="D27" i="379"/>
  <c r="C27" i="379"/>
  <c r="F26" i="379"/>
  <c r="E26" i="379"/>
  <c r="D26" i="379"/>
  <c r="C26" i="379"/>
  <c r="G26" i="379" s="1"/>
  <c r="F25" i="379"/>
  <c r="E25" i="379"/>
  <c r="D25" i="379"/>
  <c r="C25" i="379"/>
  <c r="G25" i="379" s="1"/>
  <c r="F24" i="379"/>
  <c r="E24" i="379"/>
  <c r="D24" i="379"/>
  <c r="C24" i="379"/>
  <c r="G24" i="379" s="1"/>
  <c r="F23" i="379"/>
  <c r="G23" i="379" s="1"/>
  <c r="E23" i="379"/>
  <c r="D23" i="379"/>
  <c r="C23" i="379"/>
  <c r="G22" i="379"/>
  <c r="E22" i="379"/>
  <c r="D22" i="379"/>
  <c r="C22" i="379"/>
  <c r="E21" i="379"/>
  <c r="D21" i="379"/>
  <c r="C21" i="379"/>
  <c r="G21" i="379" s="1"/>
  <c r="I2" i="379" s="1"/>
  <c r="C32" i="378"/>
  <c r="G32" i="378" s="1"/>
  <c r="F31" i="378"/>
  <c r="E31" i="378"/>
  <c r="G31" i="378" s="1"/>
  <c r="D31" i="378"/>
  <c r="C31" i="378"/>
  <c r="F30" i="378"/>
  <c r="E30" i="378"/>
  <c r="D30" i="378"/>
  <c r="C30" i="378"/>
  <c r="G30" i="378" s="1"/>
  <c r="C29" i="378"/>
  <c r="G29" i="378" s="1"/>
  <c r="F28" i="378"/>
  <c r="E28" i="378"/>
  <c r="G28" i="378" s="1"/>
  <c r="D28" i="378"/>
  <c r="C28" i="378"/>
  <c r="F27" i="378"/>
  <c r="E27" i="378"/>
  <c r="D27" i="378"/>
  <c r="C27" i="378"/>
  <c r="G27" i="378" s="1"/>
  <c r="F26" i="378"/>
  <c r="E26" i="378"/>
  <c r="D26" i="378"/>
  <c r="C26" i="378"/>
  <c r="G26" i="378" s="1"/>
  <c r="F25" i="378"/>
  <c r="E25" i="378"/>
  <c r="D25" i="378"/>
  <c r="C25" i="378"/>
  <c r="G25" i="378" s="1"/>
  <c r="F24" i="378"/>
  <c r="G24" i="378" s="1"/>
  <c r="E24" i="378"/>
  <c r="D24" i="378"/>
  <c r="C24" i="378"/>
  <c r="G23" i="378"/>
  <c r="F23" i="378"/>
  <c r="E23" i="378"/>
  <c r="D23" i="378"/>
  <c r="C23" i="378"/>
  <c r="E22" i="378"/>
  <c r="D22" i="378"/>
  <c r="C22" i="378"/>
  <c r="G22" i="378" s="1"/>
  <c r="E21" i="378"/>
  <c r="D21" i="378"/>
  <c r="C21" i="378"/>
  <c r="G21" i="378" s="1"/>
  <c r="C32" i="377"/>
  <c r="G32" i="377" s="1"/>
  <c r="F31" i="377"/>
  <c r="E31" i="377"/>
  <c r="D31" i="377"/>
  <c r="C31" i="377"/>
  <c r="G31" i="377" s="1"/>
  <c r="F30" i="377"/>
  <c r="E30" i="377"/>
  <c r="D30" i="377"/>
  <c r="C30" i="377"/>
  <c r="G30" i="377" s="1"/>
  <c r="C29" i="377"/>
  <c r="G29" i="377" s="1"/>
  <c r="F28" i="377"/>
  <c r="E28" i="377"/>
  <c r="D28" i="377"/>
  <c r="C28" i="377"/>
  <c r="G28" i="377" s="1"/>
  <c r="F27" i="377"/>
  <c r="E27" i="377"/>
  <c r="D27" i="377"/>
  <c r="C27" i="377"/>
  <c r="G27" i="377" s="1"/>
  <c r="F26" i="377"/>
  <c r="E26" i="377"/>
  <c r="D26" i="377"/>
  <c r="C26" i="377"/>
  <c r="G26" i="377" s="1"/>
  <c r="F25" i="377"/>
  <c r="G25" i="377" s="1"/>
  <c r="E25" i="377"/>
  <c r="D25" i="377"/>
  <c r="C25" i="377"/>
  <c r="G24" i="377"/>
  <c r="F24" i="377"/>
  <c r="E24" i="377"/>
  <c r="D24" i="377"/>
  <c r="C24" i="377"/>
  <c r="F23" i="377"/>
  <c r="E23" i="377"/>
  <c r="D23" i="377"/>
  <c r="G23" i="377" s="1"/>
  <c r="C23" i="377"/>
  <c r="E22" i="377"/>
  <c r="D22" i="377"/>
  <c r="G22" i="377" s="1"/>
  <c r="C22" i="377"/>
  <c r="E21" i="377"/>
  <c r="D21" i="377"/>
  <c r="C21" i="377"/>
  <c r="G21" i="377" s="1"/>
  <c r="C32" i="376"/>
  <c r="G32" i="376" s="1"/>
  <c r="F31" i="376"/>
  <c r="E31" i="376"/>
  <c r="D31" i="376"/>
  <c r="C31" i="376"/>
  <c r="G31" i="376" s="1"/>
  <c r="F30" i="376"/>
  <c r="E30" i="376"/>
  <c r="D30" i="376"/>
  <c r="C30" i="376"/>
  <c r="G30" i="376" s="1"/>
  <c r="C29" i="376"/>
  <c r="G29" i="376" s="1"/>
  <c r="F28" i="376"/>
  <c r="E28" i="376"/>
  <c r="D28" i="376"/>
  <c r="C28" i="376"/>
  <c r="G28" i="376" s="1"/>
  <c r="F27" i="376"/>
  <c r="E27" i="376"/>
  <c r="D27" i="376"/>
  <c r="C27" i="376"/>
  <c r="G27" i="376" s="1"/>
  <c r="F26" i="376"/>
  <c r="G26" i="376" s="1"/>
  <c r="E26" i="376"/>
  <c r="D26" i="376"/>
  <c r="C26" i="376"/>
  <c r="F25" i="376"/>
  <c r="G25" i="376" s="1"/>
  <c r="E25" i="376"/>
  <c r="D25" i="376"/>
  <c r="C25" i="376"/>
  <c r="F24" i="376"/>
  <c r="E24" i="376"/>
  <c r="D24" i="376"/>
  <c r="G24" i="376" s="1"/>
  <c r="C24" i="376"/>
  <c r="F23" i="376"/>
  <c r="E23" i="376"/>
  <c r="D23" i="376"/>
  <c r="G23" i="376" s="1"/>
  <c r="C23" i="376"/>
  <c r="E22" i="376"/>
  <c r="D22" i="376"/>
  <c r="C22" i="376"/>
  <c r="G22" i="376" s="1"/>
  <c r="E21" i="376"/>
  <c r="G21" i="376" s="1"/>
  <c r="I2" i="376" s="1"/>
  <c r="D21" i="376"/>
  <c r="C21" i="376"/>
  <c r="G32" i="375"/>
  <c r="C32" i="375"/>
  <c r="F31" i="375"/>
  <c r="E31" i="375"/>
  <c r="D31" i="375"/>
  <c r="C31" i="375"/>
  <c r="G31" i="375" s="1"/>
  <c r="F30" i="375"/>
  <c r="G30" i="375" s="1"/>
  <c r="E30" i="375"/>
  <c r="D30" i="375"/>
  <c r="C30" i="375"/>
  <c r="G29" i="375"/>
  <c r="C29" i="375"/>
  <c r="F28" i="375"/>
  <c r="E28" i="375"/>
  <c r="D28" i="375"/>
  <c r="C28" i="375"/>
  <c r="G28" i="375" s="1"/>
  <c r="F27" i="375"/>
  <c r="G27" i="375" s="1"/>
  <c r="E27" i="375"/>
  <c r="D27" i="375"/>
  <c r="C27" i="375"/>
  <c r="G26" i="375"/>
  <c r="F26" i="375"/>
  <c r="E26" i="375"/>
  <c r="D26" i="375"/>
  <c r="C26" i="375"/>
  <c r="F25" i="375"/>
  <c r="E25" i="375"/>
  <c r="D25" i="375"/>
  <c r="G25" i="375" s="1"/>
  <c r="C25" i="375"/>
  <c r="F24" i="375"/>
  <c r="E24" i="375"/>
  <c r="D24" i="375"/>
  <c r="G24" i="375" s="1"/>
  <c r="C24" i="375"/>
  <c r="F23" i="375"/>
  <c r="E23" i="375"/>
  <c r="D23" i="375"/>
  <c r="C23" i="375"/>
  <c r="G23" i="375" s="1"/>
  <c r="G22" i="375"/>
  <c r="E22" i="375"/>
  <c r="D22" i="375"/>
  <c r="C22" i="375"/>
  <c r="G21" i="375"/>
  <c r="E21" i="375"/>
  <c r="D21" i="375"/>
  <c r="C21" i="375"/>
  <c r="G32" i="374"/>
  <c r="C32" i="374"/>
  <c r="F31" i="374"/>
  <c r="G31" i="374" s="1"/>
  <c r="E31" i="374"/>
  <c r="D31" i="374"/>
  <c r="C31" i="374"/>
  <c r="G30" i="374"/>
  <c r="F30" i="374"/>
  <c r="E30" i="374"/>
  <c r="D30" i="374"/>
  <c r="C30" i="374"/>
  <c r="G29" i="374"/>
  <c r="C29" i="374"/>
  <c r="F28" i="374"/>
  <c r="G28" i="374" s="1"/>
  <c r="E28" i="374"/>
  <c r="D28" i="374"/>
  <c r="C28" i="374"/>
  <c r="G27" i="374"/>
  <c r="F27" i="374"/>
  <c r="E27" i="374"/>
  <c r="D27" i="374"/>
  <c r="C27" i="374"/>
  <c r="F26" i="374"/>
  <c r="E26" i="374"/>
  <c r="D26" i="374"/>
  <c r="G26" i="374" s="1"/>
  <c r="C26" i="374"/>
  <c r="F25" i="374"/>
  <c r="E25" i="374"/>
  <c r="D25" i="374"/>
  <c r="G25" i="374" s="1"/>
  <c r="C25" i="374"/>
  <c r="F24" i="374"/>
  <c r="E24" i="374"/>
  <c r="D24" i="374"/>
  <c r="C24" i="374"/>
  <c r="G24" i="374" s="1"/>
  <c r="G23" i="374"/>
  <c r="F23" i="374"/>
  <c r="E23" i="374"/>
  <c r="D23" i="374"/>
  <c r="C23" i="374"/>
  <c r="G22" i="374"/>
  <c r="E22" i="374"/>
  <c r="D22" i="374"/>
  <c r="C22" i="374"/>
  <c r="E21" i="374"/>
  <c r="D21" i="374"/>
  <c r="C21" i="374"/>
  <c r="G21" i="374" s="1"/>
  <c r="G32" i="373"/>
  <c r="C32" i="373"/>
  <c r="G31" i="373"/>
  <c r="F31" i="373"/>
  <c r="E31" i="373"/>
  <c r="D31" i="373"/>
  <c r="C31" i="373"/>
  <c r="F30" i="373"/>
  <c r="E30" i="373"/>
  <c r="D30" i="373"/>
  <c r="G30" i="373" s="1"/>
  <c r="C30" i="373"/>
  <c r="G29" i="373"/>
  <c r="C29" i="373"/>
  <c r="G28" i="373"/>
  <c r="F28" i="373"/>
  <c r="E28" i="373"/>
  <c r="D28" i="373"/>
  <c r="C28" i="373"/>
  <c r="F27" i="373"/>
  <c r="E27" i="373"/>
  <c r="D27" i="373"/>
  <c r="G27" i="373" s="1"/>
  <c r="C27" i="373"/>
  <c r="F26" i="373"/>
  <c r="E26" i="373"/>
  <c r="D26" i="373"/>
  <c r="G26" i="373" s="1"/>
  <c r="C26" i="373"/>
  <c r="F25" i="373"/>
  <c r="E25" i="373"/>
  <c r="D25" i="373"/>
  <c r="C25" i="373"/>
  <c r="G25" i="373" s="1"/>
  <c r="G24" i="373"/>
  <c r="F24" i="373"/>
  <c r="E24" i="373"/>
  <c r="D24" i="373"/>
  <c r="C24" i="373"/>
  <c r="G23" i="373"/>
  <c r="F23" i="373"/>
  <c r="E23" i="373"/>
  <c r="D23" i="373"/>
  <c r="C23" i="373"/>
  <c r="E22" i="373"/>
  <c r="D22" i="373"/>
  <c r="C22" i="373"/>
  <c r="G22" i="373" s="1"/>
  <c r="E21" i="373"/>
  <c r="D21" i="373"/>
  <c r="C21" i="373"/>
  <c r="G21" i="373" s="1"/>
  <c r="C32" i="372"/>
  <c r="G32" i="372" s="1"/>
  <c r="F31" i="372"/>
  <c r="E31" i="372"/>
  <c r="D31" i="372"/>
  <c r="G31" i="372" s="1"/>
  <c r="C31" i="372"/>
  <c r="F30" i="372"/>
  <c r="E30" i="372"/>
  <c r="D30" i="372"/>
  <c r="G30" i="372" s="1"/>
  <c r="C30" i="372"/>
  <c r="C29" i="372"/>
  <c r="G29" i="372" s="1"/>
  <c r="F28" i="372"/>
  <c r="E28" i="372"/>
  <c r="D28" i="372"/>
  <c r="G28" i="372" s="1"/>
  <c r="C28" i="372"/>
  <c r="F27" i="372"/>
  <c r="E27" i="372"/>
  <c r="D27" i="372"/>
  <c r="G27" i="372" s="1"/>
  <c r="C27" i="372"/>
  <c r="F26" i="372"/>
  <c r="E26" i="372"/>
  <c r="D26" i="372"/>
  <c r="C26" i="372"/>
  <c r="G26" i="372" s="1"/>
  <c r="G25" i="372"/>
  <c r="F25" i="372"/>
  <c r="E25" i="372"/>
  <c r="D25" i="372"/>
  <c r="C25" i="372"/>
  <c r="G24" i="372"/>
  <c r="F24" i="372"/>
  <c r="E24" i="372"/>
  <c r="D24" i="372"/>
  <c r="C24" i="372"/>
  <c r="F23" i="372"/>
  <c r="E23" i="372"/>
  <c r="G23" i="372" s="1"/>
  <c r="D23" i="372"/>
  <c r="C23" i="372"/>
  <c r="E22" i="372"/>
  <c r="D22" i="372"/>
  <c r="G22" i="372" s="1"/>
  <c r="C22" i="372"/>
  <c r="E21" i="372"/>
  <c r="D21" i="372"/>
  <c r="C21" i="372"/>
  <c r="G21" i="372" s="1"/>
  <c r="G32" i="371"/>
  <c r="C32" i="371"/>
  <c r="F31" i="371"/>
  <c r="E31" i="371"/>
  <c r="D31" i="371"/>
  <c r="G31" i="371" s="1"/>
  <c r="C31" i="371"/>
  <c r="F30" i="371"/>
  <c r="E30" i="371"/>
  <c r="D30" i="371"/>
  <c r="C30" i="371"/>
  <c r="G30" i="371" s="1"/>
  <c r="G29" i="371"/>
  <c r="C29" i="371"/>
  <c r="F28" i="371"/>
  <c r="E28" i="371"/>
  <c r="D28" i="371"/>
  <c r="G28" i="371" s="1"/>
  <c r="C28" i="371"/>
  <c r="F27" i="371"/>
  <c r="E27" i="371"/>
  <c r="D27" i="371"/>
  <c r="C27" i="371"/>
  <c r="G27" i="371" s="1"/>
  <c r="G26" i="371"/>
  <c r="F26" i="371"/>
  <c r="E26" i="371"/>
  <c r="D26" i="371"/>
  <c r="C26" i="371"/>
  <c r="G25" i="371"/>
  <c r="F25" i="371"/>
  <c r="E25" i="371"/>
  <c r="D25" i="371"/>
  <c r="C25" i="371"/>
  <c r="F24" i="371"/>
  <c r="E24" i="371"/>
  <c r="G24" i="371" s="1"/>
  <c r="D24" i="371"/>
  <c r="C24" i="371"/>
  <c r="F23" i="371"/>
  <c r="E23" i="371"/>
  <c r="D23" i="371"/>
  <c r="C23" i="371"/>
  <c r="G23" i="371" s="1"/>
  <c r="E22" i="371"/>
  <c r="D22" i="371"/>
  <c r="C22" i="371"/>
  <c r="G22" i="371" s="1"/>
  <c r="G21" i="371"/>
  <c r="E21" i="371"/>
  <c r="D21" i="371"/>
  <c r="C21" i="371"/>
  <c r="G32" i="370"/>
  <c r="C32" i="370"/>
  <c r="F31" i="370"/>
  <c r="E31" i="370"/>
  <c r="D31" i="370"/>
  <c r="C31" i="370"/>
  <c r="G31" i="370" s="1"/>
  <c r="G30" i="370"/>
  <c r="F30" i="370"/>
  <c r="E30" i="370"/>
  <c r="D30" i="370"/>
  <c r="C30" i="370"/>
  <c r="G29" i="370"/>
  <c r="C29" i="370"/>
  <c r="F28" i="370"/>
  <c r="E28" i="370"/>
  <c r="D28" i="370"/>
  <c r="C28" i="370"/>
  <c r="G28" i="370" s="1"/>
  <c r="G27" i="370"/>
  <c r="F27" i="370"/>
  <c r="E27" i="370"/>
  <c r="D27" i="370"/>
  <c r="C27" i="370"/>
  <c r="G26" i="370"/>
  <c r="F26" i="370"/>
  <c r="E26" i="370"/>
  <c r="D26" i="370"/>
  <c r="C26" i="370"/>
  <c r="F25" i="370"/>
  <c r="E25" i="370"/>
  <c r="G25" i="370" s="1"/>
  <c r="D25" i="370"/>
  <c r="C25" i="370"/>
  <c r="F24" i="370"/>
  <c r="E24" i="370"/>
  <c r="D24" i="370"/>
  <c r="C24" i="370"/>
  <c r="G24" i="370" s="1"/>
  <c r="F23" i="370"/>
  <c r="E23" i="370"/>
  <c r="D23" i="370"/>
  <c r="C23" i="370"/>
  <c r="G23" i="370" s="1"/>
  <c r="E22" i="370"/>
  <c r="D22" i="370"/>
  <c r="C22" i="370"/>
  <c r="G22" i="370" s="1"/>
  <c r="G21" i="370"/>
  <c r="E21" i="370"/>
  <c r="D21" i="370"/>
  <c r="C21" i="370"/>
  <c r="C32" i="369"/>
  <c r="G32" i="369" s="1"/>
  <c r="G31" i="369"/>
  <c r="F31" i="369"/>
  <c r="E31" i="369"/>
  <c r="D31" i="369"/>
  <c r="C31" i="369"/>
  <c r="G30" i="369"/>
  <c r="F30" i="369"/>
  <c r="E30" i="369"/>
  <c r="D30" i="369"/>
  <c r="C30" i="369"/>
  <c r="C29" i="369"/>
  <c r="G29" i="369" s="1"/>
  <c r="G28" i="369"/>
  <c r="F28" i="369"/>
  <c r="E28" i="369"/>
  <c r="D28" i="369"/>
  <c r="C28" i="369"/>
  <c r="G27" i="369"/>
  <c r="F27" i="369"/>
  <c r="E27" i="369"/>
  <c r="D27" i="369"/>
  <c r="C27" i="369"/>
  <c r="F26" i="369"/>
  <c r="E26" i="369"/>
  <c r="D26" i="369"/>
  <c r="G26" i="369" s="1"/>
  <c r="C26" i="369"/>
  <c r="F25" i="369"/>
  <c r="E25" i="369"/>
  <c r="D25" i="369"/>
  <c r="C25" i="369"/>
  <c r="G25" i="369" s="1"/>
  <c r="F24" i="369"/>
  <c r="E24" i="369"/>
  <c r="D24" i="369"/>
  <c r="C24" i="369"/>
  <c r="G24" i="369" s="1"/>
  <c r="F23" i="369"/>
  <c r="E23" i="369"/>
  <c r="D23" i="369"/>
  <c r="G23" i="369" s="1"/>
  <c r="C23" i="369"/>
  <c r="E22" i="369"/>
  <c r="D22" i="369"/>
  <c r="C22" i="369"/>
  <c r="G22" i="369" s="1"/>
  <c r="E21" i="369"/>
  <c r="D21" i="369"/>
  <c r="C21" i="369"/>
  <c r="G21" i="369" s="1"/>
  <c r="C32" i="368"/>
  <c r="G32" i="368" s="1"/>
  <c r="F31" i="368"/>
  <c r="E31" i="368"/>
  <c r="D31" i="368"/>
  <c r="C31" i="368"/>
  <c r="G31" i="368" s="1"/>
  <c r="F30" i="368"/>
  <c r="E30" i="368"/>
  <c r="D30" i="368"/>
  <c r="G30" i="368" s="1"/>
  <c r="C30" i="368"/>
  <c r="C29" i="368"/>
  <c r="G29" i="368" s="1"/>
  <c r="F28" i="368"/>
  <c r="E28" i="368"/>
  <c r="D28" i="368"/>
  <c r="C28" i="368"/>
  <c r="G28" i="368" s="1"/>
  <c r="F27" i="368"/>
  <c r="E27" i="368"/>
  <c r="D27" i="368"/>
  <c r="G27" i="368" s="1"/>
  <c r="C27" i="368"/>
  <c r="F26" i="368"/>
  <c r="E26" i="368"/>
  <c r="D26" i="368"/>
  <c r="C26" i="368"/>
  <c r="G26" i="368" s="1"/>
  <c r="F25" i="368"/>
  <c r="E25" i="368"/>
  <c r="D25" i="368"/>
  <c r="C25" i="368"/>
  <c r="G25" i="368" s="1"/>
  <c r="F24" i="368"/>
  <c r="E24" i="368"/>
  <c r="D24" i="368"/>
  <c r="G24" i="368" s="1"/>
  <c r="C24" i="368"/>
  <c r="F23" i="368"/>
  <c r="E23" i="368"/>
  <c r="D23" i="368"/>
  <c r="C23" i="368"/>
  <c r="G23" i="368" s="1"/>
  <c r="E22" i="368"/>
  <c r="G22" i="368" s="1"/>
  <c r="D22" i="368"/>
  <c r="C22" i="368"/>
  <c r="E21" i="368"/>
  <c r="D21" i="368"/>
  <c r="G21" i="368" s="1"/>
  <c r="C21" i="368"/>
  <c r="C32" i="367"/>
  <c r="G32" i="367" s="1"/>
  <c r="F31" i="367"/>
  <c r="E31" i="367"/>
  <c r="D31" i="367"/>
  <c r="G31" i="367" s="1"/>
  <c r="C31" i="367"/>
  <c r="F30" i="367"/>
  <c r="E30" i="367"/>
  <c r="G30" i="367" s="1"/>
  <c r="D30" i="367"/>
  <c r="C30" i="367"/>
  <c r="C29" i="367"/>
  <c r="G29" i="367" s="1"/>
  <c r="F28" i="367"/>
  <c r="E28" i="367"/>
  <c r="D28" i="367"/>
  <c r="G28" i="367" s="1"/>
  <c r="C28" i="367"/>
  <c r="F27" i="367"/>
  <c r="E27" i="367"/>
  <c r="G27" i="367" s="1"/>
  <c r="D27" i="367"/>
  <c r="C27" i="367"/>
  <c r="F26" i="367"/>
  <c r="E26" i="367"/>
  <c r="D26" i="367"/>
  <c r="C26" i="367"/>
  <c r="G26" i="367" s="1"/>
  <c r="F25" i="367"/>
  <c r="E25" i="367"/>
  <c r="D25" i="367"/>
  <c r="C25" i="367"/>
  <c r="G25" i="367" s="1"/>
  <c r="F24" i="367"/>
  <c r="E24" i="367"/>
  <c r="D24" i="367"/>
  <c r="C24" i="367"/>
  <c r="G24" i="367" s="1"/>
  <c r="F23" i="367"/>
  <c r="G23" i="367" s="1"/>
  <c r="E23" i="367"/>
  <c r="D23" i="367"/>
  <c r="C23" i="367"/>
  <c r="G22" i="367"/>
  <c r="E22" i="367"/>
  <c r="D22" i="367"/>
  <c r="C22" i="367"/>
  <c r="E21" i="367"/>
  <c r="D21" i="367"/>
  <c r="C21" i="367"/>
  <c r="G21" i="367" s="1"/>
  <c r="G32" i="366"/>
  <c r="C32" i="366"/>
  <c r="F31" i="366"/>
  <c r="E31" i="366"/>
  <c r="G31" i="366" s="1"/>
  <c r="D31" i="366"/>
  <c r="C31" i="366"/>
  <c r="F30" i="366"/>
  <c r="E30" i="366"/>
  <c r="D30" i="366"/>
  <c r="C30" i="366"/>
  <c r="G30" i="366" s="1"/>
  <c r="G29" i="366"/>
  <c r="C29" i="366"/>
  <c r="F28" i="366"/>
  <c r="E28" i="366"/>
  <c r="G28" i="366" s="1"/>
  <c r="D28" i="366"/>
  <c r="C28" i="366"/>
  <c r="F27" i="366"/>
  <c r="E27" i="366"/>
  <c r="D27" i="366"/>
  <c r="C27" i="366"/>
  <c r="G27" i="366" s="1"/>
  <c r="F26" i="366"/>
  <c r="E26" i="366"/>
  <c r="D26" i="366"/>
  <c r="C26" i="366"/>
  <c r="G26" i="366" s="1"/>
  <c r="F25" i="366"/>
  <c r="E25" i="366"/>
  <c r="D25" i="366"/>
  <c r="C25" i="366"/>
  <c r="G25" i="366" s="1"/>
  <c r="F24" i="366"/>
  <c r="G24" i="366" s="1"/>
  <c r="E24" i="366"/>
  <c r="D24" i="366"/>
  <c r="C24" i="366"/>
  <c r="G23" i="366"/>
  <c r="F23" i="366"/>
  <c r="E23" i="366"/>
  <c r="D23" i="366"/>
  <c r="C23" i="366"/>
  <c r="E22" i="366"/>
  <c r="D22" i="366"/>
  <c r="C22" i="366"/>
  <c r="G22" i="366" s="1"/>
  <c r="E21" i="366"/>
  <c r="D21" i="366"/>
  <c r="C21" i="366"/>
  <c r="G21" i="366" s="1"/>
  <c r="C32" i="365"/>
  <c r="G32" i="365" s="1"/>
  <c r="F31" i="365"/>
  <c r="E31" i="365"/>
  <c r="D31" i="365"/>
  <c r="C31" i="365"/>
  <c r="G31" i="365" s="1"/>
  <c r="F30" i="365"/>
  <c r="E30" i="365"/>
  <c r="D30" i="365"/>
  <c r="C30" i="365"/>
  <c r="G30" i="365" s="1"/>
  <c r="C29" i="365"/>
  <c r="G29" i="365" s="1"/>
  <c r="F28" i="365"/>
  <c r="E28" i="365"/>
  <c r="D28" i="365"/>
  <c r="C28" i="365"/>
  <c r="G28" i="365" s="1"/>
  <c r="F27" i="365"/>
  <c r="E27" i="365"/>
  <c r="D27" i="365"/>
  <c r="C27" i="365"/>
  <c r="G27" i="365" s="1"/>
  <c r="F26" i="365"/>
  <c r="E26" i="365"/>
  <c r="D26" i="365"/>
  <c r="C26" i="365"/>
  <c r="G26" i="365" s="1"/>
  <c r="F25" i="365"/>
  <c r="G25" i="365" s="1"/>
  <c r="E25" i="365"/>
  <c r="D25" i="365"/>
  <c r="C25" i="365"/>
  <c r="G24" i="365"/>
  <c r="F24" i="365"/>
  <c r="E24" i="365"/>
  <c r="D24" i="365"/>
  <c r="C24" i="365"/>
  <c r="F23" i="365"/>
  <c r="E23" i="365"/>
  <c r="D23" i="365"/>
  <c r="G23" i="365" s="1"/>
  <c r="C23" i="365"/>
  <c r="E22" i="365"/>
  <c r="D22" i="365"/>
  <c r="C22" i="365"/>
  <c r="G22" i="365" s="1"/>
  <c r="E21" i="365"/>
  <c r="D21" i="365"/>
  <c r="C21" i="365"/>
  <c r="G21" i="365" s="1"/>
  <c r="C32" i="364"/>
  <c r="G32" i="364" s="1"/>
  <c r="F31" i="364"/>
  <c r="E31" i="364"/>
  <c r="D31" i="364"/>
  <c r="C31" i="364"/>
  <c r="G31" i="364" s="1"/>
  <c r="F30" i="364"/>
  <c r="E30" i="364"/>
  <c r="D30" i="364"/>
  <c r="C30" i="364"/>
  <c r="G30" i="364" s="1"/>
  <c r="C29" i="364"/>
  <c r="G29" i="364" s="1"/>
  <c r="F28" i="364"/>
  <c r="E28" i="364"/>
  <c r="D28" i="364"/>
  <c r="C28" i="364"/>
  <c r="G28" i="364" s="1"/>
  <c r="F27" i="364"/>
  <c r="E27" i="364"/>
  <c r="D27" i="364"/>
  <c r="C27" i="364"/>
  <c r="G27" i="364" s="1"/>
  <c r="F26" i="364"/>
  <c r="G26" i="364" s="1"/>
  <c r="E26" i="364"/>
  <c r="D26" i="364"/>
  <c r="C26" i="364"/>
  <c r="G25" i="364"/>
  <c r="F25" i="364"/>
  <c r="E25" i="364"/>
  <c r="D25" i="364"/>
  <c r="C25" i="364"/>
  <c r="F24" i="364"/>
  <c r="E24" i="364"/>
  <c r="D24" i="364"/>
  <c r="G24" i="364" s="1"/>
  <c r="C24" i="364"/>
  <c r="F23" i="364"/>
  <c r="E23" i="364"/>
  <c r="D23" i="364"/>
  <c r="G23" i="364" s="1"/>
  <c r="C23" i="364"/>
  <c r="E22" i="364"/>
  <c r="D22" i="364"/>
  <c r="C22" i="364"/>
  <c r="G22" i="364" s="1"/>
  <c r="E21" i="364"/>
  <c r="G21" i="364" s="1"/>
  <c r="D21" i="364"/>
  <c r="C21" i="364"/>
  <c r="C32" i="363"/>
  <c r="G32" i="363" s="1"/>
  <c r="F31" i="363"/>
  <c r="E31" i="363"/>
  <c r="D31" i="363"/>
  <c r="C31" i="363"/>
  <c r="G31" i="363" s="1"/>
  <c r="F30" i="363"/>
  <c r="G30" i="363" s="1"/>
  <c r="E30" i="363"/>
  <c r="D30" i="363"/>
  <c r="C30" i="363"/>
  <c r="C29" i="363"/>
  <c r="G29" i="363" s="1"/>
  <c r="F28" i="363"/>
  <c r="E28" i="363"/>
  <c r="D28" i="363"/>
  <c r="C28" i="363"/>
  <c r="G28" i="363" s="1"/>
  <c r="F27" i="363"/>
  <c r="G27" i="363" s="1"/>
  <c r="E27" i="363"/>
  <c r="D27" i="363"/>
  <c r="C27" i="363"/>
  <c r="F26" i="363"/>
  <c r="G26" i="363" s="1"/>
  <c r="E26" i="363"/>
  <c r="D26" i="363"/>
  <c r="C26" i="363"/>
  <c r="F25" i="363"/>
  <c r="E25" i="363"/>
  <c r="D25" i="363"/>
  <c r="G25" i="363" s="1"/>
  <c r="C25" i="363"/>
  <c r="F24" i="363"/>
  <c r="E24" i="363"/>
  <c r="D24" i="363"/>
  <c r="G24" i="363" s="1"/>
  <c r="C24" i="363"/>
  <c r="F23" i="363"/>
  <c r="E23" i="363"/>
  <c r="D23" i="363"/>
  <c r="C23" i="363"/>
  <c r="G23" i="363" s="1"/>
  <c r="G22" i="363"/>
  <c r="E22" i="363"/>
  <c r="D22" i="363"/>
  <c r="C22" i="363"/>
  <c r="E21" i="363"/>
  <c r="G21" i="363" s="1"/>
  <c r="D21" i="363"/>
  <c r="C21" i="363"/>
  <c r="G32" i="362"/>
  <c r="C32" i="362"/>
  <c r="F31" i="362"/>
  <c r="G31" i="362" s="1"/>
  <c r="E31" i="362"/>
  <c r="D31" i="362"/>
  <c r="C31" i="362"/>
  <c r="F30" i="362"/>
  <c r="G30" i="362" s="1"/>
  <c r="E30" i="362"/>
  <c r="D30" i="362"/>
  <c r="C30" i="362"/>
  <c r="G29" i="362"/>
  <c r="C29" i="362"/>
  <c r="F28" i="362"/>
  <c r="G28" i="362" s="1"/>
  <c r="E28" i="362"/>
  <c r="D28" i="362"/>
  <c r="C28" i="362"/>
  <c r="F27" i="362"/>
  <c r="G27" i="362" s="1"/>
  <c r="E27" i="362"/>
  <c r="D27" i="362"/>
  <c r="C27" i="362"/>
  <c r="F26" i="362"/>
  <c r="E26" i="362"/>
  <c r="D26" i="362"/>
  <c r="G26" i="362" s="1"/>
  <c r="C26" i="362"/>
  <c r="F25" i="362"/>
  <c r="E25" i="362"/>
  <c r="D25" i="362"/>
  <c r="G25" i="362" s="1"/>
  <c r="C25" i="362"/>
  <c r="F24" i="362"/>
  <c r="E24" i="362"/>
  <c r="D24" i="362"/>
  <c r="C24" i="362"/>
  <c r="G24" i="362" s="1"/>
  <c r="G23" i="362"/>
  <c r="F23" i="362"/>
  <c r="E23" i="362"/>
  <c r="D23" i="362"/>
  <c r="C23" i="362"/>
  <c r="G22" i="362"/>
  <c r="E22" i="362"/>
  <c r="D22" i="362"/>
  <c r="C22" i="362"/>
  <c r="E21" i="362"/>
  <c r="D21" i="362"/>
  <c r="C21" i="362"/>
  <c r="G21" i="362" s="1"/>
  <c r="G32" i="361"/>
  <c r="C32" i="361"/>
  <c r="F31" i="361"/>
  <c r="G31" i="361" s="1"/>
  <c r="E31" i="361"/>
  <c r="D31" i="361"/>
  <c r="C31" i="361"/>
  <c r="F30" i="361"/>
  <c r="E30" i="361"/>
  <c r="D30" i="361"/>
  <c r="G30" i="361" s="1"/>
  <c r="C30" i="361"/>
  <c r="G29" i="361"/>
  <c r="C29" i="361"/>
  <c r="F28" i="361"/>
  <c r="G28" i="361" s="1"/>
  <c r="E28" i="361"/>
  <c r="D28" i="361"/>
  <c r="C28" i="361"/>
  <c r="F27" i="361"/>
  <c r="E27" i="361"/>
  <c r="D27" i="361"/>
  <c r="G27" i="361" s="1"/>
  <c r="C27" i="361"/>
  <c r="F26" i="361"/>
  <c r="E26" i="361"/>
  <c r="D26" i="361"/>
  <c r="G26" i="361" s="1"/>
  <c r="C26" i="361"/>
  <c r="F25" i="361"/>
  <c r="E25" i="361"/>
  <c r="D25" i="361"/>
  <c r="C25" i="361"/>
  <c r="G25" i="361" s="1"/>
  <c r="G24" i="361"/>
  <c r="F24" i="361"/>
  <c r="E24" i="361"/>
  <c r="D24" i="361"/>
  <c r="C24" i="361"/>
  <c r="G23" i="361"/>
  <c r="F23" i="361"/>
  <c r="E23" i="361"/>
  <c r="D23" i="361"/>
  <c r="C23" i="361"/>
  <c r="E22" i="361"/>
  <c r="D22" i="361"/>
  <c r="C22" i="361"/>
  <c r="G22" i="361" s="1"/>
  <c r="E21" i="361"/>
  <c r="D21" i="361"/>
  <c r="C21" i="361"/>
  <c r="G21" i="361" s="1"/>
  <c r="C32" i="360"/>
  <c r="G32" i="360" s="1"/>
  <c r="F31" i="360"/>
  <c r="E31" i="360"/>
  <c r="D31" i="360"/>
  <c r="G31" i="360" s="1"/>
  <c r="C31" i="360"/>
  <c r="F30" i="360"/>
  <c r="E30" i="360"/>
  <c r="D30" i="360"/>
  <c r="G30" i="360" s="1"/>
  <c r="C30" i="360"/>
  <c r="C29" i="360"/>
  <c r="G29" i="360" s="1"/>
  <c r="F28" i="360"/>
  <c r="E28" i="360"/>
  <c r="D28" i="360"/>
  <c r="G28" i="360" s="1"/>
  <c r="C28" i="360"/>
  <c r="F27" i="360"/>
  <c r="E27" i="360"/>
  <c r="D27" i="360"/>
  <c r="G27" i="360" s="1"/>
  <c r="C27" i="360"/>
  <c r="F26" i="360"/>
  <c r="E26" i="360"/>
  <c r="D26" i="360"/>
  <c r="C26" i="360"/>
  <c r="G26" i="360" s="1"/>
  <c r="G25" i="360"/>
  <c r="F25" i="360"/>
  <c r="E25" i="360"/>
  <c r="D25" i="360"/>
  <c r="C25" i="360"/>
  <c r="G24" i="360"/>
  <c r="F24" i="360"/>
  <c r="E24" i="360"/>
  <c r="D24" i="360"/>
  <c r="C24" i="360"/>
  <c r="F23" i="360"/>
  <c r="E23" i="360"/>
  <c r="D23" i="360"/>
  <c r="C23" i="360"/>
  <c r="G23" i="360" s="1"/>
  <c r="E22" i="360"/>
  <c r="D22" i="360"/>
  <c r="G22" i="360" s="1"/>
  <c r="C22" i="360"/>
  <c r="E21" i="360"/>
  <c r="D21" i="360"/>
  <c r="C21" i="360"/>
  <c r="G21" i="360" s="1"/>
  <c r="G32" i="359"/>
  <c r="C32" i="359"/>
  <c r="F31" i="359"/>
  <c r="E31" i="359"/>
  <c r="D31" i="359"/>
  <c r="G31" i="359" s="1"/>
  <c r="C31" i="359"/>
  <c r="F30" i="359"/>
  <c r="E30" i="359"/>
  <c r="D30" i="359"/>
  <c r="C30" i="359"/>
  <c r="G30" i="359" s="1"/>
  <c r="G29" i="359"/>
  <c r="C29" i="359"/>
  <c r="F28" i="359"/>
  <c r="E28" i="359"/>
  <c r="D28" i="359"/>
  <c r="G28" i="359" s="1"/>
  <c r="C28" i="359"/>
  <c r="F27" i="359"/>
  <c r="E27" i="359"/>
  <c r="D27" i="359"/>
  <c r="C27" i="359"/>
  <c r="G27" i="359" s="1"/>
  <c r="G26" i="359"/>
  <c r="F26" i="359"/>
  <c r="E26" i="359"/>
  <c r="D26" i="359"/>
  <c r="C26" i="359"/>
  <c r="G25" i="359"/>
  <c r="F25" i="359"/>
  <c r="E25" i="359"/>
  <c r="D25" i="359"/>
  <c r="C25" i="359"/>
  <c r="F24" i="359"/>
  <c r="E24" i="359"/>
  <c r="D24" i="359"/>
  <c r="C24" i="359"/>
  <c r="G24" i="359" s="1"/>
  <c r="F23" i="359"/>
  <c r="E23" i="359"/>
  <c r="G23" i="359" s="1"/>
  <c r="D23" i="359"/>
  <c r="C23" i="359"/>
  <c r="E22" i="359"/>
  <c r="D22" i="359"/>
  <c r="C22" i="359"/>
  <c r="G22" i="359" s="1"/>
  <c r="G21" i="359"/>
  <c r="E21" i="359"/>
  <c r="D21" i="359"/>
  <c r="C21" i="359"/>
  <c r="G32" i="358"/>
  <c r="C32" i="358"/>
  <c r="F31" i="358"/>
  <c r="E31" i="358"/>
  <c r="D31" i="358"/>
  <c r="C31" i="358"/>
  <c r="G31" i="358" s="1"/>
  <c r="G30" i="358"/>
  <c r="F30" i="358"/>
  <c r="E30" i="358"/>
  <c r="D30" i="358"/>
  <c r="C30" i="358"/>
  <c r="G29" i="358"/>
  <c r="C29" i="358"/>
  <c r="F28" i="358"/>
  <c r="E28" i="358"/>
  <c r="D28" i="358"/>
  <c r="C28" i="358"/>
  <c r="G28" i="358" s="1"/>
  <c r="G27" i="358"/>
  <c r="F27" i="358"/>
  <c r="E27" i="358"/>
  <c r="D27" i="358"/>
  <c r="C27" i="358"/>
  <c r="G26" i="358"/>
  <c r="F26" i="358"/>
  <c r="E26" i="358"/>
  <c r="D26" i="358"/>
  <c r="C26" i="358"/>
  <c r="F25" i="358"/>
  <c r="E25" i="358"/>
  <c r="D25" i="358"/>
  <c r="C25" i="358"/>
  <c r="G25" i="358" s="1"/>
  <c r="F24" i="358"/>
  <c r="E24" i="358"/>
  <c r="G24" i="358" s="1"/>
  <c r="D24" i="358"/>
  <c r="C24" i="358"/>
  <c r="F23" i="358"/>
  <c r="E23" i="358"/>
  <c r="D23" i="358"/>
  <c r="C23" i="358"/>
  <c r="G23" i="358" s="1"/>
  <c r="E22" i="358"/>
  <c r="D22" i="358"/>
  <c r="C22" i="358"/>
  <c r="G22" i="358" s="1"/>
  <c r="G21" i="358"/>
  <c r="E21" i="358"/>
  <c r="D21" i="358"/>
  <c r="C21" i="358"/>
  <c r="C32" i="357"/>
  <c r="G32" i="357" s="1"/>
  <c r="G31" i="357"/>
  <c r="F31" i="357"/>
  <c r="E31" i="357"/>
  <c r="D31" i="357"/>
  <c r="C31" i="357"/>
  <c r="G30" i="357"/>
  <c r="F30" i="357"/>
  <c r="E30" i="357"/>
  <c r="D30" i="357"/>
  <c r="C30" i="357"/>
  <c r="C29" i="357"/>
  <c r="G29" i="357" s="1"/>
  <c r="G28" i="357"/>
  <c r="F28" i="357"/>
  <c r="E28" i="357"/>
  <c r="D28" i="357"/>
  <c r="C28" i="357"/>
  <c r="G27" i="357"/>
  <c r="F27" i="357"/>
  <c r="E27" i="357"/>
  <c r="D27" i="357"/>
  <c r="C27" i="357"/>
  <c r="F26" i="357"/>
  <c r="E26" i="357"/>
  <c r="D26" i="357"/>
  <c r="C26" i="357"/>
  <c r="G26" i="357" s="1"/>
  <c r="F25" i="357"/>
  <c r="E25" i="357"/>
  <c r="G25" i="357" s="1"/>
  <c r="D25" i="357"/>
  <c r="C25" i="357"/>
  <c r="F24" i="357"/>
  <c r="E24" i="357"/>
  <c r="D24" i="357"/>
  <c r="C24" i="357"/>
  <c r="G24" i="357" s="1"/>
  <c r="F23" i="357"/>
  <c r="E23" i="357"/>
  <c r="D23" i="357"/>
  <c r="C23" i="357"/>
  <c r="G23" i="357" s="1"/>
  <c r="E22" i="357"/>
  <c r="D22" i="357"/>
  <c r="C22" i="357"/>
  <c r="G22" i="357" s="1"/>
  <c r="E21" i="357"/>
  <c r="D21" i="357"/>
  <c r="G21" i="357" s="1"/>
  <c r="I2" i="357" s="1"/>
  <c r="C21" i="357"/>
  <c r="C32" i="356"/>
  <c r="G32" i="356" s="1"/>
  <c r="G31" i="356"/>
  <c r="F31" i="356"/>
  <c r="E31" i="356"/>
  <c r="D31" i="356"/>
  <c r="C31" i="356"/>
  <c r="F30" i="356"/>
  <c r="E30" i="356"/>
  <c r="D30" i="356"/>
  <c r="C30" i="356"/>
  <c r="G30" i="356" s="1"/>
  <c r="C29" i="356"/>
  <c r="G29" i="356" s="1"/>
  <c r="G28" i="356"/>
  <c r="F28" i="356"/>
  <c r="E28" i="356"/>
  <c r="D28" i="356"/>
  <c r="C28" i="356"/>
  <c r="F27" i="356"/>
  <c r="E27" i="356"/>
  <c r="D27" i="356"/>
  <c r="C27" i="356"/>
  <c r="G27" i="356" s="1"/>
  <c r="F26" i="356"/>
  <c r="E26" i="356"/>
  <c r="G26" i="356" s="1"/>
  <c r="D26" i="356"/>
  <c r="C26" i="356"/>
  <c r="F25" i="356"/>
  <c r="E25" i="356"/>
  <c r="D25" i="356"/>
  <c r="C25" i="356"/>
  <c r="G25" i="356" s="1"/>
  <c r="F24" i="356"/>
  <c r="E24" i="356"/>
  <c r="D24" i="356"/>
  <c r="C24" i="356"/>
  <c r="G24" i="356" s="1"/>
  <c r="F23" i="356"/>
  <c r="E23" i="356"/>
  <c r="D23" i="356"/>
  <c r="C23" i="356"/>
  <c r="G23" i="356" s="1"/>
  <c r="E22" i="356"/>
  <c r="D22" i="356"/>
  <c r="C22" i="356"/>
  <c r="G22" i="356" s="1"/>
  <c r="E21" i="356"/>
  <c r="D21" i="356"/>
  <c r="G21" i="356" s="1"/>
  <c r="C21" i="356"/>
  <c r="C32" i="355"/>
  <c r="G32" i="355" s="1"/>
  <c r="F31" i="355"/>
  <c r="E31" i="355"/>
  <c r="G31" i="355" s="1"/>
  <c r="D31" i="355"/>
  <c r="C31" i="355"/>
  <c r="F30" i="355"/>
  <c r="E30" i="355"/>
  <c r="G30" i="355" s="1"/>
  <c r="D30" i="355"/>
  <c r="C30" i="355"/>
  <c r="C29" i="355"/>
  <c r="G29" i="355" s="1"/>
  <c r="F28" i="355"/>
  <c r="E28" i="355"/>
  <c r="G28" i="355" s="1"/>
  <c r="D28" i="355"/>
  <c r="C28" i="355"/>
  <c r="F27" i="355"/>
  <c r="E27" i="355"/>
  <c r="G27" i="355" s="1"/>
  <c r="D27" i="355"/>
  <c r="C27" i="355"/>
  <c r="F26" i="355"/>
  <c r="E26" i="355"/>
  <c r="D26" i="355"/>
  <c r="C26" i="355"/>
  <c r="G26" i="355" s="1"/>
  <c r="F25" i="355"/>
  <c r="E25" i="355"/>
  <c r="D25" i="355"/>
  <c r="C25" i="355"/>
  <c r="G25" i="355" s="1"/>
  <c r="F24" i="355"/>
  <c r="E24" i="355"/>
  <c r="D24" i="355"/>
  <c r="C24" i="355"/>
  <c r="G24" i="355" s="1"/>
  <c r="F23" i="355"/>
  <c r="E23" i="355"/>
  <c r="D23" i="355"/>
  <c r="G23" i="355" s="1"/>
  <c r="C23" i="355"/>
  <c r="E22" i="355"/>
  <c r="G22" i="355" s="1"/>
  <c r="D22" i="355"/>
  <c r="C22" i="355"/>
  <c r="E21" i="355"/>
  <c r="D21" i="355"/>
  <c r="C21" i="355"/>
  <c r="G21" i="355" s="1"/>
  <c r="C32" i="354"/>
  <c r="G32" i="354" s="1"/>
  <c r="F31" i="354"/>
  <c r="E31" i="354"/>
  <c r="G31" i="354" s="1"/>
  <c r="D31" i="354"/>
  <c r="C31" i="354"/>
  <c r="F30" i="354"/>
  <c r="E30" i="354"/>
  <c r="D30" i="354"/>
  <c r="C30" i="354"/>
  <c r="G30" i="354" s="1"/>
  <c r="C29" i="354"/>
  <c r="G29" i="354" s="1"/>
  <c r="F28" i="354"/>
  <c r="E28" i="354"/>
  <c r="G28" i="354" s="1"/>
  <c r="D28" i="354"/>
  <c r="C28" i="354"/>
  <c r="F27" i="354"/>
  <c r="E27" i="354"/>
  <c r="D27" i="354"/>
  <c r="C27" i="354"/>
  <c r="G27" i="354" s="1"/>
  <c r="F26" i="354"/>
  <c r="E26" i="354"/>
  <c r="D26" i="354"/>
  <c r="C26" i="354"/>
  <c r="G26" i="354" s="1"/>
  <c r="F25" i="354"/>
  <c r="E25" i="354"/>
  <c r="D25" i="354"/>
  <c r="C25" i="354"/>
  <c r="G25" i="354" s="1"/>
  <c r="F24" i="354"/>
  <c r="E24" i="354"/>
  <c r="D24" i="354"/>
  <c r="G24" i="354" s="1"/>
  <c r="C24" i="354"/>
  <c r="F23" i="354"/>
  <c r="G23" i="354" s="1"/>
  <c r="E23" i="354"/>
  <c r="D23" i="354"/>
  <c r="C23" i="354"/>
  <c r="E22" i="354"/>
  <c r="D22" i="354"/>
  <c r="C22" i="354"/>
  <c r="G22" i="354" s="1"/>
  <c r="E21" i="354"/>
  <c r="D21" i="354"/>
  <c r="C21" i="354"/>
  <c r="G21" i="354" s="1"/>
  <c r="G32" i="353"/>
  <c r="C32" i="353"/>
  <c r="F31" i="353"/>
  <c r="E31" i="353"/>
  <c r="D31" i="353"/>
  <c r="C31" i="353"/>
  <c r="G31" i="353" s="1"/>
  <c r="F30" i="353"/>
  <c r="E30" i="353"/>
  <c r="D30" i="353"/>
  <c r="C30" i="353"/>
  <c r="G30" i="353" s="1"/>
  <c r="G29" i="353"/>
  <c r="C29" i="353"/>
  <c r="F28" i="353"/>
  <c r="E28" i="353"/>
  <c r="D28" i="353"/>
  <c r="C28" i="353"/>
  <c r="G28" i="353" s="1"/>
  <c r="F27" i="353"/>
  <c r="E27" i="353"/>
  <c r="D27" i="353"/>
  <c r="C27" i="353"/>
  <c r="G27" i="353" s="1"/>
  <c r="F26" i="353"/>
  <c r="E26" i="353"/>
  <c r="D26" i="353"/>
  <c r="C26" i="353"/>
  <c r="G26" i="353" s="1"/>
  <c r="F25" i="353"/>
  <c r="E25" i="353"/>
  <c r="D25" i="353"/>
  <c r="C25" i="353"/>
  <c r="G24" i="353"/>
  <c r="F24" i="353"/>
  <c r="E24" i="353"/>
  <c r="D24" i="353"/>
  <c r="C24" i="353"/>
  <c r="F23" i="353"/>
  <c r="E23" i="353"/>
  <c r="D23" i="353"/>
  <c r="G23" i="353" s="1"/>
  <c r="C23" i="353"/>
  <c r="E22" i="353"/>
  <c r="D22" i="353"/>
  <c r="C22" i="353"/>
  <c r="G22" i="353" s="1"/>
  <c r="E21" i="353"/>
  <c r="D21" i="353"/>
  <c r="C21" i="353"/>
  <c r="G21" i="353" s="1"/>
  <c r="C32" i="352"/>
  <c r="G32" i="352" s="1"/>
  <c r="F31" i="352"/>
  <c r="E31" i="352"/>
  <c r="D31" i="352"/>
  <c r="C31" i="352"/>
  <c r="G31" i="352" s="1"/>
  <c r="F30" i="352"/>
  <c r="E30" i="352"/>
  <c r="D30" i="352"/>
  <c r="C30" i="352"/>
  <c r="G30" i="352" s="1"/>
  <c r="C29" i="352"/>
  <c r="G29" i="352" s="1"/>
  <c r="F28" i="352"/>
  <c r="E28" i="352"/>
  <c r="D28" i="352"/>
  <c r="C28" i="352"/>
  <c r="G28" i="352" s="1"/>
  <c r="F27" i="352"/>
  <c r="E27" i="352"/>
  <c r="D27" i="352"/>
  <c r="C27" i="352"/>
  <c r="G27" i="352" s="1"/>
  <c r="F26" i="352"/>
  <c r="E26" i="352"/>
  <c r="D26" i="352"/>
  <c r="G26" i="352" s="1"/>
  <c r="C26" i="352"/>
  <c r="G25" i="352"/>
  <c r="F25" i="352"/>
  <c r="E25" i="352"/>
  <c r="D25" i="352"/>
  <c r="C25" i="352"/>
  <c r="F24" i="352"/>
  <c r="E24" i="352"/>
  <c r="D24" i="352"/>
  <c r="G24" i="352" s="1"/>
  <c r="C24" i="352"/>
  <c r="F23" i="352"/>
  <c r="E23" i="352"/>
  <c r="D23" i="352"/>
  <c r="G23" i="352" s="1"/>
  <c r="C23" i="352"/>
  <c r="E22" i="352"/>
  <c r="D22" i="352"/>
  <c r="C22" i="352"/>
  <c r="G22" i="352" s="1"/>
  <c r="E21" i="352"/>
  <c r="D21" i="352"/>
  <c r="C21" i="352"/>
  <c r="G32" i="351"/>
  <c r="C32" i="351"/>
  <c r="F31" i="351"/>
  <c r="E31" i="351"/>
  <c r="D31" i="351"/>
  <c r="C31" i="351"/>
  <c r="G31" i="351" s="1"/>
  <c r="F30" i="351"/>
  <c r="E30" i="351"/>
  <c r="D30" i="351"/>
  <c r="G30" i="351" s="1"/>
  <c r="C30" i="351"/>
  <c r="G29" i="351"/>
  <c r="C29" i="351"/>
  <c r="F28" i="351"/>
  <c r="E28" i="351"/>
  <c r="D28" i="351"/>
  <c r="C28" i="351"/>
  <c r="G28" i="351" s="1"/>
  <c r="F27" i="351"/>
  <c r="E27" i="351"/>
  <c r="D27" i="351"/>
  <c r="G27" i="351" s="1"/>
  <c r="C27" i="351"/>
  <c r="G26" i="351"/>
  <c r="F26" i="351"/>
  <c r="E26" i="351"/>
  <c r="D26" i="351"/>
  <c r="C26" i="351"/>
  <c r="F25" i="351"/>
  <c r="E25" i="351"/>
  <c r="D25" i="351"/>
  <c r="G25" i="351" s="1"/>
  <c r="C25" i="351"/>
  <c r="F24" i="351"/>
  <c r="E24" i="351"/>
  <c r="D24" i="351"/>
  <c r="G24" i="351" s="1"/>
  <c r="C24" i="351"/>
  <c r="F23" i="351"/>
  <c r="E23" i="351"/>
  <c r="D23" i="351"/>
  <c r="C23" i="351"/>
  <c r="G23" i="351" s="1"/>
  <c r="G22" i="351"/>
  <c r="E22" i="351"/>
  <c r="D22" i="351"/>
  <c r="C22" i="351"/>
  <c r="G21" i="351"/>
  <c r="E21" i="351"/>
  <c r="D21" i="351"/>
  <c r="C21" i="351"/>
  <c r="C32" i="350"/>
  <c r="G32" i="350" s="1"/>
  <c r="F31" i="350"/>
  <c r="E31" i="350"/>
  <c r="D31" i="350"/>
  <c r="G31" i="350" s="1"/>
  <c r="C31" i="350"/>
  <c r="G30" i="350"/>
  <c r="F30" i="350"/>
  <c r="E30" i="350"/>
  <c r="D30" i="350"/>
  <c r="C30" i="350"/>
  <c r="C29" i="350"/>
  <c r="G29" i="350" s="1"/>
  <c r="F28" i="350"/>
  <c r="E28" i="350"/>
  <c r="D28" i="350"/>
  <c r="C28" i="350"/>
  <c r="G27" i="350"/>
  <c r="F27" i="350"/>
  <c r="E27" i="350"/>
  <c r="D27" i="350"/>
  <c r="C27" i="350"/>
  <c r="F26" i="350"/>
  <c r="E26" i="350"/>
  <c r="D26" i="350"/>
  <c r="G26" i="350" s="1"/>
  <c r="C26" i="350"/>
  <c r="F25" i="350"/>
  <c r="E25" i="350"/>
  <c r="D25" i="350"/>
  <c r="G25" i="350" s="1"/>
  <c r="C25" i="350"/>
  <c r="F24" i="350"/>
  <c r="E24" i="350"/>
  <c r="D24" i="350"/>
  <c r="C24" i="350"/>
  <c r="G23" i="350"/>
  <c r="F23" i="350"/>
  <c r="E23" i="350"/>
  <c r="D23" i="350"/>
  <c r="C23" i="350"/>
  <c r="G22" i="350"/>
  <c r="E22" i="350"/>
  <c r="D22" i="350"/>
  <c r="C22" i="350"/>
  <c r="E21" i="350"/>
  <c r="D21" i="350"/>
  <c r="C21" i="350"/>
  <c r="G21" i="350" s="1"/>
  <c r="G32" i="349"/>
  <c r="C32" i="349"/>
  <c r="G31" i="349"/>
  <c r="F31" i="349"/>
  <c r="E31" i="349"/>
  <c r="D31" i="349"/>
  <c r="C31" i="349"/>
  <c r="F30" i="349"/>
  <c r="E30" i="349"/>
  <c r="D30" i="349"/>
  <c r="C30" i="349"/>
  <c r="G29" i="349"/>
  <c r="C29" i="349"/>
  <c r="G28" i="349"/>
  <c r="F28" i="349"/>
  <c r="E28" i="349"/>
  <c r="D28" i="349"/>
  <c r="C28" i="349"/>
  <c r="F27" i="349"/>
  <c r="E27" i="349"/>
  <c r="D27" i="349"/>
  <c r="C27" i="349"/>
  <c r="F26" i="349"/>
  <c r="E26" i="349"/>
  <c r="D26" i="349"/>
  <c r="G26" i="349" s="1"/>
  <c r="C26" i="349"/>
  <c r="F25" i="349"/>
  <c r="E25" i="349"/>
  <c r="D25" i="349"/>
  <c r="C25" i="349"/>
  <c r="F24" i="349"/>
  <c r="E24" i="349"/>
  <c r="D24" i="349"/>
  <c r="C24" i="349"/>
  <c r="G24" i="349" s="1"/>
  <c r="G23" i="349"/>
  <c r="F23" i="349"/>
  <c r="E23" i="349"/>
  <c r="D23" i="349"/>
  <c r="C23" i="349"/>
  <c r="G22" i="349"/>
  <c r="E22" i="349"/>
  <c r="D22" i="349"/>
  <c r="C22" i="349"/>
  <c r="E21" i="349"/>
  <c r="D21" i="349"/>
  <c r="C21" i="349"/>
  <c r="G21" i="349" s="1"/>
  <c r="C32" i="348"/>
  <c r="G32" i="348" s="1"/>
  <c r="F31" i="348"/>
  <c r="E31" i="348"/>
  <c r="D31" i="348"/>
  <c r="G31" i="348" s="1"/>
  <c r="C31" i="348"/>
  <c r="F30" i="348"/>
  <c r="E30" i="348"/>
  <c r="D30" i="348"/>
  <c r="G30" i="348" s="1"/>
  <c r="C30" i="348"/>
  <c r="C29" i="348"/>
  <c r="G29" i="348" s="1"/>
  <c r="F28" i="348"/>
  <c r="E28" i="348"/>
  <c r="D28" i="348"/>
  <c r="G28" i="348" s="1"/>
  <c r="C28" i="348"/>
  <c r="F27" i="348"/>
  <c r="E27" i="348"/>
  <c r="D27" i="348"/>
  <c r="C27" i="348"/>
  <c r="F26" i="348"/>
  <c r="E26" i="348"/>
  <c r="D26" i="348"/>
  <c r="C26" i="348"/>
  <c r="F25" i="348"/>
  <c r="E25" i="348"/>
  <c r="D25" i="348"/>
  <c r="C25" i="348"/>
  <c r="G25" i="348" s="1"/>
  <c r="G24" i="348"/>
  <c r="F24" i="348"/>
  <c r="E24" i="348"/>
  <c r="D24" i="348"/>
  <c r="C24" i="348"/>
  <c r="G23" i="348"/>
  <c r="F23" i="348"/>
  <c r="E23" i="348"/>
  <c r="D23" i="348"/>
  <c r="C23" i="348"/>
  <c r="E22" i="348"/>
  <c r="D22" i="348"/>
  <c r="G22" i="348" s="1"/>
  <c r="C22" i="348"/>
  <c r="E21" i="348"/>
  <c r="D21" i="348"/>
  <c r="C21" i="348"/>
  <c r="G21" i="348" s="1"/>
  <c r="G32" i="347"/>
  <c r="C32" i="347"/>
  <c r="F31" i="347"/>
  <c r="E31" i="347"/>
  <c r="D31" i="347"/>
  <c r="G31" i="347" s="1"/>
  <c r="C31" i="347"/>
  <c r="F30" i="347"/>
  <c r="E30" i="347"/>
  <c r="D30" i="347"/>
  <c r="C30" i="347"/>
  <c r="G29" i="347"/>
  <c r="C29" i="347"/>
  <c r="F28" i="347"/>
  <c r="E28" i="347"/>
  <c r="D28" i="347"/>
  <c r="C28" i="347"/>
  <c r="F27" i="347"/>
  <c r="E27" i="347"/>
  <c r="D27" i="347"/>
  <c r="C27" i="347"/>
  <c r="G27" i="347" s="1"/>
  <c r="G26" i="347"/>
  <c r="F26" i="347"/>
  <c r="E26" i="347"/>
  <c r="D26" i="347"/>
  <c r="C26" i="347"/>
  <c r="G25" i="347"/>
  <c r="F25" i="347"/>
  <c r="E25" i="347"/>
  <c r="D25" i="347"/>
  <c r="C25" i="347"/>
  <c r="F24" i="347"/>
  <c r="E24" i="347"/>
  <c r="G24" i="347" s="1"/>
  <c r="D24" i="347"/>
  <c r="C24" i="347"/>
  <c r="F23" i="347"/>
  <c r="E23" i="347"/>
  <c r="G23" i="347" s="1"/>
  <c r="D23" i="347"/>
  <c r="C23" i="347"/>
  <c r="E22" i="347"/>
  <c r="D22" i="347"/>
  <c r="G22" i="347" s="1"/>
  <c r="C22" i="347"/>
  <c r="G21" i="347"/>
  <c r="E21" i="347"/>
  <c r="D21" i="347"/>
  <c r="C21" i="347"/>
  <c r="G32" i="346"/>
  <c r="C32" i="346"/>
  <c r="F31" i="346"/>
  <c r="E31" i="346"/>
  <c r="D31" i="346"/>
  <c r="C31" i="346"/>
  <c r="G31" i="346" s="1"/>
  <c r="F30" i="346"/>
  <c r="E30" i="346"/>
  <c r="D30" i="346"/>
  <c r="C30" i="346"/>
  <c r="G30" i="346" s="1"/>
  <c r="G29" i="346"/>
  <c r="C29" i="346"/>
  <c r="F28" i="346"/>
  <c r="E28" i="346"/>
  <c r="D28" i="346"/>
  <c r="C28" i="346"/>
  <c r="F27" i="346"/>
  <c r="E27" i="346"/>
  <c r="D27" i="346"/>
  <c r="C27" i="346"/>
  <c r="G27" i="346" s="1"/>
  <c r="G26" i="346"/>
  <c r="F26" i="346"/>
  <c r="E26" i="346"/>
  <c r="D26" i="346"/>
  <c r="C26" i="346"/>
  <c r="F25" i="346"/>
  <c r="E25" i="346"/>
  <c r="G25" i="346" s="1"/>
  <c r="D25" i="346"/>
  <c r="C25" i="346"/>
  <c r="F24" i="346"/>
  <c r="E24" i="346"/>
  <c r="G24" i="346" s="1"/>
  <c r="D24" i="346"/>
  <c r="C24" i="346"/>
  <c r="F23" i="346"/>
  <c r="E23" i="346"/>
  <c r="D23" i="346"/>
  <c r="C23" i="346"/>
  <c r="E22" i="346"/>
  <c r="D22" i="346"/>
  <c r="C22" i="346"/>
  <c r="G22" i="346" s="1"/>
  <c r="G21" i="346"/>
  <c r="E21" i="346"/>
  <c r="D21" i="346"/>
  <c r="C21" i="346"/>
  <c r="G32" i="345"/>
  <c r="C32" i="345"/>
  <c r="F31" i="345"/>
  <c r="E31" i="345"/>
  <c r="D31" i="345"/>
  <c r="C31" i="345"/>
  <c r="G31" i="345" s="1"/>
  <c r="G30" i="345"/>
  <c r="F30" i="345"/>
  <c r="E30" i="345"/>
  <c r="D30" i="345"/>
  <c r="C30" i="345"/>
  <c r="G29" i="345"/>
  <c r="C29" i="345"/>
  <c r="F28" i="345"/>
  <c r="E28" i="345"/>
  <c r="D28" i="345"/>
  <c r="C28" i="345"/>
  <c r="G28" i="345" s="1"/>
  <c r="F27" i="345"/>
  <c r="E27" i="345"/>
  <c r="D27" i="345"/>
  <c r="C27" i="345"/>
  <c r="G27" i="345" s="1"/>
  <c r="G26" i="345"/>
  <c r="F26" i="345"/>
  <c r="E26" i="345"/>
  <c r="D26" i="345"/>
  <c r="C26" i="345"/>
  <c r="F25" i="345"/>
  <c r="E25" i="345"/>
  <c r="G25" i="345" s="1"/>
  <c r="D25" i="345"/>
  <c r="C25" i="345"/>
  <c r="F24" i="345"/>
  <c r="E24" i="345"/>
  <c r="D24" i="345"/>
  <c r="C24" i="345"/>
  <c r="F23" i="345"/>
  <c r="E23" i="345"/>
  <c r="D23" i="345"/>
  <c r="C23" i="345"/>
  <c r="E22" i="345"/>
  <c r="D22" i="345"/>
  <c r="C22" i="345"/>
  <c r="G22" i="345" s="1"/>
  <c r="E21" i="345"/>
  <c r="D21" i="345"/>
  <c r="G21" i="345" s="1"/>
  <c r="C21" i="345"/>
  <c r="C32" i="344"/>
  <c r="G32" i="344" s="1"/>
  <c r="G31" i="344"/>
  <c r="F31" i="344"/>
  <c r="E31" i="344"/>
  <c r="D31" i="344"/>
  <c r="C31" i="344"/>
  <c r="G30" i="344"/>
  <c r="F30" i="344"/>
  <c r="E30" i="344"/>
  <c r="D30" i="344"/>
  <c r="C30" i="344"/>
  <c r="C29" i="344"/>
  <c r="G29" i="344" s="1"/>
  <c r="G28" i="344"/>
  <c r="F28" i="344"/>
  <c r="E28" i="344"/>
  <c r="D28" i="344"/>
  <c r="C28" i="344"/>
  <c r="G27" i="344"/>
  <c r="F27" i="344"/>
  <c r="E27" i="344"/>
  <c r="D27" i="344"/>
  <c r="C27" i="344"/>
  <c r="F26" i="344"/>
  <c r="G26" i="344" s="1"/>
  <c r="E26" i="344"/>
  <c r="D26" i="344"/>
  <c r="C26" i="344"/>
  <c r="F25" i="344"/>
  <c r="E25" i="344"/>
  <c r="D25" i="344"/>
  <c r="C25" i="344"/>
  <c r="F24" i="344"/>
  <c r="E24" i="344"/>
  <c r="D24" i="344"/>
  <c r="C24" i="344"/>
  <c r="F23" i="344"/>
  <c r="E23" i="344"/>
  <c r="D23" i="344"/>
  <c r="C23" i="344"/>
  <c r="G23" i="344" s="1"/>
  <c r="E22" i="344"/>
  <c r="D22" i="344"/>
  <c r="C22" i="344"/>
  <c r="G22" i="344" s="1"/>
  <c r="E21" i="344"/>
  <c r="D21" i="344"/>
  <c r="G21" i="344" s="1"/>
  <c r="C21" i="344"/>
  <c r="C32" i="343"/>
  <c r="G32" i="343" s="1"/>
  <c r="G31" i="343"/>
  <c r="F31" i="343"/>
  <c r="E31" i="343"/>
  <c r="D31" i="343"/>
  <c r="C31" i="343"/>
  <c r="F30" i="343"/>
  <c r="E30" i="343"/>
  <c r="G30" i="343" s="1"/>
  <c r="D30" i="343"/>
  <c r="C30" i="343"/>
  <c r="C29" i="343"/>
  <c r="G29" i="343" s="1"/>
  <c r="G28" i="343"/>
  <c r="F28" i="343"/>
  <c r="E28" i="343"/>
  <c r="D28" i="343"/>
  <c r="C28" i="343"/>
  <c r="F27" i="343"/>
  <c r="E27" i="343"/>
  <c r="G27" i="343" s="1"/>
  <c r="D27" i="343"/>
  <c r="C27" i="343"/>
  <c r="F26" i="343"/>
  <c r="E26" i="343"/>
  <c r="D26" i="343"/>
  <c r="C26" i="343"/>
  <c r="F25" i="343"/>
  <c r="E25" i="343"/>
  <c r="D25" i="343"/>
  <c r="C25" i="343"/>
  <c r="F24" i="343"/>
  <c r="E24" i="343"/>
  <c r="D24" i="343"/>
  <c r="C24" i="343"/>
  <c r="G24" i="343" s="1"/>
  <c r="F23" i="343"/>
  <c r="E23" i="343"/>
  <c r="D23" i="343"/>
  <c r="C23" i="343"/>
  <c r="G23" i="343" s="1"/>
  <c r="E22" i="343"/>
  <c r="G22" i="343" s="1"/>
  <c r="D22" i="343"/>
  <c r="C22" i="343"/>
  <c r="E21" i="343"/>
  <c r="D21" i="343"/>
  <c r="G21" i="343" s="1"/>
  <c r="C21" i="343"/>
  <c r="C32" i="342"/>
  <c r="G32" i="342" s="1"/>
  <c r="F31" i="342"/>
  <c r="G31" i="342" s="1"/>
  <c r="E31" i="342"/>
  <c r="D31" i="342"/>
  <c r="C31" i="342"/>
  <c r="F30" i="342"/>
  <c r="E30" i="342"/>
  <c r="D30" i="342"/>
  <c r="C30" i="342"/>
  <c r="G30" i="342" s="1"/>
  <c r="C29" i="342"/>
  <c r="G29" i="342" s="1"/>
  <c r="F28" i="342"/>
  <c r="E28" i="342"/>
  <c r="G28" i="342" s="1"/>
  <c r="D28" i="342"/>
  <c r="C28" i="342"/>
  <c r="F27" i="342"/>
  <c r="E27" i="342"/>
  <c r="D27" i="342"/>
  <c r="C27" i="342"/>
  <c r="G27" i="342" s="1"/>
  <c r="F26" i="342"/>
  <c r="E26" i="342"/>
  <c r="D26" i="342"/>
  <c r="C26" i="342"/>
  <c r="F25" i="342"/>
  <c r="E25" i="342"/>
  <c r="D25" i="342"/>
  <c r="C25" i="342"/>
  <c r="F24" i="342"/>
  <c r="E24" i="342"/>
  <c r="D24" i="342"/>
  <c r="C24" i="342"/>
  <c r="F23" i="342"/>
  <c r="G23" i="342" s="1"/>
  <c r="E23" i="342"/>
  <c r="D23" i="342"/>
  <c r="C23" i="342"/>
  <c r="E22" i="342"/>
  <c r="G22" i="342" s="1"/>
  <c r="D22" i="342"/>
  <c r="C22" i="342"/>
  <c r="E21" i="342"/>
  <c r="D21" i="342"/>
  <c r="C21" i="342"/>
  <c r="G32" i="341"/>
  <c r="C32" i="341"/>
  <c r="F31" i="341"/>
  <c r="E31" i="341"/>
  <c r="D31" i="341"/>
  <c r="C31" i="341"/>
  <c r="G31" i="341" s="1"/>
  <c r="F30" i="341"/>
  <c r="E30" i="341"/>
  <c r="D30" i="341"/>
  <c r="C30" i="341"/>
  <c r="G29" i="341"/>
  <c r="C29" i="341"/>
  <c r="F28" i="341"/>
  <c r="E28" i="341"/>
  <c r="D28" i="341"/>
  <c r="C28" i="341"/>
  <c r="G28" i="341" s="1"/>
  <c r="F27" i="341"/>
  <c r="G27" i="341" s="1"/>
  <c r="E27" i="341"/>
  <c r="D27" i="341"/>
  <c r="C27" i="341"/>
  <c r="F26" i="341"/>
  <c r="E26" i="341"/>
  <c r="D26" i="341"/>
  <c r="C26" i="341"/>
  <c r="G26" i="341" s="1"/>
  <c r="F25" i="341"/>
  <c r="E25" i="341"/>
  <c r="D25" i="341"/>
  <c r="C25" i="341"/>
  <c r="G25" i="341" s="1"/>
  <c r="G24" i="341"/>
  <c r="F24" i="341"/>
  <c r="E24" i="341"/>
  <c r="D24" i="341"/>
  <c r="C24" i="341"/>
  <c r="G23" i="341"/>
  <c r="F23" i="341"/>
  <c r="E23" i="341"/>
  <c r="D23" i="341"/>
  <c r="C23" i="341"/>
  <c r="E22" i="341"/>
  <c r="D22" i="341"/>
  <c r="C22" i="341"/>
  <c r="G22" i="341" s="1"/>
  <c r="E21" i="341"/>
  <c r="D21" i="341"/>
  <c r="C21" i="341"/>
  <c r="G21" i="341" s="1"/>
  <c r="C32" i="340"/>
  <c r="G32" i="340" s="1"/>
  <c r="F31" i="340"/>
  <c r="E31" i="340"/>
  <c r="D31" i="340"/>
  <c r="C31" i="340"/>
  <c r="G31" i="340" s="1"/>
  <c r="F30" i="340"/>
  <c r="E30" i="340"/>
  <c r="D30" i="340"/>
  <c r="C30" i="340"/>
  <c r="G30" i="340" s="1"/>
  <c r="C29" i="340"/>
  <c r="G29" i="340" s="1"/>
  <c r="F28" i="340"/>
  <c r="E28" i="340"/>
  <c r="G28" i="340" s="1"/>
  <c r="D28" i="340"/>
  <c r="C28" i="340"/>
  <c r="F27" i="340"/>
  <c r="E27" i="340"/>
  <c r="D27" i="340"/>
  <c r="C27" i="340"/>
  <c r="F26" i="340"/>
  <c r="E26" i="340"/>
  <c r="D26" i="340"/>
  <c r="C26" i="340"/>
  <c r="F25" i="340"/>
  <c r="E25" i="340"/>
  <c r="D25" i="340"/>
  <c r="C25" i="340"/>
  <c r="G25" i="340" s="1"/>
  <c r="F24" i="340"/>
  <c r="G24" i="340" s="1"/>
  <c r="E24" i="340"/>
  <c r="D24" i="340"/>
  <c r="C24" i="340"/>
  <c r="F23" i="340"/>
  <c r="E23" i="340"/>
  <c r="D23" i="340"/>
  <c r="G23" i="340" s="1"/>
  <c r="C23" i="340"/>
  <c r="E22" i="340"/>
  <c r="D22" i="340"/>
  <c r="C22" i="340"/>
  <c r="G22" i="340" s="1"/>
  <c r="E21" i="340"/>
  <c r="D21" i="340"/>
  <c r="C21" i="340"/>
  <c r="G32" i="339"/>
  <c r="C32" i="339"/>
  <c r="F31" i="339"/>
  <c r="E31" i="339"/>
  <c r="D31" i="339"/>
  <c r="C31" i="339"/>
  <c r="F30" i="339"/>
  <c r="E30" i="339"/>
  <c r="D30" i="339"/>
  <c r="C30" i="339"/>
  <c r="C29" i="339"/>
  <c r="G29" i="339" s="1"/>
  <c r="F28" i="339"/>
  <c r="E28" i="339"/>
  <c r="D28" i="339"/>
  <c r="C28" i="339"/>
  <c r="G28" i="339" s="1"/>
  <c r="F27" i="339"/>
  <c r="E27" i="339"/>
  <c r="D27" i="339"/>
  <c r="C27" i="339"/>
  <c r="G27" i="339" s="1"/>
  <c r="G26" i="339"/>
  <c r="F26" i="339"/>
  <c r="E26" i="339"/>
  <c r="D26" i="339"/>
  <c r="C26" i="339"/>
  <c r="G25" i="339"/>
  <c r="F25" i="339"/>
  <c r="E25" i="339"/>
  <c r="D25" i="339"/>
  <c r="C25" i="339"/>
  <c r="F24" i="339"/>
  <c r="E24" i="339"/>
  <c r="D24" i="339"/>
  <c r="G24" i="339" s="1"/>
  <c r="C24" i="339"/>
  <c r="F23" i="339"/>
  <c r="E23" i="339"/>
  <c r="D23" i="339"/>
  <c r="C23" i="339"/>
  <c r="E22" i="339"/>
  <c r="D22" i="339"/>
  <c r="C22" i="339"/>
  <c r="G22" i="339" s="1"/>
  <c r="E21" i="339"/>
  <c r="G21" i="339" s="1"/>
  <c r="D21" i="339"/>
  <c r="C21" i="339"/>
  <c r="G32" i="338"/>
  <c r="C32" i="338"/>
  <c r="F31" i="338"/>
  <c r="E31" i="338"/>
  <c r="D31" i="338"/>
  <c r="C31" i="338"/>
  <c r="F30" i="338"/>
  <c r="G30" i="338" s="1"/>
  <c r="E30" i="338"/>
  <c r="D30" i="338"/>
  <c r="C30" i="338"/>
  <c r="G29" i="338"/>
  <c r="C29" i="338"/>
  <c r="F28" i="338"/>
  <c r="E28" i="338"/>
  <c r="D28" i="338"/>
  <c r="C28" i="338"/>
  <c r="F27" i="338"/>
  <c r="E27" i="338"/>
  <c r="D27" i="338"/>
  <c r="C27" i="338"/>
  <c r="G27" i="338" s="1"/>
  <c r="F26" i="338"/>
  <c r="E26" i="338"/>
  <c r="D26" i="338"/>
  <c r="G26" i="338" s="1"/>
  <c r="C26" i="338"/>
  <c r="F25" i="338"/>
  <c r="E25" i="338"/>
  <c r="D25" i="338"/>
  <c r="G25" i="338" s="1"/>
  <c r="C25" i="338"/>
  <c r="F24" i="338"/>
  <c r="E24" i="338"/>
  <c r="D24" i="338"/>
  <c r="C24" i="338"/>
  <c r="F23" i="338"/>
  <c r="E23" i="338"/>
  <c r="D23" i="338"/>
  <c r="G23" i="338" s="1"/>
  <c r="C23" i="338"/>
  <c r="E22" i="338"/>
  <c r="D22" i="338"/>
  <c r="C22" i="338"/>
  <c r="G22" i="338" s="1"/>
  <c r="G21" i="338"/>
  <c r="E21" i="338"/>
  <c r="D21" i="338"/>
  <c r="C21" i="338"/>
  <c r="C32" i="337"/>
  <c r="G32" i="337" s="1"/>
  <c r="F31" i="337"/>
  <c r="E31" i="337"/>
  <c r="D31" i="337"/>
  <c r="C31" i="337"/>
  <c r="G31" i="337" s="1"/>
  <c r="G30" i="337"/>
  <c r="F30" i="337"/>
  <c r="E30" i="337"/>
  <c r="D30" i="337"/>
  <c r="C30" i="337"/>
  <c r="C29" i="337"/>
  <c r="G29" i="337" s="1"/>
  <c r="F28" i="337"/>
  <c r="E28" i="337"/>
  <c r="D28" i="337"/>
  <c r="C28" i="337"/>
  <c r="G28" i="337" s="1"/>
  <c r="G27" i="337"/>
  <c r="F27" i="337"/>
  <c r="E27" i="337"/>
  <c r="D27" i="337"/>
  <c r="C27" i="337"/>
  <c r="F26" i="337"/>
  <c r="E26" i="337"/>
  <c r="D26" i="337"/>
  <c r="G26" i="337" s="1"/>
  <c r="C26" i="337"/>
  <c r="F25" i="337"/>
  <c r="E25" i="337"/>
  <c r="D25" i="337"/>
  <c r="C25" i="337"/>
  <c r="F24" i="337"/>
  <c r="E24" i="337"/>
  <c r="D24" i="337"/>
  <c r="C24" i="337"/>
  <c r="G24" i="337" s="1"/>
  <c r="F23" i="337"/>
  <c r="E23" i="337"/>
  <c r="D23" i="337"/>
  <c r="C23" i="337"/>
  <c r="G23" i="337" s="1"/>
  <c r="G22" i="337"/>
  <c r="E22" i="337"/>
  <c r="D22" i="337"/>
  <c r="C22" i="337"/>
  <c r="E21" i="337"/>
  <c r="D21" i="337"/>
  <c r="G21" i="337" s="1"/>
  <c r="C21" i="337"/>
  <c r="C32" i="336"/>
  <c r="G32" i="336" s="1"/>
  <c r="F31" i="336"/>
  <c r="E31" i="336"/>
  <c r="D31" i="336"/>
  <c r="G31" i="336" s="1"/>
  <c r="C31" i="336"/>
  <c r="G30" i="336"/>
  <c r="F30" i="336"/>
  <c r="E30" i="336"/>
  <c r="D30" i="336"/>
  <c r="C30" i="336"/>
  <c r="C29" i="336"/>
  <c r="G29" i="336" s="1"/>
  <c r="F28" i="336"/>
  <c r="E28" i="336"/>
  <c r="D28" i="336"/>
  <c r="C28" i="336"/>
  <c r="G28" i="336" s="1"/>
  <c r="F27" i="336"/>
  <c r="E27" i="336"/>
  <c r="D27" i="336"/>
  <c r="G27" i="336" s="1"/>
  <c r="C27" i="336"/>
  <c r="F26" i="336"/>
  <c r="E26" i="336"/>
  <c r="D26" i="336"/>
  <c r="C26" i="336"/>
  <c r="G26" i="336" s="1"/>
  <c r="F25" i="336"/>
  <c r="G25" i="336" s="1"/>
  <c r="E25" i="336"/>
  <c r="D25" i="336"/>
  <c r="C25" i="336"/>
  <c r="F24" i="336"/>
  <c r="E24" i="336"/>
  <c r="D24" i="336"/>
  <c r="G24" i="336" s="1"/>
  <c r="C24" i="336"/>
  <c r="F23" i="336"/>
  <c r="E23" i="336"/>
  <c r="D23" i="336"/>
  <c r="C23" i="336"/>
  <c r="G23" i="336" s="1"/>
  <c r="E22" i="336"/>
  <c r="D22" i="336"/>
  <c r="G22" i="336" s="1"/>
  <c r="C22" i="336"/>
  <c r="E21" i="336"/>
  <c r="D21" i="336"/>
  <c r="C21" i="336"/>
  <c r="C32" i="335"/>
  <c r="G32" i="335" s="1"/>
  <c r="F31" i="335"/>
  <c r="G31" i="335" s="1"/>
  <c r="E31" i="335"/>
  <c r="D31" i="335"/>
  <c r="C31" i="335"/>
  <c r="F30" i="335"/>
  <c r="E30" i="335"/>
  <c r="D30" i="335"/>
  <c r="C30" i="335"/>
  <c r="G30" i="335" s="1"/>
  <c r="C29" i="335"/>
  <c r="G29" i="335" s="1"/>
  <c r="F28" i="335"/>
  <c r="E28" i="335"/>
  <c r="G28" i="335" s="1"/>
  <c r="D28" i="335"/>
  <c r="C28" i="335"/>
  <c r="F27" i="335"/>
  <c r="E27" i="335"/>
  <c r="D27" i="335"/>
  <c r="C27" i="335"/>
  <c r="F26" i="335"/>
  <c r="E26" i="335"/>
  <c r="D26" i="335"/>
  <c r="C26" i="335"/>
  <c r="G26" i="335" s="1"/>
  <c r="G25" i="335"/>
  <c r="F25" i="335"/>
  <c r="E25" i="335"/>
  <c r="D25" i="335"/>
  <c r="C25" i="335"/>
  <c r="F24" i="335"/>
  <c r="E24" i="335"/>
  <c r="G24" i="335" s="1"/>
  <c r="D24" i="335"/>
  <c r="C24" i="335"/>
  <c r="F23" i="335"/>
  <c r="E23" i="335"/>
  <c r="G23" i="335" s="1"/>
  <c r="D23" i="335"/>
  <c r="C23" i="335"/>
  <c r="G22" i="335"/>
  <c r="E22" i="335"/>
  <c r="D22" i="335"/>
  <c r="C22" i="335"/>
  <c r="E21" i="335"/>
  <c r="D21" i="335"/>
  <c r="C21" i="335"/>
  <c r="G21" i="335" s="1"/>
  <c r="G32" i="334"/>
  <c r="C32" i="334"/>
  <c r="F31" i="334"/>
  <c r="E31" i="334"/>
  <c r="D31" i="334"/>
  <c r="C31" i="334"/>
  <c r="G31" i="334" s="1"/>
  <c r="F30" i="334"/>
  <c r="E30" i="334"/>
  <c r="D30" i="334"/>
  <c r="C30" i="334"/>
  <c r="G30" i="334" s="1"/>
  <c r="C29" i="334"/>
  <c r="G29" i="334" s="1"/>
  <c r="F28" i="334"/>
  <c r="E28" i="334"/>
  <c r="D28" i="334"/>
  <c r="C28" i="334"/>
  <c r="F27" i="334"/>
  <c r="E27" i="334"/>
  <c r="G27" i="334" s="1"/>
  <c r="D27" i="334"/>
  <c r="C27" i="334"/>
  <c r="F26" i="334"/>
  <c r="G26" i="334" s="1"/>
  <c r="E26" i="334"/>
  <c r="D26" i="334"/>
  <c r="C26" i="334"/>
  <c r="F25" i="334"/>
  <c r="E25" i="334"/>
  <c r="D25" i="334"/>
  <c r="C25" i="334"/>
  <c r="G25" i="334" s="1"/>
  <c r="F24" i="334"/>
  <c r="E24" i="334"/>
  <c r="D24" i="334"/>
  <c r="G24" i="334" s="1"/>
  <c r="C24" i="334"/>
  <c r="G23" i="334"/>
  <c r="F23" i="334"/>
  <c r="E23" i="334"/>
  <c r="D23" i="334"/>
  <c r="C23" i="334"/>
  <c r="E22" i="334"/>
  <c r="D22" i="334"/>
  <c r="C22" i="334"/>
  <c r="G22" i="334" s="1"/>
  <c r="E21" i="334"/>
  <c r="G21" i="334" s="1"/>
  <c r="D21" i="334"/>
  <c r="C21" i="334"/>
  <c r="G32" i="333"/>
  <c r="C32" i="333"/>
  <c r="F31" i="333"/>
  <c r="E31" i="333"/>
  <c r="G31" i="333" s="1"/>
  <c r="D31" i="333"/>
  <c r="C31" i="333"/>
  <c r="F30" i="333"/>
  <c r="G30" i="333" s="1"/>
  <c r="E30" i="333"/>
  <c r="D30" i="333"/>
  <c r="C30" i="333"/>
  <c r="G29" i="333"/>
  <c r="C29" i="333"/>
  <c r="F28" i="333"/>
  <c r="E28" i="333"/>
  <c r="G28" i="333" s="1"/>
  <c r="D28" i="333"/>
  <c r="C28" i="333"/>
  <c r="F27" i="333"/>
  <c r="G27" i="333" s="1"/>
  <c r="E27" i="333"/>
  <c r="D27" i="333"/>
  <c r="C27" i="333"/>
  <c r="F26" i="333"/>
  <c r="E26" i="333"/>
  <c r="D26" i="333"/>
  <c r="C26" i="333"/>
  <c r="G26" i="333" s="1"/>
  <c r="F25" i="333"/>
  <c r="E25" i="333"/>
  <c r="D25" i="333"/>
  <c r="G25" i="333" s="1"/>
  <c r="C25" i="333"/>
  <c r="G24" i="333"/>
  <c r="F24" i="333"/>
  <c r="E24" i="333"/>
  <c r="D24" i="333"/>
  <c r="C24" i="333"/>
  <c r="F23" i="333"/>
  <c r="E23" i="333"/>
  <c r="D23" i="333"/>
  <c r="C23" i="333"/>
  <c r="G23" i="333" s="1"/>
  <c r="G22" i="333"/>
  <c r="E22" i="333"/>
  <c r="D22" i="333"/>
  <c r="C22" i="333"/>
  <c r="E21" i="333"/>
  <c r="D21" i="333"/>
  <c r="G21" i="333" s="1"/>
  <c r="C21" i="333"/>
  <c r="C32" i="332"/>
  <c r="G32" i="332" s="1"/>
  <c r="F31" i="332"/>
  <c r="G31" i="332" s="1"/>
  <c r="E31" i="332"/>
  <c r="D31" i="332"/>
  <c r="C31" i="332"/>
  <c r="F30" i="332"/>
  <c r="E30" i="332"/>
  <c r="D30" i="332"/>
  <c r="C30" i="332"/>
  <c r="G30" i="332" s="1"/>
  <c r="C29" i="332"/>
  <c r="G29" i="332" s="1"/>
  <c r="F28" i="332"/>
  <c r="G28" i="332" s="1"/>
  <c r="E28" i="332"/>
  <c r="D28" i="332"/>
  <c r="C28" i="332"/>
  <c r="F27" i="332"/>
  <c r="E27" i="332"/>
  <c r="D27" i="332"/>
  <c r="C27" i="332"/>
  <c r="G27" i="332" s="1"/>
  <c r="F26" i="332"/>
  <c r="E26" i="332"/>
  <c r="D26" i="332"/>
  <c r="G26" i="332" s="1"/>
  <c r="C26" i="332"/>
  <c r="G25" i="332"/>
  <c r="F25" i="332"/>
  <c r="E25" i="332"/>
  <c r="D25" i="332"/>
  <c r="C25" i="332"/>
  <c r="F24" i="332"/>
  <c r="E24" i="332"/>
  <c r="D24" i="332"/>
  <c r="C24" i="332"/>
  <c r="G24" i="332" s="1"/>
  <c r="G23" i="332"/>
  <c r="F23" i="332"/>
  <c r="E23" i="332"/>
  <c r="D23" i="332"/>
  <c r="C23" i="332"/>
  <c r="E22" i="332"/>
  <c r="D22" i="332"/>
  <c r="C22" i="332"/>
  <c r="G22" i="332" s="1"/>
  <c r="E21" i="332"/>
  <c r="D21" i="332"/>
  <c r="C21" i="332"/>
  <c r="G21" i="332" s="1"/>
  <c r="I2" i="332" s="1"/>
  <c r="G32" i="331"/>
  <c r="C32" i="331"/>
  <c r="F31" i="331"/>
  <c r="E31" i="331"/>
  <c r="D31" i="331"/>
  <c r="G31" i="331" s="1"/>
  <c r="C31" i="331"/>
  <c r="F30" i="331"/>
  <c r="E30" i="331"/>
  <c r="D30" i="331"/>
  <c r="G30" i="331" s="1"/>
  <c r="C30" i="331"/>
  <c r="G29" i="331"/>
  <c r="C29" i="331"/>
  <c r="F28" i="331"/>
  <c r="E28" i="331"/>
  <c r="D28" i="331"/>
  <c r="G28" i="331" s="1"/>
  <c r="C28" i="331"/>
  <c r="F27" i="331"/>
  <c r="E27" i="331"/>
  <c r="D27" i="331"/>
  <c r="G27" i="331" s="1"/>
  <c r="C27" i="331"/>
  <c r="G26" i="331"/>
  <c r="F26" i="331"/>
  <c r="E26" i="331"/>
  <c r="D26" i="331"/>
  <c r="C26" i="331"/>
  <c r="F25" i="331"/>
  <c r="E25" i="331"/>
  <c r="G25" i="331" s="1"/>
  <c r="D25" i="331"/>
  <c r="C25" i="331"/>
  <c r="F24" i="331"/>
  <c r="E24" i="331"/>
  <c r="G24" i="331" s="1"/>
  <c r="D24" i="331"/>
  <c r="C24" i="331"/>
  <c r="F23" i="331"/>
  <c r="E23" i="331"/>
  <c r="D23" i="331"/>
  <c r="C23" i="331"/>
  <c r="G23" i="331" s="1"/>
  <c r="E22" i="331"/>
  <c r="D22" i="331"/>
  <c r="G22" i="331" s="1"/>
  <c r="C22" i="331"/>
  <c r="G21" i="331"/>
  <c r="E21" i="331"/>
  <c r="D21" i="331"/>
  <c r="C21" i="331"/>
  <c r="G32" i="330"/>
  <c r="C32" i="330"/>
  <c r="F31" i="330"/>
  <c r="E31" i="330"/>
  <c r="D31" i="330"/>
  <c r="G31" i="330" s="1"/>
  <c r="C31" i="330"/>
  <c r="G30" i="330"/>
  <c r="F30" i="330"/>
  <c r="E30" i="330"/>
  <c r="D30" i="330"/>
  <c r="C30" i="330"/>
  <c r="G29" i="330"/>
  <c r="C29" i="330"/>
  <c r="F28" i="330"/>
  <c r="E28" i="330"/>
  <c r="D28" i="330"/>
  <c r="G28" i="330" s="1"/>
  <c r="C28" i="330"/>
  <c r="G27" i="330"/>
  <c r="F27" i="330"/>
  <c r="E27" i="330"/>
  <c r="D27" i="330"/>
  <c r="C27" i="330"/>
  <c r="F26" i="330"/>
  <c r="E26" i="330"/>
  <c r="G26" i="330" s="1"/>
  <c r="D26" i="330"/>
  <c r="C26" i="330"/>
  <c r="F25" i="330"/>
  <c r="E25" i="330"/>
  <c r="G25" i="330" s="1"/>
  <c r="D25" i="330"/>
  <c r="C25" i="330"/>
  <c r="F24" i="330"/>
  <c r="E24" i="330"/>
  <c r="D24" i="330"/>
  <c r="C24" i="330"/>
  <c r="G24" i="330" s="1"/>
  <c r="F23" i="330"/>
  <c r="E23" i="330"/>
  <c r="D23" i="330"/>
  <c r="C23" i="330"/>
  <c r="G23" i="330" s="1"/>
  <c r="G22" i="330"/>
  <c r="E22" i="330"/>
  <c r="D22" i="330"/>
  <c r="C22" i="330"/>
  <c r="E21" i="330"/>
  <c r="D21" i="330"/>
  <c r="G21" i="330" s="1"/>
  <c r="C21" i="330"/>
  <c r="G32" i="329"/>
  <c r="C32" i="329"/>
  <c r="G31" i="329"/>
  <c r="F31" i="329"/>
  <c r="E31" i="329"/>
  <c r="D31" i="329"/>
  <c r="C31" i="329"/>
  <c r="F30" i="329"/>
  <c r="E30" i="329"/>
  <c r="G30" i="329" s="1"/>
  <c r="D30" i="329"/>
  <c r="C30" i="329"/>
  <c r="G29" i="329"/>
  <c r="C29" i="329"/>
  <c r="G28" i="329"/>
  <c r="F28" i="329"/>
  <c r="E28" i="329"/>
  <c r="D28" i="329"/>
  <c r="C28" i="329"/>
  <c r="F27" i="329"/>
  <c r="E27" i="329"/>
  <c r="G27" i="329" s="1"/>
  <c r="D27" i="329"/>
  <c r="C27" i="329"/>
  <c r="F26" i="329"/>
  <c r="E26" i="329"/>
  <c r="G26" i="329" s="1"/>
  <c r="D26" i="329"/>
  <c r="C26" i="329"/>
  <c r="F25" i="329"/>
  <c r="E25" i="329"/>
  <c r="D25" i="329"/>
  <c r="C25" i="329"/>
  <c r="G25" i="329" s="1"/>
  <c r="F24" i="329"/>
  <c r="E24" i="329"/>
  <c r="D24" i="329"/>
  <c r="C24" i="329"/>
  <c r="G24" i="329" s="1"/>
  <c r="G23" i="329"/>
  <c r="F23" i="329"/>
  <c r="E23" i="329"/>
  <c r="D23" i="329"/>
  <c r="C23" i="329"/>
  <c r="E22" i="329"/>
  <c r="D22" i="329"/>
  <c r="C22" i="329"/>
  <c r="G22" i="329" s="1"/>
  <c r="E21" i="329"/>
  <c r="D21" i="329"/>
  <c r="G21" i="329" s="1"/>
  <c r="I2" i="329" s="1"/>
  <c r="C21" i="329"/>
  <c r="C32" i="328"/>
  <c r="G32" i="328" s="1"/>
  <c r="F31" i="328"/>
  <c r="E31" i="328"/>
  <c r="G31" i="328" s="1"/>
  <c r="D31" i="328"/>
  <c r="C31" i="328"/>
  <c r="F30" i="328"/>
  <c r="E30" i="328"/>
  <c r="G30" i="328" s="1"/>
  <c r="D30" i="328"/>
  <c r="C30" i="328"/>
  <c r="C29" i="328"/>
  <c r="G29" i="328" s="1"/>
  <c r="F28" i="328"/>
  <c r="E28" i="328"/>
  <c r="G28" i="328" s="1"/>
  <c r="D28" i="328"/>
  <c r="C28" i="328"/>
  <c r="F27" i="328"/>
  <c r="E27" i="328"/>
  <c r="G27" i="328" s="1"/>
  <c r="D27" i="328"/>
  <c r="C27" i="328"/>
  <c r="F26" i="328"/>
  <c r="E26" i="328"/>
  <c r="D26" i="328"/>
  <c r="C26" i="328"/>
  <c r="G26" i="328" s="1"/>
  <c r="F25" i="328"/>
  <c r="E25" i="328"/>
  <c r="D25" i="328"/>
  <c r="C25" i="328"/>
  <c r="G25" i="328" s="1"/>
  <c r="G24" i="328"/>
  <c r="F24" i="328"/>
  <c r="E24" i="328"/>
  <c r="D24" i="328"/>
  <c r="C24" i="328"/>
  <c r="F23" i="328"/>
  <c r="E23" i="328"/>
  <c r="D23" i="328"/>
  <c r="C23" i="328"/>
  <c r="G23" i="328" s="1"/>
  <c r="E22" i="328"/>
  <c r="D22" i="328"/>
  <c r="C22" i="328"/>
  <c r="E21" i="328"/>
  <c r="D21" i="328"/>
  <c r="C21" i="328"/>
  <c r="G21" i="328" s="1"/>
  <c r="G32" i="327"/>
  <c r="C32" i="327"/>
  <c r="F31" i="327"/>
  <c r="E31" i="327"/>
  <c r="D31" i="327"/>
  <c r="C31" i="327"/>
  <c r="G31" i="327" s="1"/>
  <c r="F30" i="327"/>
  <c r="E30" i="327"/>
  <c r="D30" i="327"/>
  <c r="G30" i="327" s="1"/>
  <c r="C30" i="327"/>
  <c r="G29" i="327"/>
  <c r="C29" i="327"/>
  <c r="F28" i="327"/>
  <c r="E28" i="327"/>
  <c r="D28" i="327"/>
  <c r="C28" i="327"/>
  <c r="F27" i="327"/>
  <c r="E27" i="327"/>
  <c r="D27" i="327"/>
  <c r="G27" i="327" s="1"/>
  <c r="C27" i="327"/>
  <c r="F26" i="327"/>
  <c r="E26" i="327"/>
  <c r="D26" i="327"/>
  <c r="C26" i="327"/>
  <c r="G26" i="327" s="1"/>
  <c r="G25" i="327"/>
  <c r="F25" i="327"/>
  <c r="E25" i="327"/>
  <c r="D25" i="327"/>
  <c r="C25" i="327"/>
  <c r="F24" i="327"/>
  <c r="E24" i="327"/>
  <c r="G24" i="327" s="1"/>
  <c r="D24" i="327"/>
  <c r="C24" i="327"/>
  <c r="F23" i="327"/>
  <c r="E23" i="327"/>
  <c r="D23" i="327"/>
  <c r="C23" i="327"/>
  <c r="E22" i="327"/>
  <c r="D22" i="327"/>
  <c r="C22" i="327"/>
  <c r="G22" i="327" s="1"/>
  <c r="E21" i="327"/>
  <c r="D21" i="327"/>
  <c r="C21" i="327"/>
  <c r="G21" i="327" s="1"/>
  <c r="C32" i="326"/>
  <c r="G32" i="326" s="1"/>
  <c r="G31" i="326"/>
  <c r="F31" i="326"/>
  <c r="E31" i="326"/>
  <c r="D31" i="326"/>
  <c r="C31" i="326"/>
  <c r="F30" i="326"/>
  <c r="E30" i="326"/>
  <c r="D30" i="326"/>
  <c r="C30" i="326"/>
  <c r="G30" i="326" s="1"/>
  <c r="C29" i="326"/>
  <c r="G29" i="326" s="1"/>
  <c r="G28" i="326"/>
  <c r="F28" i="326"/>
  <c r="E28" i="326"/>
  <c r="D28" i="326"/>
  <c r="C28" i="326"/>
  <c r="F27" i="326"/>
  <c r="E27" i="326"/>
  <c r="D27" i="326"/>
  <c r="C27" i="326"/>
  <c r="G27" i="326" s="1"/>
  <c r="F26" i="326"/>
  <c r="E26" i="326"/>
  <c r="D26" i="326"/>
  <c r="C26" i="326"/>
  <c r="F25" i="326"/>
  <c r="E25" i="326"/>
  <c r="D25" i="326"/>
  <c r="G25" i="326" s="1"/>
  <c r="C25" i="326"/>
  <c r="F24" i="326"/>
  <c r="E24" i="326"/>
  <c r="D24" i="326"/>
  <c r="C24" i="326"/>
  <c r="G24" i="326" s="1"/>
  <c r="F23" i="326"/>
  <c r="E23" i="326"/>
  <c r="D23" i="326"/>
  <c r="G23" i="326" s="1"/>
  <c r="C23" i="326"/>
  <c r="E22" i="326"/>
  <c r="D22" i="326"/>
  <c r="C22" i="326"/>
  <c r="G22" i="326" s="1"/>
  <c r="E21" i="326"/>
  <c r="D21" i="326"/>
  <c r="G21" i="326" s="1"/>
  <c r="C21" i="326"/>
  <c r="G32" i="325"/>
  <c r="C32" i="325"/>
  <c r="F31" i="325"/>
  <c r="E31" i="325"/>
  <c r="D31" i="325"/>
  <c r="C31" i="325"/>
  <c r="G31" i="325" s="1"/>
  <c r="F30" i="325"/>
  <c r="G30" i="325" s="1"/>
  <c r="E30" i="325"/>
  <c r="D30" i="325"/>
  <c r="C30" i="325"/>
  <c r="G29" i="325"/>
  <c r="C29" i="325"/>
  <c r="F28" i="325"/>
  <c r="E28" i="325"/>
  <c r="D28" i="325"/>
  <c r="C28" i="325"/>
  <c r="G28" i="325" s="1"/>
  <c r="F27" i="325"/>
  <c r="G27" i="325" s="1"/>
  <c r="E27" i="325"/>
  <c r="D27" i="325"/>
  <c r="C27" i="325"/>
  <c r="F26" i="325"/>
  <c r="E26" i="325"/>
  <c r="D26" i="325"/>
  <c r="G26" i="325" s="1"/>
  <c r="C26" i="325"/>
  <c r="F25" i="325"/>
  <c r="E25" i="325"/>
  <c r="D25" i="325"/>
  <c r="C25" i="325"/>
  <c r="G25" i="325" s="1"/>
  <c r="F24" i="325"/>
  <c r="E24" i="325"/>
  <c r="D24" i="325"/>
  <c r="G24" i="325" s="1"/>
  <c r="C24" i="325"/>
  <c r="F23" i="325"/>
  <c r="E23" i="325"/>
  <c r="D23" i="325"/>
  <c r="C23" i="325"/>
  <c r="G23" i="325" s="1"/>
  <c r="G22" i="325"/>
  <c r="E22" i="325"/>
  <c r="D22" i="325"/>
  <c r="C22" i="325"/>
  <c r="E21" i="325"/>
  <c r="D21" i="325"/>
  <c r="C21" i="325"/>
  <c r="G21" i="325" s="1"/>
  <c r="C32" i="324"/>
  <c r="G32" i="324" s="1"/>
  <c r="F31" i="324"/>
  <c r="G31" i="324" s="1"/>
  <c r="E31" i="324"/>
  <c r="D31" i="324"/>
  <c r="C31" i="324"/>
  <c r="F30" i="324"/>
  <c r="E30" i="324"/>
  <c r="D30" i="324"/>
  <c r="G30" i="324" s="1"/>
  <c r="C30" i="324"/>
  <c r="C29" i="324"/>
  <c r="G29" i="324" s="1"/>
  <c r="F28" i="324"/>
  <c r="G28" i="324" s="1"/>
  <c r="E28" i="324"/>
  <c r="D28" i="324"/>
  <c r="C28" i="324"/>
  <c r="F27" i="324"/>
  <c r="E27" i="324"/>
  <c r="D27" i="324"/>
  <c r="G27" i="324" s="1"/>
  <c r="C27" i="324"/>
  <c r="F26" i="324"/>
  <c r="E26" i="324"/>
  <c r="D26" i="324"/>
  <c r="C26" i="324"/>
  <c r="G26" i="324" s="1"/>
  <c r="F25" i="324"/>
  <c r="E25" i="324"/>
  <c r="G25" i="324" s="1"/>
  <c r="D25" i="324"/>
  <c r="C25" i="324"/>
  <c r="F24" i="324"/>
  <c r="E24" i="324"/>
  <c r="D24" i="324"/>
  <c r="C24" i="324"/>
  <c r="G24" i="324" s="1"/>
  <c r="G23" i="324"/>
  <c r="F23" i="324"/>
  <c r="E23" i="324"/>
  <c r="D23" i="324"/>
  <c r="C23" i="324"/>
  <c r="E22" i="324"/>
  <c r="D22" i="324"/>
  <c r="G22" i="324" s="1"/>
  <c r="C22" i="324"/>
  <c r="E21" i="324"/>
  <c r="D21" i="324"/>
  <c r="C21" i="324"/>
  <c r="G21" i="324" s="1"/>
  <c r="G32" i="323"/>
  <c r="C32" i="323"/>
  <c r="F31" i="323"/>
  <c r="E31" i="323"/>
  <c r="D31" i="323"/>
  <c r="G31" i="323" s="1"/>
  <c r="C31" i="323"/>
  <c r="F30" i="323"/>
  <c r="E30" i="323"/>
  <c r="D30" i="323"/>
  <c r="C30" i="323"/>
  <c r="G29" i="323"/>
  <c r="C29" i="323"/>
  <c r="F28" i="323"/>
  <c r="E28" i="323"/>
  <c r="D28" i="323"/>
  <c r="G28" i="323" s="1"/>
  <c r="C28" i="323"/>
  <c r="F27" i="323"/>
  <c r="E27" i="323"/>
  <c r="D27" i="323"/>
  <c r="C27" i="323"/>
  <c r="G27" i="323" s="1"/>
  <c r="F26" i="323"/>
  <c r="E26" i="323"/>
  <c r="G26" i="323" s="1"/>
  <c r="D26" i="323"/>
  <c r="C26" i="323"/>
  <c r="F25" i="323"/>
  <c r="E25" i="323"/>
  <c r="D25" i="323"/>
  <c r="C25" i="323"/>
  <c r="G25" i="323" s="1"/>
  <c r="G24" i="323"/>
  <c r="F24" i="323"/>
  <c r="E24" i="323"/>
  <c r="D24" i="323"/>
  <c r="C24" i="323"/>
  <c r="F23" i="323"/>
  <c r="E23" i="323"/>
  <c r="G23" i="323" s="1"/>
  <c r="D23" i="323"/>
  <c r="C23" i="323"/>
  <c r="E22" i="323"/>
  <c r="D22" i="323"/>
  <c r="G22" i="323" s="1"/>
  <c r="C22" i="323"/>
  <c r="E21" i="323"/>
  <c r="D21" i="323"/>
  <c r="G21" i="323" s="1"/>
  <c r="C21" i="323"/>
  <c r="G32" i="322"/>
  <c r="C32" i="322"/>
  <c r="F31" i="322"/>
  <c r="E31" i="322"/>
  <c r="D31" i="322"/>
  <c r="C31" i="322"/>
  <c r="G31" i="322" s="1"/>
  <c r="F30" i="322"/>
  <c r="E30" i="322"/>
  <c r="G30" i="322" s="1"/>
  <c r="D30" i="322"/>
  <c r="C30" i="322"/>
  <c r="G29" i="322"/>
  <c r="C29" i="322"/>
  <c r="F28" i="322"/>
  <c r="E28" i="322"/>
  <c r="D28" i="322"/>
  <c r="C28" i="322"/>
  <c r="G28" i="322" s="1"/>
  <c r="F27" i="322"/>
  <c r="E27" i="322"/>
  <c r="G27" i="322" s="1"/>
  <c r="D27" i="322"/>
  <c r="C27" i="322"/>
  <c r="F26" i="322"/>
  <c r="E26" i="322"/>
  <c r="D26" i="322"/>
  <c r="C26" i="322"/>
  <c r="G26" i="322" s="1"/>
  <c r="G25" i="322"/>
  <c r="F25" i="322"/>
  <c r="E25" i="322"/>
  <c r="D25" i="322"/>
  <c r="C25" i="322"/>
  <c r="F24" i="322"/>
  <c r="E24" i="322"/>
  <c r="G24" i="322" s="1"/>
  <c r="D24" i="322"/>
  <c r="C24" i="322"/>
  <c r="F23" i="322"/>
  <c r="E23" i="322"/>
  <c r="G23" i="322" s="1"/>
  <c r="D23" i="322"/>
  <c r="C23" i="322"/>
  <c r="E22" i="322"/>
  <c r="D22" i="322"/>
  <c r="G22" i="322" s="1"/>
  <c r="C22" i="322"/>
  <c r="E21" i="322"/>
  <c r="D21" i="322"/>
  <c r="C21" i="322"/>
  <c r="G21" i="322" s="1"/>
  <c r="G32" i="321"/>
  <c r="C32" i="321"/>
  <c r="F31" i="321"/>
  <c r="E31" i="321"/>
  <c r="G31" i="321" s="1"/>
  <c r="D31" i="321"/>
  <c r="C31" i="321"/>
  <c r="F30" i="321"/>
  <c r="E30" i="321"/>
  <c r="D30" i="321"/>
  <c r="C30" i="321"/>
  <c r="G30" i="321" s="1"/>
  <c r="G29" i="321"/>
  <c r="C29" i="321"/>
  <c r="F28" i="321"/>
  <c r="E28" i="321"/>
  <c r="G28" i="321" s="1"/>
  <c r="D28" i="321"/>
  <c r="C28" i="321"/>
  <c r="F27" i="321"/>
  <c r="E27" i="321"/>
  <c r="D27" i="321"/>
  <c r="C27" i="321"/>
  <c r="G27" i="321" s="1"/>
  <c r="G26" i="321"/>
  <c r="F26" i="321"/>
  <c r="E26" i="321"/>
  <c r="D26" i="321"/>
  <c r="C26" i="321"/>
  <c r="F25" i="321"/>
  <c r="E25" i="321"/>
  <c r="G25" i="321" s="1"/>
  <c r="D25" i="321"/>
  <c r="C25" i="321"/>
  <c r="F24" i="321"/>
  <c r="E24" i="321"/>
  <c r="D24" i="321"/>
  <c r="C24" i="321"/>
  <c r="F23" i="321"/>
  <c r="E23" i="321"/>
  <c r="D23" i="321"/>
  <c r="C23" i="321"/>
  <c r="G23" i="321" s="1"/>
  <c r="E22" i="321"/>
  <c r="D22" i="321"/>
  <c r="C22" i="321"/>
  <c r="G22" i="321" s="1"/>
  <c r="G21" i="321"/>
  <c r="E21" i="321"/>
  <c r="D21" i="321"/>
  <c r="C21" i="321"/>
  <c r="G32" i="320"/>
  <c r="C32" i="320"/>
  <c r="F31" i="320"/>
  <c r="E31" i="320"/>
  <c r="D31" i="320"/>
  <c r="C31" i="320"/>
  <c r="G31" i="320" s="1"/>
  <c r="G30" i="320"/>
  <c r="F30" i="320"/>
  <c r="E30" i="320"/>
  <c r="D30" i="320"/>
  <c r="C30" i="320"/>
  <c r="G29" i="320"/>
  <c r="C29" i="320"/>
  <c r="F28" i="320"/>
  <c r="E28" i="320"/>
  <c r="D28" i="320"/>
  <c r="C28" i="320"/>
  <c r="G28" i="320" s="1"/>
  <c r="G27" i="320"/>
  <c r="F27" i="320"/>
  <c r="E27" i="320"/>
  <c r="D27" i="320"/>
  <c r="C27" i="320"/>
  <c r="F26" i="320"/>
  <c r="E26" i="320"/>
  <c r="G26" i="320" s="1"/>
  <c r="D26" i="320"/>
  <c r="C26" i="320"/>
  <c r="F25" i="320"/>
  <c r="E25" i="320"/>
  <c r="D25" i="320"/>
  <c r="G25" i="320" s="1"/>
  <c r="C25" i="320"/>
  <c r="F24" i="320"/>
  <c r="E24" i="320"/>
  <c r="D24" i="320"/>
  <c r="C24" i="320"/>
  <c r="G24" i="320" s="1"/>
  <c r="F23" i="320"/>
  <c r="E23" i="320"/>
  <c r="D23" i="320"/>
  <c r="C23" i="320"/>
  <c r="G23" i="320" s="1"/>
  <c r="G22" i="320"/>
  <c r="E22" i="320"/>
  <c r="D22" i="320"/>
  <c r="C22" i="320"/>
  <c r="E21" i="320"/>
  <c r="D21" i="320"/>
  <c r="G21" i="320" s="1"/>
  <c r="C21" i="320"/>
  <c r="G32" i="319"/>
  <c r="C32" i="319"/>
  <c r="F31" i="319"/>
  <c r="G31" i="319" s="1"/>
  <c r="E31" i="319"/>
  <c r="D31" i="319"/>
  <c r="C31" i="319"/>
  <c r="F30" i="319"/>
  <c r="E30" i="319"/>
  <c r="G30" i="319" s="1"/>
  <c r="D30" i="319"/>
  <c r="C30" i="319"/>
  <c r="G29" i="319"/>
  <c r="C29" i="319"/>
  <c r="G28" i="319"/>
  <c r="F28" i="319"/>
  <c r="E28" i="319"/>
  <c r="D28" i="319"/>
  <c r="C28" i="319"/>
  <c r="F27" i="319"/>
  <c r="E27" i="319"/>
  <c r="G27" i="319" s="1"/>
  <c r="D27" i="319"/>
  <c r="C27" i="319"/>
  <c r="F26" i="319"/>
  <c r="E26" i="319"/>
  <c r="D26" i="319"/>
  <c r="G26" i="319" s="1"/>
  <c r="C26" i="319"/>
  <c r="F25" i="319"/>
  <c r="E25" i="319"/>
  <c r="D25" i="319"/>
  <c r="C25" i="319"/>
  <c r="G25" i="319" s="1"/>
  <c r="F24" i="319"/>
  <c r="E24" i="319"/>
  <c r="D24" i="319"/>
  <c r="C24" i="319"/>
  <c r="G24" i="319" s="1"/>
  <c r="G23" i="319"/>
  <c r="F23" i="319"/>
  <c r="E23" i="319"/>
  <c r="D23" i="319"/>
  <c r="C23" i="319"/>
  <c r="E22" i="319"/>
  <c r="D22" i="319"/>
  <c r="C22" i="319"/>
  <c r="G22" i="319" s="1"/>
  <c r="E21" i="319"/>
  <c r="D21" i="319"/>
  <c r="C21" i="319"/>
  <c r="C32" i="318"/>
  <c r="G32" i="318" s="1"/>
  <c r="F31" i="318"/>
  <c r="E31" i="318"/>
  <c r="G31" i="318" s="1"/>
  <c r="D31" i="318"/>
  <c r="C31" i="318"/>
  <c r="F30" i="318"/>
  <c r="E30" i="318"/>
  <c r="D30" i="318"/>
  <c r="C30" i="318"/>
  <c r="C29" i="318"/>
  <c r="G29" i="318" s="1"/>
  <c r="F28" i="318"/>
  <c r="E28" i="318"/>
  <c r="G28" i="318" s="1"/>
  <c r="D28" i="318"/>
  <c r="C28" i="318"/>
  <c r="F27" i="318"/>
  <c r="E27" i="318"/>
  <c r="G27" i="318" s="1"/>
  <c r="D27" i="318"/>
  <c r="C27" i="318"/>
  <c r="F26" i="318"/>
  <c r="E26" i="318"/>
  <c r="D26" i="318"/>
  <c r="C26" i="318"/>
  <c r="G26" i="318" s="1"/>
  <c r="F25" i="318"/>
  <c r="E25" i="318"/>
  <c r="D25" i="318"/>
  <c r="C25" i="318"/>
  <c r="G24" i="318"/>
  <c r="F24" i="318"/>
  <c r="E24" i="318"/>
  <c r="D24" i="318"/>
  <c r="C24" i="318"/>
  <c r="F23" i="318"/>
  <c r="E23" i="318"/>
  <c r="D23" i="318"/>
  <c r="C23" i="318"/>
  <c r="G23" i="318" s="1"/>
  <c r="E22" i="318"/>
  <c r="D22" i="318"/>
  <c r="C22" i="318"/>
  <c r="E21" i="318"/>
  <c r="D21" i="318"/>
  <c r="G21" i="318" s="1"/>
  <c r="C21" i="318"/>
  <c r="C32" i="317"/>
  <c r="G32" i="317" s="1"/>
  <c r="F31" i="317"/>
  <c r="E31" i="317"/>
  <c r="D31" i="317"/>
  <c r="G31" i="317" s="1"/>
  <c r="C31" i="317"/>
  <c r="F30" i="317"/>
  <c r="E30" i="317"/>
  <c r="D30" i="317"/>
  <c r="C30" i="317"/>
  <c r="G30" i="317" s="1"/>
  <c r="C29" i="317"/>
  <c r="G29" i="317" s="1"/>
  <c r="F28" i="317"/>
  <c r="E28" i="317"/>
  <c r="D28" i="317"/>
  <c r="G28" i="317" s="1"/>
  <c r="C28" i="317"/>
  <c r="F27" i="317"/>
  <c r="E27" i="317"/>
  <c r="D27" i="317"/>
  <c r="C27" i="317"/>
  <c r="G27" i="317" s="1"/>
  <c r="F26" i="317"/>
  <c r="E26" i="317"/>
  <c r="D26" i="317"/>
  <c r="C26" i="317"/>
  <c r="G25" i="317"/>
  <c r="F25" i="317"/>
  <c r="E25" i="317"/>
  <c r="D25" i="317"/>
  <c r="C25" i="317"/>
  <c r="F24" i="317"/>
  <c r="E24" i="317"/>
  <c r="D24" i="317"/>
  <c r="C24" i="317"/>
  <c r="G24" i="317" s="1"/>
  <c r="F23" i="317"/>
  <c r="E23" i="317"/>
  <c r="D23" i="317"/>
  <c r="C23" i="317"/>
  <c r="E22" i="317"/>
  <c r="D22" i="317"/>
  <c r="C22" i="317"/>
  <c r="G22" i="317" s="1"/>
  <c r="E21" i="317"/>
  <c r="D21" i="317"/>
  <c r="C21" i="317"/>
  <c r="G21" i="317" s="1"/>
  <c r="G32" i="316"/>
  <c r="C32" i="316"/>
  <c r="F31" i="316"/>
  <c r="E31" i="316"/>
  <c r="D31" i="316"/>
  <c r="C31" i="316"/>
  <c r="G31" i="316" s="1"/>
  <c r="F30" i="316"/>
  <c r="E30" i="316"/>
  <c r="D30" i="316"/>
  <c r="C30" i="316"/>
  <c r="G30" i="316" s="1"/>
  <c r="G29" i="316"/>
  <c r="C29" i="316"/>
  <c r="F28" i="316"/>
  <c r="E28" i="316"/>
  <c r="D28" i="316"/>
  <c r="C28" i="316"/>
  <c r="G28" i="316" s="1"/>
  <c r="F27" i="316"/>
  <c r="E27" i="316"/>
  <c r="D27" i="316"/>
  <c r="C27" i="316"/>
  <c r="G27" i="316" s="1"/>
  <c r="G26" i="316"/>
  <c r="F26" i="316"/>
  <c r="E26" i="316"/>
  <c r="D26" i="316"/>
  <c r="C26" i="316"/>
  <c r="F25" i="316"/>
  <c r="E25" i="316"/>
  <c r="D25" i="316"/>
  <c r="C25" i="316"/>
  <c r="G25" i="316" s="1"/>
  <c r="F24" i="316"/>
  <c r="E24" i="316"/>
  <c r="D24" i="316"/>
  <c r="C24" i="316"/>
  <c r="F23" i="316"/>
  <c r="E23" i="316"/>
  <c r="D23" i="316"/>
  <c r="G23" i="316" s="1"/>
  <c r="C23" i="316"/>
  <c r="E22" i="316"/>
  <c r="D22" i="316"/>
  <c r="C22" i="316"/>
  <c r="G21" i="316"/>
  <c r="E21" i="316"/>
  <c r="D21" i="316"/>
  <c r="C21" i="316"/>
  <c r="C32" i="315"/>
  <c r="G32" i="315" s="1"/>
  <c r="F31" i="315"/>
  <c r="E31" i="315"/>
  <c r="D31" i="315"/>
  <c r="C31" i="315"/>
  <c r="G30" i="315"/>
  <c r="F30" i="315"/>
  <c r="E30" i="315"/>
  <c r="D30" i="315"/>
  <c r="C30" i="315"/>
  <c r="C29" i="315"/>
  <c r="G29" i="315" s="1"/>
  <c r="F28" i="315"/>
  <c r="E28" i="315"/>
  <c r="D28" i="315"/>
  <c r="C28" i="315"/>
  <c r="G28" i="315" s="1"/>
  <c r="G27" i="315"/>
  <c r="F27" i="315"/>
  <c r="E27" i="315"/>
  <c r="D27" i="315"/>
  <c r="C27" i="315"/>
  <c r="F26" i="315"/>
  <c r="E26" i="315"/>
  <c r="D26" i="315"/>
  <c r="C26" i="315"/>
  <c r="G26" i="315" s="1"/>
  <c r="F25" i="315"/>
  <c r="E25" i="315"/>
  <c r="D25" i="315"/>
  <c r="C25" i="315"/>
  <c r="F24" i="315"/>
  <c r="E24" i="315"/>
  <c r="D24" i="315"/>
  <c r="G24" i="315" s="1"/>
  <c r="C24" i="315"/>
  <c r="F23" i="315"/>
  <c r="E23" i="315"/>
  <c r="D23" i="315"/>
  <c r="C23" i="315"/>
  <c r="G23" i="315" s="1"/>
  <c r="G22" i="315"/>
  <c r="E22" i="315"/>
  <c r="D22" i="315"/>
  <c r="C22" i="315"/>
  <c r="E21" i="315"/>
  <c r="D21" i="315"/>
  <c r="C21" i="315"/>
  <c r="G21" i="315" s="1"/>
  <c r="C32" i="314"/>
  <c r="G32" i="314" s="1"/>
  <c r="G31" i="314"/>
  <c r="F31" i="314"/>
  <c r="E31" i="314"/>
  <c r="D31" i="314"/>
  <c r="C31" i="314"/>
  <c r="F30" i="314"/>
  <c r="E30" i="314"/>
  <c r="D30" i="314"/>
  <c r="C30" i="314"/>
  <c r="G30" i="314" s="1"/>
  <c r="C29" i="314"/>
  <c r="G29" i="314" s="1"/>
  <c r="G28" i="314"/>
  <c r="F28" i="314"/>
  <c r="E28" i="314"/>
  <c r="D28" i="314"/>
  <c r="C28" i="314"/>
  <c r="F27" i="314"/>
  <c r="E27" i="314"/>
  <c r="D27" i="314"/>
  <c r="C27" i="314"/>
  <c r="G27" i="314" s="1"/>
  <c r="F26" i="314"/>
  <c r="E26" i="314"/>
  <c r="G26" i="314" s="1"/>
  <c r="D26" i="314"/>
  <c r="C26" i="314"/>
  <c r="F25" i="314"/>
  <c r="E25" i="314"/>
  <c r="D25" i="314"/>
  <c r="G25" i="314" s="1"/>
  <c r="C25" i="314"/>
  <c r="F24" i="314"/>
  <c r="E24" i="314"/>
  <c r="D24" i="314"/>
  <c r="C24" i="314"/>
  <c r="F23" i="314"/>
  <c r="E23" i="314"/>
  <c r="D23" i="314"/>
  <c r="G23" i="314" s="1"/>
  <c r="C23" i="314"/>
  <c r="E22" i="314"/>
  <c r="D22" i="314"/>
  <c r="C22" i="314"/>
  <c r="G22" i="314" s="1"/>
  <c r="E21" i="314"/>
  <c r="D21" i="314"/>
  <c r="G21" i="314" s="1"/>
  <c r="C21" i="314"/>
  <c r="C32" i="313"/>
  <c r="G32" i="313" s="1"/>
  <c r="F31" i="313"/>
  <c r="E31" i="313"/>
  <c r="D31" i="313"/>
  <c r="C31" i="313"/>
  <c r="G31" i="313" s="1"/>
  <c r="F30" i="313"/>
  <c r="E30" i="313"/>
  <c r="G30" i="313" s="1"/>
  <c r="D30" i="313"/>
  <c r="C30" i="313"/>
  <c r="C29" i="313"/>
  <c r="G29" i="313" s="1"/>
  <c r="F28" i="313"/>
  <c r="E28" i="313"/>
  <c r="D28" i="313"/>
  <c r="C28" i="313"/>
  <c r="G28" i="313" s="1"/>
  <c r="F27" i="313"/>
  <c r="E27" i="313"/>
  <c r="G27" i="313" s="1"/>
  <c r="D27" i="313"/>
  <c r="C27" i="313"/>
  <c r="F26" i="313"/>
  <c r="E26" i="313"/>
  <c r="D26" i="313"/>
  <c r="G26" i="313" s="1"/>
  <c r="C26" i="313"/>
  <c r="F25" i="313"/>
  <c r="E25" i="313"/>
  <c r="D25" i="313"/>
  <c r="C25" i="313"/>
  <c r="F24" i="313"/>
  <c r="E24" i="313"/>
  <c r="D24" i="313"/>
  <c r="G24" i="313" s="1"/>
  <c r="C24" i="313"/>
  <c r="F23" i="313"/>
  <c r="E23" i="313"/>
  <c r="D23" i="313"/>
  <c r="C23" i="313"/>
  <c r="G23" i="313" s="1"/>
  <c r="G22" i="313"/>
  <c r="E22" i="313"/>
  <c r="D22" i="313"/>
  <c r="C22" i="313"/>
  <c r="E21" i="313"/>
  <c r="D21" i="313"/>
  <c r="C21" i="313"/>
  <c r="G21" i="313" s="1"/>
  <c r="C32" i="312"/>
  <c r="G32" i="312" s="1"/>
  <c r="F31" i="312"/>
  <c r="E31" i="312"/>
  <c r="D31" i="312"/>
  <c r="C31" i="312"/>
  <c r="F30" i="312"/>
  <c r="E30" i="312"/>
  <c r="D30" i="312"/>
  <c r="G30" i="312" s="1"/>
  <c r="C30" i="312"/>
  <c r="C29" i="312"/>
  <c r="G29" i="312" s="1"/>
  <c r="F28" i="312"/>
  <c r="E28" i="312"/>
  <c r="D28" i="312"/>
  <c r="C28" i="312"/>
  <c r="F27" i="312"/>
  <c r="E27" i="312"/>
  <c r="D27" i="312"/>
  <c r="G27" i="312" s="1"/>
  <c r="C27" i="312"/>
  <c r="F26" i="312"/>
  <c r="E26" i="312"/>
  <c r="D26" i="312"/>
  <c r="C26" i="312"/>
  <c r="F25" i="312"/>
  <c r="E25" i="312"/>
  <c r="D25" i="312"/>
  <c r="G25" i="312" s="1"/>
  <c r="C25" i="312"/>
  <c r="F24" i="312"/>
  <c r="E24" i="312"/>
  <c r="D24" i="312"/>
  <c r="C24" i="312"/>
  <c r="G24" i="312" s="1"/>
  <c r="F23" i="312"/>
  <c r="G23" i="312" s="1"/>
  <c r="E23" i="312"/>
  <c r="D23" i="312"/>
  <c r="C23" i="312"/>
  <c r="E22" i="312"/>
  <c r="D22" i="312"/>
  <c r="G22" i="312" s="1"/>
  <c r="C22" i="312"/>
  <c r="E21" i="312"/>
  <c r="D21" i="312"/>
  <c r="C21" i="312"/>
  <c r="G21" i="312" s="1"/>
  <c r="G32" i="311"/>
  <c r="C32" i="311"/>
  <c r="F31" i="311"/>
  <c r="E31" i="311"/>
  <c r="D31" i="311"/>
  <c r="G31" i="311" s="1"/>
  <c r="C31" i="311"/>
  <c r="F30" i="311"/>
  <c r="E30" i="311"/>
  <c r="D30" i="311"/>
  <c r="C30" i="311"/>
  <c r="G29" i="311"/>
  <c r="C29" i="311"/>
  <c r="F28" i="311"/>
  <c r="E28" i="311"/>
  <c r="D28" i="311"/>
  <c r="G28" i="311" s="1"/>
  <c r="C28" i="311"/>
  <c r="F27" i="311"/>
  <c r="E27" i="311"/>
  <c r="D27" i="311"/>
  <c r="C27" i="311"/>
  <c r="F26" i="311"/>
  <c r="E26" i="311"/>
  <c r="D26" i="311"/>
  <c r="G26" i="311" s="1"/>
  <c r="C26" i="311"/>
  <c r="G25" i="311"/>
  <c r="F25" i="311"/>
  <c r="E25" i="311"/>
  <c r="D25" i="311"/>
  <c r="C25" i="311"/>
  <c r="G24" i="311"/>
  <c r="F24" i="311"/>
  <c r="E24" i="311"/>
  <c r="D24" i="311"/>
  <c r="C24" i="311"/>
  <c r="F23" i="311"/>
  <c r="E23" i="311"/>
  <c r="G23" i="311" s="1"/>
  <c r="D23" i="311"/>
  <c r="C23" i="311"/>
  <c r="G22" i="311"/>
  <c r="E22" i="311"/>
  <c r="D22" i="311"/>
  <c r="C22" i="311"/>
  <c r="E21" i="311"/>
  <c r="D21" i="311"/>
  <c r="C21" i="311"/>
  <c r="G21" i="311" s="1"/>
  <c r="G32" i="310"/>
  <c r="C32" i="310"/>
  <c r="F31" i="310"/>
  <c r="E31" i="310"/>
  <c r="D31" i="310"/>
  <c r="C31" i="310"/>
  <c r="F30" i="310"/>
  <c r="E30" i="310"/>
  <c r="D30" i="310"/>
  <c r="G30" i="310" s="1"/>
  <c r="C30" i="310"/>
  <c r="G29" i="310"/>
  <c r="C29" i="310"/>
  <c r="F28" i="310"/>
  <c r="E28" i="310"/>
  <c r="D28" i="310"/>
  <c r="C28" i="310"/>
  <c r="F27" i="310"/>
  <c r="E27" i="310"/>
  <c r="D27" i="310"/>
  <c r="G27" i="310" s="1"/>
  <c r="C27" i="310"/>
  <c r="G26" i="310"/>
  <c r="F26" i="310"/>
  <c r="E26" i="310"/>
  <c r="D26" i="310"/>
  <c r="C26" i="310"/>
  <c r="F25" i="310"/>
  <c r="G25" i="310" s="1"/>
  <c r="E25" i="310"/>
  <c r="D25" i="310"/>
  <c r="C25" i="310"/>
  <c r="F24" i="310"/>
  <c r="E24" i="310"/>
  <c r="G24" i="310" s="1"/>
  <c r="D24" i="310"/>
  <c r="C24" i="310"/>
  <c r="F23" i="310"/>
  <c r="E23" i="310"/>
  <c r="D23" i="310"/>
  <c r="G23" i="310" s="1"/>
  <c r="C23" i="310"/>
  <c r="E22" i="310"/>
  <c r="D22" i="310"/>
  <c r="G22" i="310" s="1"/>
  <c r="C22" i="310"/>
  <c r="G21" i="310"/>
  <c r="E21" i="310"/>
  <c r="D21" i="310"/>
  <c r="C21" i="310"/>
  <c r="G32" i="309"/>
  <c r="C32" i="309"/>
  <c r="F31" i="309"/>
  <c r="E31" i="309"/>
  <c r="D31" i="309"/>
  <c r="G31" i="309" s="1"/>
  <c r="C31" i="309"/>
  <c r="G30" i="309"/>
  <c r="F30" i="309"/>
  <c r="E30" i="309"/>
  <c r="D30" i="309"/>
  <c r="C30" i="309"/>
  <c r="C29" i="309"/>
  <c r="G29" i="309" s="1"/>
  <c r="F28" i="309"/>
  <c r="E28" i="309"/>
  <c r="D28" i="309"/>
  <c r="G28" i="309" s="1"/>
  <c r="C28" i="309"/>
  <c r="G27" i="309"/>
  <c r="F27" i="309"/>
  <c r="E27" i="309"/>
  <c r="D27" i="309"/>
  <c r="C27" i="309"/>
  <c r="G26" i="309"/>
  <c r="F26" i="309"/>
  <c r="E26" i="309"/>
  <c r="D26" i="309"/>
  <c r="C26" i="309"/>
  <c r="F25" i="309"/>
  <c r="E25" i="309"/>
  <c r="G25" i="309" s="1"/>
  <c r="D25" i="309"/>
  <c r="C25" i="309"/>
  <c r="G24" i="309"/>
  <c r="F24" i="309"/>
  <c r="E24" i="309"/>
  <c r="D24" i="309"/>
  <c r="C24" i="309"/>
  <c r="F23" i="309"/>
  <c r="E23" i="309"/>
  <c r="D23" i="309"/>
  <c r="C23" i="309"/>
  <c r="G23" i="309" s="1"/>
  <c r="E22" i="309"/>
  <c r="D22" i="309"/>
  <c r="C22" i="309"/>
  <c r="G22" i="309" s="1"/>
  <c r="G21" i="309"/>
  <c r="E21" i="309"/>
  <c r="D21" i="309"/>
  <c r="C21" i="309"/>
  <c r="G32" i="308"/>
  <c r="C32" i="308"/>
  <c r="F31" i="308"/>
  <c r="E31" i="308"/>
  <c r="D31" i="308"/>
  <c r="C31" i="308"/>
  <c r="G31" i="308" s="1"/>
  <c r="G30" i="308"/>
  <c r="F30" i="308"/>
  <c r="E30" i="308"/>
  <c r="D30" i="308"/>
  <c r="C30" i="308"/>
  <c r="G29" i="308"/>
  <c r="C29" i="308"/>
  <c r="F28" i="308"/>
  <c r="E28" i="308"/>
  <c r="D28" i="308"/>
  <c r="C28" i="308"/>
  <c r="G28" i="308" s="1"/>
  <c r="G27" i="308"/>
  <c r="F27" i="308"/>
  <c r="E27" i="308"/>
  <c r="D27" i="308"/>
  <c r="C27" i="308"/>
  <c r="F26" i="308"/>
  <c r="E26" i="308"/>
  <c r="G26" i="308" s="1"/>
  <c r="D26" i="308"/>
  <c r="C26" i="308"/>
  <c r="F25" i="308"/>
  <c r="E25" i="308"/>
  <c r="D25" i="308"/>
  <c r="G25" i="308" s="1"/>
  <c r="C25" i="308"/>
  <c r="F24" i="308"/>
  <c r="E24" i="308"/>
  <c r="D24" i="308"/>
  <c r="C24" i="308"/>
  <c r="G24" i="308" s="1"/>
  <c r="F23" i="308"/>
  <c r="E23" i="308"/>
  <c r="D23" i="308"/>
  <c r="C23" i="308"/>
  <c r="G23" i="308" s="1"/>
  <c r="G22" i="308"/>
  <c r="E22" i="308"/>
  <c r="D22" i="308"/>
  <c r="C22" i="308"/>
  <c r="E21" i="308"/>
  <c r="D21" i="308"/>
  <c r="G21" i="308" s="1"/>
  <c r="C21" i="308"/>
  <c r="C32" i="307"/>
  <c r="G32" i="307" s="1"/>
  <c r="G31" i="307"/>
  <c r="F31" i="307"/>
  <c r="E31" i="307"/>
  <c r="D31" i="307"/>
  <c r="C31" i="307"/>
  <c r="F30" i="307"/>
  <c r="E30" i="307"/>
  <c r="G30" i="307" s="1"/>
  <c r="D30" i="307"/>
  <c r="C30" i="307"/>
  <c r="G29" i="307"/>
  <c r="C29" i="307"/>
  <c r="G28" i="307"/>
  <c r="F28" i="307"/>
  <c r="E28" i="307"/>
  <c r="D28" i="307"/>
  <c r="C28" i="307"/>
  <c r="F27" i="307"/>
  <c r="E27" i="307"/>
  <c r="G27" i="307" s="1"/>
  <c r="D27" i="307"/>
  <c r="C27" i="307"/>
  <c r="G26" i="307"/>
  <c r="F26" i="307"/>
  <c r="E26" i="307"/>
  <c r="D26" i="307"/>
  <c r="C26" i="307"/>
  <c r="F25" i="307"/>
  <c r="E25" i="307"/>
  <c r="D25" i="307"/>
  <c r="C25" i="307"/>
  <c r="G25" i="307" s="1"/>
  <c r="F24" i="307"/>
  <c r="E24" i="307"/>
  <c r="D24" i="307"/>
  <c r="C24" i="307"/>
  <c r="G23" i="307"/>
  <c r="F23" i="307"/>
  <c r="E23" i="307"/>
  <c r="D23" i="307"/>
  <c r="C23" i="307"/>
  <c r="E22" i="307"/>
  <c r="D22" i="307"/>
  <c r="C22" i="307"/>
  <c r="G21" i="307"/>
  <c r="E21" i="307"/>
  <c r="D21" i="307"/>
  <c r="C21" i="307"/>
  <c r="C32" i="306"/>
  <c r="G32" i="306" s="1"/>
  <c r="F31" i="306"/>
  <c r="E31" i="306"/>
  <c r="G31" i="306" s="1"/>
  <c r="D31" i="306"/>
  <c r="C31" i="306"/>
  <c r="F30" i="306"/>
  <c r="E30" i="306"/>
  <c r="D30" i="306"/>
  <c r="G30" i="306" s="1"/>
  <c r="C30" i="306"/>
  <c r="C29" i="306"/>
  <c r="G29" i="306" s="1"/>
  <c r="F28" i="306"/>
  <c r="E28" i="306"/>
  <c r="G28" i="306" s="1"/>
  <c r="D28" i="306"/>
  <c r="C28" i="306"/>
  <c r="F27" i="306"/>
  <c r="E27" i="306"/>
  <c r="D27" i="306"/>
  <c r="G27" i="306" s="1"/>
  <c r="C27" i="306"/>
  <c r="F26" i="306"/>
  <c r="E26" i="306"/>
  <c r="D26" i="306"/>
  <c r="C26" i="306"/>
  <c r="G26" i="306" s="1"/>
  <c r="F25" i="306"/>
  <c r="E25" i="306"/>
  <c r="D25" i="306"/>
  <c r="C25" i="306"/>
  <c r="G24" i="306"/>
  <c r="F24" i="306"/>
  <c r="E24" i="306"/>
  <c r="D24" i="306"/>
  <c r="C24" i="306"/>
  <c r="F23" i="306"/>
  <c r="E23" i="306"/>
  <c r="D23" i="306"/>
  <c r="C23" i="306"/>
  <c r="E22" i="306"/>
  <c r="D22" i="306"/>
  <c r="G22" i="306" s="1"/>
  <c r="C22" i="306"/>
  <c r="E21" i="306"/>
  <c r="D21" i="306"/>
  <c r="G21" i="306" s="1"/>
  <c r="C21" i="306"/>
  <c r="C32" i="305"/>
  <c r="G32" i="305" s="1"/>
  <c r="F31" i="305"/>
  <c r="G31" i="305" s="1"/>
  <c r="E31" i="305"/>
  <c r="D31" i="305"/>
  <c r="C31" i="305"/>
  <c r="F30" i="305"/>
  <c r="E30" i="305"/>
  <c r="D30" i="305"/>
  <c r="C30" i="305"/>
  <c r="G30" i="305" s="1"/>
  <c r="C29" i="305"/>
  <c r="G29" i="305" s="1"/>
  <c r="G28" i="305"/>
  <c r="F28" i="305"/>
  <c r="E28" i="305"/>
  <c r="D28" i="305"/>
  <c r="C28" i="305"/>
  <c r="F27" i="305"/>
  <c r="E27" i="305"/>
  <c r="D27" i="305"/>
  <c r="C27" i="305"/>
  <c r="G27" i="305" s="1"/>
  <c r="F26" i="305"/>
  <c r="E26" i="305"/>
  <c r="D26" i="305"/>
  <c r="C26" i="305"/>
  <c r="G25" i="305"/>
  <c r="F25" i="305"/>
  <c r="E25" i="305"/>
  <c r="D25" i="305"/>
  <c r="C25" i="305"/>
  <c r="F24" i="305"/>
  <c r="E24" i="305"/>
  <c r="D24" i="305"/>
  <c r="C24" i="305"/>
  <c r="G24" i="305" s="1"/>
  <c r="G23" i="305"/>
  <c r="F23" i="305"/>
  <c r="E23" i="305"/>
  <c r="D23" i="305"/>
  <c r="C23" i="305"/>
  <c r="E22" i="305"/>
  <c r="D22" i="305"/>
  <c r="C22" i="305"/>
  <c r="G22" i="305" s="1"/>
  <c r="E21" i="305"/>
  <c r="D21" i="305"/>
  <c r="C21" i="305"/>
  <c r="G32" i="304"/>
  <c r="C32" i="304"/>
  <c r="F31" i="304"/>
  <c r="E31" i="304"/>
  <c r="D31" i="304"/>
  <c r="C31" i="304"/>
  <c r="G31" i="304" s="1"/>
  <c r="F30" i="304"/>
  <c r="E30" i="304"/>
  <c r="D30" i="304"/>
  <c r="C30" i="304"/>
  <c r="G29" i="304"/>
  <c r="C29" i="304"/>
  <c r="F28" i="304"/>
  <c r="E28" i="304"/>
  <c r="D28" i="304"/>
  <c r="C28" i="304"/>
  <c r="G28" i="304" s="1"/>
  <c r="F27" i="304"/>
  <c r="E27" i="304"/>
  <c r="D27" i="304"/>
  <c r="C27" i="304"/>
  <c r="G26" i="304"/>
  <c r="F26" i="304"/>
  <c r="E26" i="304"/>
  <c r="D26" i="304"/>
  <c r="C26" i="304"/>
  <c r="F25" i="304"/>
  <c r="E25" i="304"/>
  <c r="D25" i="304"/>
  <c r="C25" i="304"/>
  <c r="G24" i="304"/>
  <c r="F24" i="304"/>
  <c r="E24" i="304"/>
  <c r="D24" i="304"/>
  <c r="C24" i="304"/>
  <c r="F23" i="304"/>
  <c r="E23" i="304"/>
  <c r="D23" i="304"/>
  <c r="G23" i="304" s="1"/>
  <c r="C23" i="304"/>
  <c r="E22" i="304"/>
  <c r="D22" i="304"/>
  <c r="C22" i="304"/>
  <c r="G21" i="304"/>
  <c r="E21" i="304"/>
  <c r="D21" i="304"/>
  <c r="C21" i="304"/>
  <c r="C32" i="303"/>
  <c r="G32" i="303" s="1"/>
  <c r="F31" i="303"/>
  <c r="E31" i="303"/>
  <c r="D31" i="303"/>
  <c r="C31" i="303"/>
  <c r="G30" i="303"/>
  <c r="F30" i="303"/>
  <c r="E30" i="303"/>
  <c r="D30" i="303"/>
  <c r="C30" i="303"/>
  <c r="C29" i="303"/>
  <c r="G29" i="303" s="1"/>
  <c r="F28" i="303"/>
  <c r="E28" i="303"/>
  <c r="D28" i="303"/>
  <c r="C28" i="303"/>
  <c r="G28" i="303" s="1"/>
  <c r="G27" i="303"/>
  <c r="F27" i="303"/>
  <c r="E27" i="303"/>
  <c r="D27" i="303"/>
  <c r="C27" i="303"/>
  <c r="F26" i="303"/>
  <c r="E26" i="303"/>
  <c r="D26" i="303"/>
  <c r="C26" i="303"/>
  <c r="G26" i="303" s="1"/>
  <c r="F25" i="303"/>
  <c r="E25" i="303"/>
  <c r="G25" i="303" s="1"/>
  <c r="D25" i="303"/>
  <c r="C25" i="303"/>
  <c r="F24" i="303"/>
  <c r="E24" i="303"/>
  <c r="D24" i="303"/>
  <c r="G24" i="303" s="1"/>
  <c r="C24" i="303"/>
  <c r="F23" i="303"/>
  <c r="E23" i="303"/>
  <c r="D23" i="303"/>
  <c r="C23" i="303"/>
  <c r="E22" i="303"/>
  <c r="D22" i="303"/>
  <c r="C22" i="303"/>
  <c r="G22" i="303" s="1"/>
  <c r="E21" i="303"/>
  <c r="D21" i="303"/>
  <c r="C21" i="303"/>
  <c r="G21" i="303" s="1"/>
  <c r="G32" i="302"/>
  <c r="C32" i="302"/>
  <c r="G31" i="302"/>
  <c r="F31" i="302"/>
  <c r="E31" i="302"/>
  <c r="D31" i="302"/>
  <c r="C31" i="302"/>
  <c r="F30" i="302"/>
  <c r="E30" i="302"/>
  <c r="D30" i="302"/>
  <c r="C30" i="302"/>
  <c r="C29" i="302"/>
  <c r="G29" i="302" s="1"/>
  <c r="G28" i="302"/>
  <c r="F28" i="302"/>
  <c r="E28" i="302"/>
  <c r="D28" i="302"/>
  <c r="C28" i="302"/>
  <c r="F27" i="302"/>
  <c r="E27" i="302"/>
  <c r="D27" i="302"/>
  <c r="C27" i="302"/>
  <c r="G27" i="302" s="1"/>
  <c r="G26" i="302"/>
  <c r="F26" i="302"/>
  <c r="E26" i="302"/>
  <c r="D26" i="302"/>
  <c r="C26" i="302"/>
  <c r="F25" i="302"/>
  <c r="E25" i="302"/>
  <c r="D25" i="302"/>
  <c r="G25" i="302" s="1"/>
  <c r="C25" i="302"/>
  <c r="F24" i="302"/>
  <c r="E24" i="302"/>
  <c r="D24" i="302"/>
  <c r="C24" i="302"/>
  <c r="F23" i="302"/>
  <c r="E23" i="302"/>
  <c r="D23" i="302"/>
  <c r="G23" i="302" s="1"/>
  <c r="C23" i="302"/>
  <c r="E22" i="302"/>
  <c r="D22" i="302"/>
  <c r="C22" i="302"/>
  <c r="G22" i="302" s="1"/>
  <c r="G21" i="302"/>
  <c r="E21" i="302"/>
  <c r="D21" i="302"/>
  <c r="C21" i="302"/>
  <c r="C32" i="301"/>
  <c r="G32" i="301" s="1"/>
  <c r="F31" i="301"/>
  <c r="E31" i="301"/>
  <c r="D31" i="301"/>
  <c r="C31" i="301"/>
  <c r="G31" i="301" s="1"/>
  <c r="F30" i="301"/>
  <c r="E30" i="301"/>
  <c r="G30" i="301" s="1"/>
  <c r="D30" i="301"/>
  <c r="C30" i="301"/>
  <c r="C29" i="301"/>
  <c r="G29" i="301" s="1"/>
  <c r="F28" i="301"/>
  <c r="E28" i="301"/>
  <c r="D28" i="301"/>
  <c r="C28" i="301"/>
  <c r="F27" i="301"/>
  <c r="E27" i="301"/>
  <c r="G27" i="301" s="1"/>
  <c r="D27" i="301"/>
  <c r="C27" i="301"/>
  <c r="F26" i="301"/>
  <c r="E26" i="301"/>
  <c r="D26" i="301"/>
  <c r="G26" i="301" s="1"/>
  <c r="C26" i="301"/>
  <c r="F25" i="301"/>
  <c r="E25" i="301"/>
  <c r="D25" i="301"/>
  <c r="C25" i="301"/>
  <c r="F24" i="301"/>
  <c r="E24" i="301"/>
  <c r="D24" i="301"/>
  <c r="G24" i="301" s="1"/>
  <c r="C24" i="301"/>
  <c r="G23" i="301"/>
  <c r="F23" i="301"/>
  <c r="E23" i="301"/>
  <c r="D23" i="301"/>
  <c r="C23" i="301"/>
  <c r="G22" i="301"/>
  <c r="E22" i="301"/>
  <c r="D22" i="301"/>
  <c r="C22" i="301"/>
  <c r="E21" i="301"/>
  <c r="D21" i="301"/>
  <c r="C21" i="301"/>
  <c r="G21" i="301" s="1"/>
  <c r="C32" i="300"/>
  <c r="G32" i="300" s="1"/>
  <c r="F31" i="300"/>
  <c r="E31" i="300"/>
  <c r="G31" i="300" s="1"/>
  <c r="D31" i="300"/>
  <c r="C31" i="300"/>
  <c r="F30" i="300"/>
  <c r="E30" i="300"/>
  <c r="D30" i="300"/>
  <c r="G30" i="300" s="1"/>
  <c r="C30" i="300"/>
  <c r="C29" i="300"/>
  <c r="G29" i="300" s="1"/>
  <c r="F28" i="300"/>
  <c r="E28" i="300"/>
  <c r="G28" i="300" s="1"/>
  <c r="D28" i="300"/>
  <c r="C28" i="300"/>
  <c r="F27" i="300"/>
  <c r="E27" i="300"/>
  <c r="D27" i="300"/>
  <c r="G27" i="300" s="1"/>
  <c r="C27" i="300"/>
  <c r="F26" i="300"/>
  <c r="E26" i="300"/>
  <c r="D26" i="300"/>
  <c r="C26" i="300"/>
  <c r="G26" i="300" s="1"/>
  <c r="F25" i="300"/>
  <c r="E25" i="300"/>
  <c r="D25" i="300"/>
  <c r="G25" i="300" s="1"/>
  <c r="C25" i="300"/>
  <c r="F24" i="300"/>
  <c r="E24" i="300"/>
  <c r="D24" i="300"/>
  <c r="C24" i="300"/>
  <c r="G24" i="300" s="1"/>
  <c r="G23" i="300"/>
  <c r="F23" i="300"/>
  <c r="E23" i="300"/>
  <c r="D23" i="300"/>
  <c r="C23" i="300"/>
  <c r="E22" i="300"/>
  <c r="D22" i="300"/>
  <c r="G22" i="300" s="1"/>
  <c r="C22" i="300"/>
  <c r="E21" i="300"/>
  <c r="D21" i="300"/>
  <c r="C21" i="300"/>
  <c r="G32" i="299"/>
  <c r="C32" i="299"/>
  <c r="F31" i="299"/>
  <c r="E31" i="299"/>
  <c r="D31" i="299"/>
  <c r="G31" i="299" s="1"/>
  <c r="C31" i="299"/>
  <c r="F30" i="299"/>
  <c r="E30" i="299"/>
  <c r="D30" i="299"/>
  <c r="C30" i="299"/>
  <c r="G29" i="299"/>
  <c r="C29" i="299"/>
  <c r="F28" i="299"/>
  <c r="E28" i="299"/>
  <c r="D28" i="299"/>
  <c r="G28" i="299" s="1"/>
  <c r="C28" i="299"/>
  <c r="F27" i="299"/>
  <c r="E27" i="299"/>
  <c r="D27" i="299"/>
  <c r="C27" i="299"/>
  <c r="F26" i="299"/>
  <c r="E26" i="299"/>
  <c r="D26" i="299"/>
  <c r="G26" i="299" s="1"/>
  <c r="C26" i="299"/>
  <c r="F25" i="299"/>
  <c r="E25" i="299"/>
  <c r="D25" i="299"/>
  <c r="C25" i="299"/>
  <c r="G25" i="299" s="1"/>
  <c r="G24" i="299"/>
  <c r="F24" i="299"/>
  <c r="E24" i="299"/>
  <c r="D24" i="299"/>
  <c r="C24" i="299"/>
  <c r="F23" i="299"/>
  <c r="E23" i="299"/>
  <c r="G23" i="299" s="1"/>
  <c r="D23" i="299"/>
  <c r="C23" i="299"/>
  <c r="E22" i="299"/>
  <c r="D22" i="299"/>
  <c r="C22" i="299"/>
  <c r="G22" i="299" s="1"/>
  <c r="E21" i="299"/>
  <c r="D21" i="299"/>
  <c r="C21" i="299"/>
  <c r="G21" i="299" s="1"/>
  <c r="G32" i="298"/>
  <c r="C32" i="298"/>
  <c r="F31" i="298"/>
  <c r="E31" i="298"/>
  <c r="D31" i="298"/>
  <c r="C31" i="298"/>
  <c r="G31" i="298" s="1"/>
  <c r="F30" i="298"/>
  <c r="E30" i="298"/>
  <c r="D30" i="298"/>
  <c r="G30" i="298" s="1"/>
  <c r="C30" i="298"/>
  <c r="G29" i="298"/>
  <c r="C29" i="298"/>
  <c r="F28" i="298"/>
  <c r="E28" i="298"/>
  <c r="D28" i="298"/>
  <c r="C28" i="298"/>
  <c r="F27" i="298"/>
  <c r="E27" i="298"/>
  <c r="D27" i="298"/>
  <c r="G27" i="298" s="1"/>
  <c r="C27" i="298"/>
  <c r="G26" i="298"/>
  <c r="F26" i="298"/>
  <c r="E26" i="298"/>
  <c r="D26" i="298"/>
  <c r="C26" i="298"/>
  <c r="F25" i="298"/>
  <c r="G25" i="298" s="1"/>
  <c r="E25" i="298"/>
  <c r="D25" i="298"/>
  <c r="C25" i="298"/>
  <c r="F24" i="298"/>
  <c r="E24" i="298"/>
  <c r="G24" i="298" s="1"/>
  <c r="D24" i="298"/>
  <c r="C24" i="298"/>
  <c r="F23" i="298"/>
  <c r="G23" i="298" s="1"/>
  <c r="E23" i="298"/>
  <c r="D23" i="298"/>
  <c r="C23" i="298"/>
  <c r="E22" i="298"/>
  <c r="D22" i="298"/>
  <c r="G22" i="298" s="1"/>
  <c r="C22" i="298"/>
  <c r="G21" i="298"/>
  <c r="E21" i="298"/>
  <c r="D21" i="298"/>
  <c r="C21" i="298"/>
  <c r="G32" i="297"/>
  <c r="C32" i="297"/>
  <c r="F31" i="297"/>
  <c r="E31" i="297"/>
  <c r="D31" i="297"/>
  <c r="G31" i="297" s="1"/>
  <c r="C31" i="297"/>
  <c r="F30" i="297"/>
  <c r="E30" i="297"/>
  <c r="D30" i="297"/>
  <c r="C30" i="297"/>
  <c r="G30" i="297" s="1"/>
  <c r="C29" i="297"/>
  <c r="G29" i="297" s="1"/>
  <c r="F28" i="297"/>
  <c r="E28" i="297"/>
  <c r="D28" i="297"/>
  <c r="G28" i="297" s="1"/>
  <c r="C28" i="297"/>
  <c r="F27" i="297"/>
  <c r="E27" i="297"/>
  <c r="D27" i="297"/>
  <c r="C27" i="297"/>
  <c r="G27" i="297" s="1"/>
  <c r="G26" i="297"/>
  <c r="F26" i="297"/>
  <c r="E26" i="297"/>
  <c r="D26" i="297"/>
  <c r="C26" i="297"/>
  <c r="F25" i="297"/>
  <c r="E25" i="297"/>
  <c r="G25" i="297" s="1"/>
  <c r="D25" i="297"/>
  <c r="C25" i="297"/>
  <c r="G24" i="297"/>
  <c r="F24" i="297"/>
  <c r="E24" i="297"/>
  <c r="D24" i="297"/>
  <c r="C24" i="297"/>
  <c r="F23" i="297"/>
  <c r="E23" i="297"/>
  <c r="D23" i="297"/>
  <c r="C23" i="297"/>
  <c r="G23" i="297" s="1"/>
  <c r="E22" i="297"/>
  <c r="D22" i="297"/>
  <c r="C22" i="297"/>
  <c r="G22" i="297" s="1"/>
  <c r="G21" i="297"/>
  <c r="E21" i="297"/>
  <c r="D21" i="297"/>
  <c r="C21" i="297"/>
  <c r="G32" i="296"/>
  <c r="C32" i="296"/>
  <c r="F31" i="296"/>
  <c r="E31" i="296"/>
  <c r="D31" i="296"/>
  <c r="G31" i="296" s="1"/>
  <c r="C31" i="296"/>
  <c r="F30" i="296"/>
  <c r="G30" i="296" s="1"/>
  <c r="E30" i="296"/>
  <c r="D30" i="296"/>
  <c r="C30" i="296"/>
  <c r="G29" i="296"/>
  <c r="C29" i="296"/>
  <c r="F28" i="296"/>
  <c r="E28" i="296"/>
  <c r="D28" i="296"/>
  <c r="G28" i="296" s="1"/>
  <c r="C28" i="296"/>
  <c r="F27" i="296"/>
  <c r="G27" i="296" s="1"/>
  <c r="E27" i="296"/>
  <c r="D27" i="296"/>
  <c r="C27" i="296"/>
  <c r="F26" i="296"/>
  <c r="E26" i="296"/>
  <c r="D26" i="296"/>
  <c r="C26" i="296"/>
  <c r="F25" i="296"/>
  <c r="E25" i="296"/>
  <c r="D25" i="296"/>
  <c r="G25" i="296" s="1"/>
  <c r="C25" i="296"/>
  <c r="F24" i="296"/>
  <c r="E24" i="296"/>
  <c r="D24" i="296"/>
  <c r="C24" i="296"/>
  <c r="G24" i="296" s="1"/>
  <c r="F23" i="296"/>
  <c r="E23" i="296"/>
  <c r="D23" i="296"/>
  <c r="C23" i="296"/>
  <c r="G23" i="296" s="1"/>
  <c r="G22" i="296"/>
  <c r="E22" i="296"/>
  <c r="D22" i="296"/>
  <c r="C22" i="296"/>
  <c r="E21" i="296"/>
  <c r="D21" i="296"/>
  <c r="C21" i="296"/>
  <c r="C32" i="295"/>
  <c r="G32" i="295" s="1"/>
  <c r="G31" i="295"/>
  <c r="F31" i="295"/>
  <c r="E31" i="295"/>
  <c r="D31" i="295"/>
  <c r="C31" i="295"/>
  <c r="F30" i="295"/>
  <c r="E30" i="295"/>
  <c r="D30" i="295"/>
  <c r="C30" i="295"/>
  <c r="G29" i="295"/>
  <c r="C29" i="295"/>
  <c r="G28" i="295"/>
  <c r="F28" i="295"/>
  <c r="E28" i="295"/>
  <c r="D28" i="295"/>
  <c r="C28" i="295"/>
  <c r="F27" i="295"/>
  <c r="E27" i="295"/>
  <c r="D27" i="295"/>
  <c r="G27" i="295" s="1"/>
  <c r="C27" i="295"/>
  <c r="G26" i="295"/>
  <c r="F26" i="295"/>
  <c r="E26" i="295"/>
  <c r="D26" i="295"/>
  <c r="C26" i="295"/>
  <c r="F25" i="295"/>
  <c r="E25" i="295"/>
  <c r="D25" i="295"/>
  <c r="C25" i="295"/>
  <c r="G25" i="295" s="1"/>
  <c r="F24" i="295"/>
  <c r="E24" i="295"/>
  <c r="D24" i="295"/>
  <c r="C24" i="295"/>
  <c r="G23" i="295"/>
  <c r="F23" i="295"/>
  <c r="E23" i="295"/>
  <c r="D23" i="295"/>
  <c r="C23" i="295"/>
  <c r="E22" i="295"/>
  <c r="D22" i="295"/>
  <c r="C22" i="295"/>
  <c r="E21" i="295"/>
  <c r="D21" i="295"/>
  <c r="C21" i="295"/>
  <c r="G21" i="295" s="1"/>
  <c r="C32" i="294"/>
  <c r="G32" i="294" s="1"/>
  <c r="F31" i="294"/>
  <c r="E31" i="294"/>
  <c r="D31" i="294"/>
  <c r="C31" i="294"/>
  <c r="F30" i="294"/>
  <c r="E30" i="294"/>
  <c r="D30" i="294"/>
  <c r="G30" i="294" s="1"/>
  <c r="C30" i="294"/>
  <c r="C29" i="294"/>
  <c r="G29" i="294" s="1"/>
  <c r="G28" i="294"/>
  <c r="F28" i="294"/>
  <c r="E28" i="294"/>
  <c r="D28" i="294"/>
  <c r="C28" i="294"/>
  <c r="F27" i="294"/>
  <c r="E27" i="294"/>
  <c r="D27" i="294"/>
  <c r="G27" i="294" s="1"/>
  <c r="C27" i="294"/>
  <c r="F26" i="294"/>
  <c r="E26" i="294"/>
  <c r="D26" i="294"/>
  <c r="C26" i="294"/>
  <c r="G26" i="294" s="1"/>
  <c r="F25" i="294"/>
  <c r="E25" i="294"/>
  <c r="D25" i="294"/>
  <c r="C25" i="294"/>
  <c r="G25" i="294" s="1"/>
  <c r="F24" i="294"/>
  <c r="E24" i="294"/>
  <c r="D24" i="294"/>
  <c r="C24" i="294"/>
  <c r="G24" i="294" s="1"/>
  <c r="F23" i="294"/>
  <c r="E23" i="294"/>
  <c r="D23" i="294"/>
  <c r="C23" i="294"/>
  <c r="E22" i="294"/>
  <c r="D22" i="294"/>
  <c r="G22" i="294" s="1"/>
  <c r="C22" i="294"/>
  <c r="E21" i="294"/>
  <c r="D21" i="294"/>
  <c r="G21" i="294" s="1"/>
  <c r="C21" i="294"/>
  <c r="G32" i="293"/>
  <c r="C32" i="293"/>
  <c r="F31" i="293"/>
  <c r="G31" i="293" s="1"/>
  <c r="E31" i="293"/>
  <c r="D31" i="293"/>
  <c r="C31" i="293"/>
  <c r="F30" i="293"/>
  <c r="E30" i="293"/>
  <c r="D30" i="293"/>
  <c r="C30" i="293"/>
  <c r="G30" i="293" s="1"/>
  <c r="G29" i="293"/>
  <c r="C29" i="293"/>
  <c r="G28" i="293"/>
  <c r="F28" i="293"/>
  <c r="E28" i="293"/>
  <c r="D28" i="293"/>
  <c r="C28" i="293"/>
  <c r="F27" i="293"/>
  <c r="E27" i="293"/>
  <c r="D27" i="293"/>
  <c r="C27" i="293"/>
  <c r="G27" i="293" s="1"/>
  <c r="G26" i="293"/>
  <c r="F26" i="293"/>
  <c r="E26" i="293"/>
  <c r="D26" i="293"/>
  <c r="C26" i="293"/>
  <c r="G25" i="293"/>
  <c r="F25" i="293"/>
  <c r="E25" i="293"/>
  <c r="D25" i="293"/>
  <c r="C25" i="293"/>
  <c r="F24" i="293"/>
  <c r="E24" i="293"/>
  <c r="D24" i="293"/>
  <c r="C24" i="293"/>
  <c r="G24" i="293" s="1"/>
  <c r="G23" i="293"/>
  <c r="F23" i="293"/>
  <c r="E23" i="293"/>
  <c r="D23" i="293"/>
  <c r="C23" i="293"/>
  <c r="E22" i="293"/>
  <c r="D22" i="293"/>
  <c r="C22" i="293"/>
  <c r="G22" i="293" s="1"/>
  <c r="E21" i="293"/>
  <c r="D21" i="293"/>
  <c r="C21" i="293"/>
  <c r="G21" i="293" s="1"/>
  <c r="G32" i="292"/>
  <c r="C32" i="292"/>
  <c r="F31" i="292"/>
  <c r="E31" i="292"/>
  <c r="D31" i="292"/>
  <c r="C31" i="292"/>
  <c r="G31" i="292" s="1"/>
  <c r="F30" i="292"/>
  <c r="E30" i="292"/>
  <c r="D30" i="292"/>
  <c r="C30" i="292"/>
  <c r="G30" i="292" s="1"/>
  <c r="G29" i="292"/>
  <c r="C29" i="292"/>
  <c r="F28" i="292"/>
  <c r="E28" i="292"/>
  <c r="D28" i="292"/>
  <c r="C28" i="292"/>
  <c r="F27" i="292"/>
  <c r="E27" i="292"/>
  <c r="D27" i="292"/>
  <c r="C27" i="292"/>
  <c r="G27" i="292" s="1"/>
  <c r="G26" i="292"/>
  <c r="F26" i="292"/>
  <c r="E26" i="292"/>
  <c r="D26" i="292"/>
  <c r="C26" i="292"/>
  <c r="F25" i="292"/>
  <c r="E25" i="292"/>
  <c r="D25" i="292"/>
  <c r="C25" i="292"/>
  <c r="G25" i="292" s="1"/>
  <c r="F24" i="292"/>
  <c r="E24" i="292"/>
  <c r="G24" i="292" s="1"/>
  <c r="D24" i="292"/>
  <c r="C24" i="292"/>
  <c r="G23" i="292"/>
  <c r="F23" i="292"/>
  <c r="E23" i="292"/>
  <c r="D23" i="292"/>
  <c r="C23" i="292"/>
  <c r="E22" i="292"/>
  <c r="D22" i="292"/>
  <c r="C22" i="292"/>
  <c r="E21" i="292"/>
  <c r="D21" i="292"/>
  <c r="C21" i="292"/>
  <c r="G21" i="292" s="1"/>
  <c r="C32" i="291"/>
  <c r="G32" i="291" s="1"/>
  <c r="F31" i="291"/>
  <c r="E31" i="291"/>
  <c r="D31" i="291"/>
  <c r="G31" i="291" s="1"/>
  <c r="C31" i="291"/>
  <c r="F30" i="291"/>
  <c r="E30" i="291"/>
  <c r="D30" i="291"/>
  <c r="C30" i="291"/>
  <c r="G30" i="291" s="1"/>
  <c r="C29" i="291"/>
  <c r="G29" i="291" s="1"/>
  <c r="F28" i="291"/>
  <c r="E28" i="291"/>
  <c r="D28" i="291"/>
  <c r="C28" i="291"/>
  <c r="G28" i="291" s="1"/>
  <c r="F27" i="291"/>
  <c r="E27" i="291"/>
  <c r="D27" i="291"/>
  <c r="C27" i="291"/>
  <c r="G27" i="291" s="1"/>
  <c r="F26" i="291"/>
  <c r="E26" i="291"/>
  <c r="D26" i="291"/>
  <c r="C26" i="291"/>
  <c r="F25" i="291"/>
  <c r="E25" i="291"/>
  <c r="G25" i="291" s="1"/>
  <c r="D25" i="291"/>
  <c r="C25" i="291"/>
  <c r="F24" i="291"/>
  <c r="E24" i="291"/>
  <c r="D24" i="291"/>
  <c r="C24" i="291"/>
  <c r="G24" i="291" s="1"/>
  <c r="F23" i="291"/>
  <c r="E23" i="291"/>
  <c r="D23" i="291"/>
  <c r="C23" i="291"/>
  <c r="E22" i="291"/>
  <c r="D22" i="291"/>
  <c r="C22" i="291"/>
  <c r="E21" i="291"/>
  <c r="D21" i="291"/>
  <c r="C21" i="291"/>
  <c r="G32" i="290"/>
  <c r="C32" i="290"/>
  <c r="F31" i="290"/>
  <c r="E31" i="290"/>
  <c r="D31" i="290"/>
  <c r="G31" i="290" s="1"/>
  <c r="C31" i="290"/>
  <c r="F30" i="290"/>
  <c r="E30" i="290"/>
  <c r="D30" i="290"/>
  <c r="C30" i="290"/>
  <c r="G30" i="290" s="1"/>
  <c r="G29" i="290"/>
  <c r="C29" i="290"/>
  <c r="F28" i="290"/>
  <c r="E28" i="290"/>
  <c r="D28" i="290"/>
  <c r="C28" i="290"/>
  <c r="G28" i="290" s="1"/>
  <c r="F27" i="290"/>
  <c r="E27" i="290"/>
  <c r="D27" i="290"/>
  <c r="C27" i="290"/>
  <c r="G27" i="290" s="1"/>
  <c r="F26" i="290"/>
  <c r="E26" i="290"/>
  <c r="G26" i="290" s="1"/>
  <c r="D26" i="290"/>
  <c r="C26" i="290"/>
  <c r="F25" i="290"/>
  <c r="E25" i="290"/>
  <c r="D25" i="290"/>
  <c r="G25" i="290" s="1"/>
  <c r="C25" i="290"/>
  <c r="F24" i="290"/>
  <c r="E24" i="290"/>
  <c r="D24" i="290"/>
  <c r="C24" i="290"/>
  <c r="F23" i="290"/>
  <c r="E23" i="290"/>
  <c r="D23" i="290"/>
  <c r="G23" i="290" s="1"/>
  <c r="C23" i="290"/>
  <c r="E22" i="290"/>
  <c r="D22" i="290"/>
  <c r="C22" i="290"/>
  <c r="G22" i="290" s="1"/>
  <c r="E21" i="290"/>
  <c r="D21" i="290"/>
  <c r="G21" i="290" s="1"/>
  <c r="C21" i="290"/>
  <c r="G32" i="289"/>
  <c r="C32" i="289"/>
  <c r="F31" i="289"/>
  <c r="E31" i="289"/>
  <c r="D31" i="289"/>
  <c r="C31" i="289"/>
  <c r="G31" i="289" s="1"/>
  <c r="F30" i="289"/>
  <c r="E30" i="289"/>
  <c r="G30" i="289" s="1"/>
  <c r="D30" i="289"/>
  <c r="C30" i="289"/>
  <c r="G29" i="289"/>
  <c r="C29" i="289"/>
  <c r="F28" i="289"/>
  <c r="E28" i="289"/>
  <c r="D28" i="289"/>
  <c r="C28" i="289"/>
  <c r="G27" i="289"/>
  <c r="F27" i="289"/>
  <c r="E27" i="289"/>
  <c r="D27" i="289"/>
  <c r="C27" i="289"/>
  <c r="F26" i="289"/>
  <c r="G26" i="289" s="1"/>
  <c r="E26" i="289"/>
  <c r="D26" i="289"/>
  <c r="C26" i="289"/>
  <c r="F25" i="289"/>
  <c r="E25" i="289"/>
  <c r="D25" i="289"/>
  <c r="C25" i="289"/>
  <c r="F24" i="289"/>
  <c r="E24" i="289"/>
  <c r="D24" i="289"/>
  <c r="G24" i="289" s="1"/>
  <c r="C24" i="289"/>
  <c r="G23" i="289"/>
  <c r="F23" i="289"/>
  <c r="E23" i="289"/>
  <c r="D23" i="289"/>
  <c r="C23" i="289"/>
  <c r="E22" i="289"/>
  <c r="G22" i="289" s="1"/>
  <c r="D22" i="289"/>
  <c r="C22" i="289"/>
  <c r="E21" i="289"/>
  <c r="D21" i="289"/>
  <c r="C21" i="289"/>
  <c r="G21" i="289" s="1"/>
  <c r="C32" i="288"/>
  <c r="G32" i="288" s="1"/>
  <c r="G31" i="288"/>
  <c r="F31" i="288"/>
  <c r="E31" i="288"/>
  <c r="D31" i="288"/>
  <c r="C31" i="288"/>
  <c r="F30" i="288"/>
  <c r="E30" i="288"/>
  <c r="D30" i="288"/>
  <c r="C30" i="288"/>
  <c r="G30" i="288" s="1"/>
  <c r="C29" i="288"/>
  <c r="G29" i="288" s="1"/>
  <c r="F28" i="288"/>
  <c r="G28" i="288" s="1"/>
  <c r="E28" i="288"/>
  <c r="D28" i="288"/>
  <c r="C28" i="288"/>
  <c r="F27" i="288"/>
  <c r="E27" i="288"/>
  <c r="D27" i="288"/>
  <c r="C27" i="288"/>
  <c r="G27" i="288" s="1"/>
  <c r="F26" i="288"/>
  <c r="E26" i="288"/>
  <c r="D26" i="288"/>
  <c r="C26" i="288"/>
  <c r="F25" i="288"/>
  <c r="E25" i="288"/>
  <c r="D25" i="288"/>
  <c r="G25" i="288" s="1"/>
  <c r="C25" i="288"/>
  <c r="F24" i="288"/>
  <c r="E24" i="288"/>
  <c r="D24" i="288"/>
  <c r="C24" i="288"/>
  <c r="G24" i="288" s="1"/>
  <c r="G23" i="288"/>
  <c r="F23" i="288"/>
  <c r="E23" i="288"/>
  <c r="D23" i="288"/>
  <c r="C23" i="288"/>
  <c r="E22" i="288"/>
  <c r="D22" i="288"/>
  <c r="C22" i="288"/>
  <c r="G22" i="288" s="1"/>
  <c r="E21" i="288"/>
  <c r="D21" i="288"/>
  <c r="C21" i="288"/>
  <c r="G21" i="288" s="1"/>
  <c r="C32" i="287"/>
  <c r="G32" i="287" s="1"/>
  <c r="F31" i="287"/>
  <c r="E31" i="287"/>
  <c r="D31" i="287"/>
  <c r="G31" i="287" s="1"/>
  <c r="C31" i="287"/>
  <c r="F30" i="287"/>
  <c r="E30" i="287"/>
  <c r="D30" i="287"/>
  <c r="C30" i="287"/>
  <c r="C29" i="287"/>
  <c r="G29" i="287" s="1"/>
  <c r="G28" i="287"/>
  <c r="F28" i="287"/>
  <c r="E28" i="287"/>
  <c r="D28" i="287"/>
  <c r="C28" i="287"/>
  <c r="F27" i="287"/>
  <c r="E27" i="287"/>
  <c r="D27" i="287"/>
  <c r="C27" i="287"/>
  <c r="G27" i="287" s="1"/>
  <c r="F26" i="287"/>
  <c r="E26" i="287"/>
  <c r="D26" i="287"/>
  <c r="G26" i="287" s="1"/>
  <c r="C26" i="287"/>
  <c r="F25" i="287"/>
  <c r="E25" i="287"/>
  <c r="D25" i="287"/>
  <c r="C25" i="287"/>
  <c r="G25" i="287" s="1"/>
  <c r="F24" i="287"/>
  <c r="E24" i="287"/>
  <c r="D24" i="287"/>
  <c r="C24" i="287"/>
  <c r="G24" i="287" s="1"/>
  <c r="G23" i="287"/>
  <c r="F23" i="287"/>
  <c r="E23" i="287"/>
  <c r="D23" i="287"/>
  <c r="C23" i="287"/>
  <c r="E22" i="287"/>
  <c r="D22" i="287"/>
  <c r="C22" i="287"/>
  <c r="G22" i="287" s="1"/>
  <c r="E21" i="287"/>
  <c r="D21" i="287"/>
  <c r="C21" i="287"/>
  <c r="G32" i="286"/>
  <c r="C32" i="286"/>
  <c r="F31" i="286"/>
  <c r="E31" i="286"/>
  <c r="D31" i="286"/>
  <c r="C31" i="286"/>
  <c r="F30" i="286"/>
  <c r="E30" i="286"/>
  <c r="D30" i="286"/>
  <c r="C30" i="286"/>
  <c r="G29" i="286"/>
  <c r="C29" i="286"/>
  <c r="F28" i="286"/>
  <c r="E28" i="286"/>
  <c r="D28" i="286"/>
  <c r="C28" i="286"/>
  <c r="F27" i="286"/>
  <c r="E27" i="286"/>
  <c r="D27" i="286"/>
  <c r="G27" i="286" s="1"/>
  <c r="C27" i="286"/>
  <c r="F26" i="286"/>
  <c r="E26" i="286"/>
  <c r="D26" i="286"/>
  <c r="C26" i="286"/>
  <c r="G26" i="286" s="1"/>
  <c r="G25" i="286"/>
  <c r="F25" i="286"/>
  <c r="E25" i="286"/>
  <c r="D25" i="286"/>
  <c r="C25" i="286"/>
  <c r="F24" i="286"/>
  <c r="E24" i="286"/>
  <c r="D24" i="286"/>
  <c r="G24" i="286" s="1"/>
  <c r="C24" i="286"/>
  <c r="F23" i="286"/>
  <c r="E23" i="286"/>
  <c r="G23" i="286" s="1"/>
  <c r="D23" i="286"/>
  <c r="C23" i="286"/>
  <c r="E22" i="286"/>
  <c r="D22" i="286"/>
  <c r="G22" i="286" s="1"/>
  <c r="C22" i="286"/>
  <c r="E21" i="286"/>
  <c r="D21" i="286"/>
  <c r="C21" i="286"/>
  <c r="G21" i="286" s="1"/>
  <c r="G32" i="285"/>
  <c r="C32" i="285"/>
  <c r="F31" i="285"/>
  <c r="E31" i="285"/>
  <c r="D31" i="285"/>
  <c r="C31" i="285"/>
  <c r="F30" i="285"/>
  <c r="E30" i="285"/>
  <c r="D30" i="285"/>
  <c r="C30" i="285"/>
  <c r="G30" i="285" s="1"/>
  <c r="G29" i="285"/>
  <c r="C29" i="285"/>
  <c r="F28" i="285"/>
  <c r="E28" i="285"/>
  <c r="D28" i="285"/>
  <c r="C28" i="285"/>
  <c r="F27" i="285"/>
  <c r="E27" i="285"/>
  <c r="D27" i="285"/>
  <c r="C27" i="285"/>
  <c r="G27" i="285" s="1"/>
  <c r="F26" i="285"/>
  <c r="G26" i="285" s="1"/>
  <c r="E26" i="285"/>
  <c r="D26" i="285"/>
  <c r="C26" i="285"/>
  <c r="F25" i="285"/>
  <c r="E25" i="285"/>
  <c r="G25" i="285" s="1"/>
  <c r="D25" i="285"/>
  <c r="C25" i="285"/>
  <c r="F24" i="285"/>
  <c r="E24" i="285"/>
  <c r="D24" i="285"/>
  <c r="G24" i="285" s="1"/>
  <c r="C24" i="285"/>
  <c r="F23" i="285"/>
  <c r="E23" i="285"/>
  <c r="D23" i="285"/>
  <c r="C23" i="285"/>
  <c r="G23" i="285" s="1"/>
  <c r="E22" i="285"/>
  <c r="D22" i="285"/>
  <c r="C22" i="285"/>
  <c r="G22" i="285" s="1"/>
  <c r="E21" i="285"/>
  <c r="G21" i="285" s="1"/>
  <c r="D21" i="285"/>
  <c r="C21" i="285"/>
  <c r="G32" i="284"/>
  <c r="C32" i="284"/>
  <c r="F31" i="284"/>
  <c r="E31" i="284"/>
  <c r="D31" i="284"/>
  <c r="C31" i="284"/>
  <c r="G31" i="284" s="1"/>
  <c r="F30" i="284"/>
  <c r="G30" i="284" s="1"/>
  <c r="E30" i="284"/>
  <c r="D30" i="284"/>
  <c r="C30" i="284"/>
  <c r="G29" i="284"/>
  <c r="C29" i="284"/>
  <c r="F28" i="284"/>
  <c r="E28" i="284"/>
  <c r="D28" i="284"/>
  <c r="C28" i="284"/>
  <c r="G28" i="284" s="1"/>
  <c r="F27" i="284"/>
  <c r="G27" i="284" s="1"/>
  <c r="E27" i="284"/>
  <c r="D27" i="284"/>
  <c r="C27" i="284"/>
  <c r="F26" i="284"/>
  <c r="E26" i="284"/>
  <c r="G26" i="284" s="1"/>
  <c r="D26" i="284"/>
  <c r="C26" i="284"/>
  <c r="F25" i="284"/>
  <c r="E25" i="284"/>
  <c r="D25" i="284"/>
  <c r="G25" i="284" s="1"/>
  <c r="C25" i="284"/>
  <c r="F24" i="284"/>
  <c r="E24" i="284"/>
  <c r="D24" i="284"/>
  <c r="C24" i="284"/>
  <c r="G24" i="284" s="1"/>
  <c r="F23" i="284"/>
  <c r="E23" i="284"/>
  <c r="D23" i="284"/>
  <c r="C23" i="284"/>
  <c r="G23" i="284" s="1"/>
  <c r="G22" i="284"/>
  <c r="E22" i="284"/>
  <c r="D22" i="284"/>
  <c r="C22" i="284"/>
  <c r="E21" i="284"/>
  <c r="D21" i="284"/>
  <c r="G21" i="284" s="1"/>
  <c r="C21" i="284"/>
  <c r="C32" i="283"/>
  <c r="G32" i="283" s="1"/>
  <c r="G31" i="283"/>
  <c r="F31" i="283"/>
  <c r="E31" i="283"/>
  <c r="D31" i="283"/>
  <c r="C31" i="283"/>
  <c r="G30" i="283"/>
  <c r="F30" i="283"/>
  <c r="E30" i="283"/>
  <c r="D30" i="283"/>
  <c r="C30" i="283"/>
  <c r="C29" i="283"/>
  <c r="G29" i="283" s="1"/>
  <c r="G28" i="283"/>
  <c r="F28" i="283"/>
  <c r="E28" i="283"/>
  <c r="D28" i="283"/>
  <c r="C28" i="283"/>
  <c r="G27" i="283"/>
  <c r="F27" i="283"/>
  <c r="E27" i="283"/>
  <c r="D27" i="283"/>
  <c r="C27" i="283"/>
  <c r="F26" i="283"/>
  <c r="E26" i="283"/>
  <c r="D26" i="283"/>
  <c r="G26" i="283" s="1"/>
  <c r="C26" i="283"/>
  <c r="G25" i="283"/>
  <c r="F25" i="283"/>
  <c r="E25" i="283"/>
  <c r="D25" i="283"/>
  <c r="C25" i="283"/>
  <c r="F24" i="283"/>
  <c r="E24" i="283"/>
  <c r="D24" i="283"/>
  <c r="C24" i="283"/>
  <c r="G24" i="283" s="1"/>
  <c r="F23" i="283"/>
  <c r="E23" i="283"/>
  <c r="G23" i="283" s="1"/>
  <c r="D23" i="283"/>
  <c r="C23" i="283"/>
  <c r="E22" i="283"/>
  <c r="D22" i="283"/>
  <c r="C22" i="283"/>
  <c r="G22" i="283" s="1"/>
  <c r="E21" i="283"/>
  <c r="D21" i="283"/>
  <c r="C21" i="283"/>
  <c r="G21" i="283" s="1"/>
  <c r="C32" i="282"/>
  <c r="G32" i="282" s="1"/>
  <c r="G31" i="282"/>
  <c r="F31" i="282"/>
  <c r="E31" i="282"/>
  <c r="D31" i="282"/>
  <c r="C31" i="282"/>
  <c r="F30" i="282"/>
  <c r="E30" i="282"/>
  <c r="D30" i="282"/>
  <c r="C30" i="282"/>
  <c r="G30" i="282" s="1"/>
  <c r="C29" i="282"/>
  <c r="G29" i="282" s="1"/>
  <c r="G28" i="282"/>
  <c r="F28" i="282"/>
  <c r="E28" i="282"/>
  <c r="D28" i="282"/>
  <c r="C28" i="282"/>
  <c r="F27" i="282"/>
  <c r="E27" i="282"/>
  <c r="D27" i="282"/>
  <c r="C27" i="282"/>
  <c r="G27" i="282" s="1"/>
  <c r="F26" i="282"/>
  <c r="G26" i="282" s="1"/>
  <c r="E26" i="282"/>
  <c r="D26" i="282"/>
  <c r="C26" i="282"/>
  <c r="F25" i="282"/>
  <c r="E25" i="282"/>
  <c r="G25" i="282" s="1"/>
  <c r="D25" i="282"/>
  <c r="C25" i="282"/>
  <c r="F24" i="282"/>
  <c r="E24" i="282"/>
  <c r="D24" i="282"/>
  <c r="C24" i="282"/>
  <c r="G24" i="282" s="1"/>
  <c r="F23" i="282"/>
  <c r="E23" i="282"/>
  <c r="D23" i="282"/>
  <c r="C23" i="282"/>
  <c r="E22" i="282"/>
  <c r="D22" i="282"/>
  <c r="C22" i="282"/>
  <c r="G22" i="282" s="1"/>
  <c r="G21" i="282"/>
  <c r="E21" i="282"/>
  <c r="D21" i="282"/>
  <c r="C21" i="282"/>
  <c r="G32" i="281"/>
  <c r="C32" i="281"/>
  <c r="F31" i="281"/>
  <c r="E31" i="281"/>
  <c r="D31" i="281"/>
  <c r="C31" i="281"/>
  <c r="G31" i="281" s="1"/>
  <c r="G30" i="281"/>
  <c r="F30" i="281"/>
  <c r="E30" i="281"/>
  <c r="D30" i="281"/>
  <c r="C30" i="281"/>
  <c r="G29" i="281"/>
  <c r="C29" i="281"/>
  <c r="F28" i="281"/>
  <c r="E28" i="281"/>
  <c r="D28" i="281"/>
  <c r="C28" i="281"/>
  <c r="G28" i="281" s="1"/>
  <c r="G27" i="281"/>
  <c r="F27" i="281"/>
  <c r="E27" i="281"/>
  <c r="D27" i="281"/>
  <c r="C27" i="281"/>
  <c r="G26" i="281"/>
  <c r="F26" i="281"/>
  <c r="E26" i="281"/>
  <c r="D26" i="281"/>
  <c r="C26" i="281"/>
  <c r="F25" i="281"/>
  <c r="E25" i="281"/>
  <c r="D25" i="281"/>
  <c r="C25" i="281"/>
  <c r="G25" i="281" s="1"/>
  <c r="F24" i="281"/>
  <c r="E24" i="281"/>
  <c r="D24" i="281"/>
  <c r="C24" i="281"/>
  <c r="F23" i="281"/>
  <c r="E23" i="281"/>
  <c r="D23" i="281"/>
  <c r="C23" i="281"/>
  <c r="G23" i="281" s="1"/>
  <c r="G22" i="281"/>
  <c r="E22" i="281"/>
  <c r="D22" i="281"/>
  <c r="C22" i="281"/>
  <c r="E21" i="281"/>
  <c r="D21" i="281"/>
  <c r="G21" i="281" s="1"/>
  <c r="C21" i="281"/>
  <c r="C32" i="280"/>
  <c r="G32" i="280" s="1"/>
  <c r="F31" i="280"/>
  <c r="E31" i="280"/>
  <c r="D31" i="280"/>
  <c r="C31" i="280"/>
  <c r="G31" i="280" s="1"/>
  <c r="F30" i="280"/>
  <c r="E30" i="280"/>
  <c r="D30" i="280"/>
  <c r="C30" i="280"/>
  <c r="G30" i="280" s="1"/>
  <c r="C29" i="280"/>
  <c r="G29" i="280" s="1"/>
  <c r="F28" i="280"/>
  <c r="E28" i="280"/>
  <c r="D28" i="280"/>
  <c r="C28" i="280"/>
  <c r="F27" i="280"/>
  <c r="E27" i="280"/>
  <c r="D27" i="280"/>
  <c r="C27" i="280"/>
  <c r="G27" i="280" s="1"/>
  <c r="F26" i="280"/>
  <c r="E26" i="280"/>
  <c r="D26" i="280"/>
  <c r="C26" i="280"/>
  <c r="G26" i="280" s="1"/>
  <c r="F25" i="280"/>
  <c r="E25" i="280"/>
  <c r="D25" i="280"/>
  <c r="C25" i="280"/>
  <c r="F24" i="280"/>
  <c r="E24" i="280"/>
  <c r="G24" i="280" s="1"/>
  <c r="D24" i="280"/>
  <c r="C24" i="280"/>
  <c r="F23" i="280"/>
  <c r="E23" i="280"/>
  <c r="D23" i="280"/>
  <c r="C23" i="280"/>
  <c r="G23" i="280" s="1"/>
  <c r="E22" i="280"/>
  <c r="D22" i="280"/>
  <c r="C22" i="280"/>
  <c r="E21" i="280"/>
  <c r="D21" i="280"/>
  <c r="C21" i="280"/>
  <c r="G21" i="280" s="1"/>
  <c r="C32" i="279"/>
  <c r="G32" i="279" s="1"/>
  <c r="G31" i="279"/>
  <c r="F31" i="279"/>
  <c r="E31" i="279"/>
  <c r="D31" i="279"/>
  <c r="C31" i="279"/>
  <c r="G30" i="279"/>
  <c r="F30" i="279"/>
  <c r="E30" i="279"/>
  <c r="D30" i="279"/>
  <c r="C30" i="279"/>
  <c r="C29" i="279"/>
  <c r="G29" i="279" s="1"/>
  <c r="G28" i="279"/>
  <c r="F28" i="279"/>
  <c r="E28" i="279"/>
  <c r="D28" i="279"/>
  <c r="C28" i="279"/>
  <c r="G27" i="279"/>
  <c r="F27" i="279"/>
  <c r="E27" i="279"/>
  <c r="D27" i="279"/>
  <c r="C27" i="279"/>
  <c r="F26" i="279"/>
  <c r="E26" i="279"/>
  <c r="D26" i="279"/>
  <c r="C26" i="279"/>
  <c r="G26" i="279" s="1"/>
  <c r="G25" i="279"/>
  <c r="F25" i="279"/>
  <c r="E25" i="279"/>
  <c r="D25" i="279"/>
  <c r="C25" i="279"/>
  <c r="F24" i="279"/>
  <c r="E24" i="279"/>
  <c r="D24" i="279"/>
  <c r="C24" i="279"/>
  <c r="G24" i="279" s="1"/>
  <c r="F23" i="279"/>
  <c r="E23" i="279"/>
  <c r="D23" i="279"/>
  <c r="C23" i="279"/>
  <c r="E22" i="279"/>
  <c r="D22" i="279"/>
  <c r="G22" i="279" s="1"/>
  <c r="C22" i="279"/>
  <c r="E21" i="279"/>
  <c r="D21" i="279"/>
  <c r="C21" i="279"/>
  <c r="G32" i="278"/>
  <c r="C32" i="278"/>
  <c r="G31" i="278"/>
  <c r="F31" i="278"/>
  <c r="E31" i="278"/>
  <c r="D31" i="278"/>
  <c r="C31" i="278"/>
  <c r="F30" i="278"/>
  <c r="E30" i="278"/>
  <c r="D30" i="278"/>
  <c r="C30" i="278"/>
  <c r="C29" i="278"/>
  <c r="G29" i="278" s="1"/>
  <c r="F28" i="278"/>
  <c r="G28" i="278" s="1"/>
  <c r="E28" i="278"/>
  <c r="D28" i="278"/>
  <c r="C28" i="278"/>
  <c r="F27" i="278"/>
  <c r="E27" i="278"/>
  <c r="D27" i="278"/>
  <c r="C27" i="278"/>
  <c r="F26" i="278"/>
  <c r="E26" i="278"/>
  <c r="D26" i="278"/>
  <c r="C26" i="278"/>
  <c r="G25" i="278"/>
  <c r="F25" i="278"/>
  <c r="E25" i="278"/>
  <c r="D25" i="278"/>
  <c r="C25" i="278"/>
  <c r="F24" i="278"/>
  <c r="E24" i="278"/>
  <c r="D24" i="278"/>
  <c r="C24" i="278"/>
  <c r="G24" i="278" s="1"/>
  <c r="G23" i="278"/>
  <c r="F23" i="278"/>
  <c r="E23" i="278"/>
  <c r="D23" i="278"/>
  <c r="C23" i="278"/>
  <c r="G22" i="278"/>
  <c r="E22" i="278"/>
  <c r="D22" i="278"/>
  <c r="C22" i="278"/>
  <c r="E21" i="278"/>
  <c r="D21" i="278"/>
  <c r="C21" i="278"/>
  <c r="G21" i="278" s="1"/>
  <c r="G32" i="277"/>
  <c r="C32" i="277"/>
  <c r="F31" i="277"/>
  <c r="E31" i="277"/>
  <c r="D31" i="277"/>
  <c r="C31" i="277"/>
  <c r="F30" i="277"/>
  <c r="E30" i="277"/>
  <c r="D30" i="277"/>
  <c r="C30" i="277"/>
  <c r="G30" i="277" s="1"/>
  <c r="C29" i="277"/>
  <c r="G29" i="277" s="1"/>
  <c r="F28" i="277"/>
  <c r="E28" i="277"/>
  <c r="D28" i="277"/>
  <c r="C28" i="277"/>
  <c r="F27" i="277"/>
  <c r="E27" i="277"/>
  <c r="D27" i="277"/>
  <c r="C27" i="277"/>
  <c r="G27" i="277" s="1"/>
  <c r="G26" i="277"/>
  <c r="F26" i="277"/>
  <c r="E26" i="277"/>
  <c r="D26" i="277"/>
  <c r="C26" i="277"/>
  <c r="F25" i="277"/>
  <c r="E25" i="277"/>
  <c r="D25" i="277"/>
  <c r="C25" i="277"/>
  <c r="F24" i="277"/>
  <c r="E24" i="277"/>
  <c r="D24" i="277"/>
  <c r="G24" i="277" s="1"/>
  <c r="C24" i="277"/>
  <c r="G23" i="277"/>
  <c r="F23" i="277"/>
  <c r="E23" i="277"/>
  <c r="D23" i="277"/>
  <c r="C23" i="277"/>
  <c r="E22" i="277"/>
  <c r="D22" i="277"/>
  <c r="C22" i="277"/>
  <c r="G22" i="277" s="1"/>
  <c r="E21" i="277"/>
  <c r="D21" i="277"/>
  <c r="C21" i="277"/>
  <c r="C32" i="276"/>
  <c r="G32" i="276" s="1"/>
  <c r="G31" i="276"/>
  <c r="F31" i="276"/>
  <c r="E31" i="276"/>
  <c r="D31" i="276"/>
  <c r="C31" i="276"/>
  <c r="F30" i="276"/>
  <c r="E30" i="276"/>
  <c r="D30" i="276"/>
  <c r="C30" i="276"/>
  <c r="G30" i="276" s="1"/>
  <c r="C29" i="276"/>
  <c r="G29" i="276" s="1"/>
  <c r="F28" i="276"/>
  <c r="E28" i="276"/>
  <c r="D28" i="276"/>
  <c r="C28" i="276"/>
  <c r="G28" i="276" s="1"/>
  <c r="F27" i="276"/>
  <c r="E27" i="276"/>
  <c r="D27" i="276"/>
  <c r="C27" i="276"/>
  <c r="F26" i="276"/>
  <c r="E26" i="276"/>
  <c r="D26" i="276"/>
  <c r="C26" i="276"/>
  <c r="G25" i="276"/>
  <c r="F25" i="276"/>
  <c r="E25" i="276"/>
  <c r="D25" i="276"/>
  <c r="C25" i="276"/>
  <c r="F24" i="276"/>
  <c r="E24" i="276"/>
  <c r="D24" i="276"/>
  <c r="C24" i="276"/>
  <c r="F23" i="276"/>
  <c r="E23" i="276"/>
  <c r="D23" i="276"/>
  <c r="C23" i="276"/>
  <c r="G23" i="276" s="1"/>
  <c r="E22" i="276"/>
  <c r="D22" i="276"/>
  <c r="C22" i="276"/>
  <c r="G22" i="276" s="1"/>
  <c r="E21" i="276"/>
  <c r="D21" i="276"/>
  <c r="C21" i="276"/>
  <c r="G32" i="275"/>
  <c r="C32" i="275"/>
  <c r="F31" i="275"/>
  <c r="E31" i="275"/>
  <c r="D31" i="275"/>
  <c r="C31" i="275"/>
  <c r="G31" i="275" s="1"/>
  <c r="F30" i="275"/>
  <c r="E30" i="275"/>
  <c r="D30" i="275"/>
  <c r="C30" i="275"/>
  <c r="C29" i="275"/>
  <c r="G29" i="275" s="1"/>
  <c r="G28" i="275"/>
  <c r="F28" i="275"/>
  <c r="E28" i="275"/>
  <c r="D28" i="275"/>
  <c r="C28" i="275"/>
  <c r="F27" i="275"/>
  <c r="E27" i="275"/>
  <c r="D27" i="275"/>
  <c r="C27" i="275"/>
  <c r="G26" i="275"/>
  <c r="F26" i="275"/>
  <c r="E26" i="275"/>
  <c r="D26" i="275"/>
  <c r="C26" i="275"/>
  <c r="F25" i="275"/>
  <c r="E25" i="275"/>
  <c r="D25" i="275"/>
  <c r="C25" i="275"/>
  <c r="G25" i="275" s="1"/>
  <c r="G24" i="275"/>
  <c r="F24" i="275"/>
  <c r="E24" i="275"/>
  <c r="D24" i="275"/>
  <c r="C24" i="275"/>
  <c r="F23" i="275"/>
  <c r="E23" i="275"/>
  <c r="G23" i="275" s="1"/>
  <c r="D23" i="275"/>
  <c r="C23" i="275"/>
  <c r="E22" i="275"/>
  <c r="D22" i="275"/>
  <c r="C22" i="275"/>
  <c r="G21" i="275"/>
  <c r="E21" i="275"/>
  <c r="D21" i="275"/>
  <c r="C21" i="275"/>
  <c r="C32" i="274"/>
  <c r="G32" i="274" s="1"/>
  <c r="F31" i="274"/>
  <c r="E31" i="274"/>
  <c r="D31" i="274"/>
  <c r="C31" i="274"/>
  <c r="G30" i="274"/>
  <c r="F30" i="274"/>
  <c r="E30" i="274"/>
  <c r="D30" i="274"/>
  <c r="C30" i="274"/>
  <c r="C29" i="274"/>
  <c r="G29" i="274" s="1"/>
  <c r="F28" i="274"/>
  <c r="E28" i="274"/>
  <c r="D28" i="274"/>
  <c r="C28" i="274"/>
  <c r="G28" i="274" s="1"/>
  <c r="G27" i="274"/>
  <c r="F27" i="274"/>
  <c r="E27" i="274"/>
  <c r="D27" i="274"/>
  <c r="C27" i="274"/>
  <c r="F26" i="274"/>
  <c r="E26" i="274"/>
  <c r="D26" i="274"/>
  <c r="C26" i="274"/>
  <c r="G26" i="274" s="1"/>
  <c r="F25" i="274"/>
  <c r="E25" i="274"/>
  <c r="G25" i="274" s="1"/>
  <c r="D25" i="274"/>
  <c r="C25" i="274"/>
  <c r="F24" i="274"/>
  <c r="E24" i="274"/>
  <c r="D24" i="274"/>
  <c r="G24" i="274" s="1"/>
  <c r="C24" i="274"/>
  <c r="F23" i="274"/>
  <c r="E23" i="274"/>
  <c r="D23" i="274"/>
  <c r="C23" i="274"/>
  <c r="G22" i="274"/>
  <c r="E22" i="274"/>
  <c r="D22" i="274"/>
  <c r="C22" i="274"/>
  <c r="E21" i="274"/>
  <c r="D21" i="274"/>
  <c r="C21" i="274"/>
  <c r="G21" i="274" s="1"/>
  <c r="G32" i="273"/>
  <c r="C32" i="273"/>
  <c r="G31" i="273"/>
  <c r="F31" i="273"/>
  <c r="E31" i="273"/>
  <c r="D31" i="273"/>
  <c r="C31" i="273"/>
  <c r="F30" i="273"/>
  <c r="E30" i="273"/>
  <c r="D30" i="273"/>
  <c r="C30" i="273"/>
  <c r="G30" i="273" s="1"/>
  <c r="C29" i="273"/>
  <c r="G29" i="273" s="1"/>
  <c r="G28" i="273"/>
  <c r="F28" i="273"/>
  <c r="E28" i="273"/>
  <c r="D28" i="273"/>
  <c r="C28" i="273"/>
  <c r="F27" i="273"/>
  <c r="E27" i="273"/>
  <c r="D27" i="273"/>
  <c r="C27" i="273"/>
  <c r="G27" i="273" s="1"/>
  <c r="G26" i="273"/>
  <c r="F26" i="273"/>
  <c r="E26" i="273"/>
  <c r="D26" i="273"/>
  <c r="C26" i="273"/>
  <c r="F25" i="273"/>
  <c r="E25" i="273"/>
  <c r="D25" i="273"/>
  <c r="G25" i="273" s="1"/>
  <c r="C25" i="273"/>
  <c r="F24" i="273"/>
  <c r="E24" i="273"/>
  <c r="D24" i="273"/>
  <c r="C24" i="273"/>
  <c r="G24" i="273" s="1"/>
  <c r="G23" i="273"/>
  <c r="F23" i="273"/>
  <c r="E23" i="273"/>
  <c r="D23" i="273"/>
  <c r="C23" i="273"/>
  <c r="E22" i="273"/>
  <c r="D22" i="273"/>
  <c r="C22" i="273"/>
  <c r="G22" i="273" s="1"/>
  <c r="E21" i="273"/>
  <c r="D21" i="273"/>
  <c r="G21" i="273" s="1"/>
  <c r="I2" i="273" s="1"/>
  <c r="C21" i="273"/>
  <c r="G32" i="272"/>
  <c r="C32" i="272"/>
  <c r="F31" i="272"/>
  <c r="E31" i="272"/>
  <c r="D31" i="272"/>
  <c r="C31" i="272"/>
  <c r="G31" i="272" s="1"/>
  <c r="F30" i="272"/>
  <c r="G30" i="272" s="1"/>
  <c r="E30" i="272"/>
  <c r="D30" i="272"/>
  <c r="C30" i="272"/>
  <c r="G29" i="272"/>
  <c r="C29" i="272"/>
  <c r="F28" i="272"/>
  <c r="E28" i="272"/>
  <c r="D28" i="272"/>
  <c r="C28" i="272"/>
  <c r="G28" i="272" s="1"/>
  <c r="F27" i="272"/>
  <c r="E27" i="272"/>
  <c r="G27" i="272" s="1"/>
  <c r="D27" i="272"/>
  <c r="C27" i="272"/>
  <c r="F26" i="272"/>
  <c r="E26" i="272"/>
  <c r="D26" i="272"/>
  <c r="G26" i="272" s="1"/>
  <c r="C26" i="272"/>
  <c r="F25" i="272"/>
  <c r="E25" i="272"/>
  <c r="D25" i="272"/>
  <c r="C25" i="272"/>
  <c r="G24" i="272"/>
  <c r="F24" i="272"/>
  <c r="E24" i="272"/>
  <c r="D24" i="272"/>
  <c r="C24" i="272"/>
  <c r="F23" i="272"/>
  <c r="E23" i="272"/>
  <c r="D23" i="272"/>
  <c r="C23" i="272"/>
  <c r="G23" i="272" s="1"/>
  <c r="E22" i="272"/>
  <c r="G22" i="272" s="1"/>
  <c r="D22" i="272"/>
  <c r="C22" i="272"/>
  <c r="E21" i="272"/>
  <c r="D21" i="272"/>
  <c r="C21" i="272"/>
  <c r="G21" i="272" s="1"/>
  <c r="C32" i="271"/>
  <c r="G32" i="271" s="1"/>
  <c r="G31" i="271"/>
  <c r="F31" i="271"/>
  <c r="E31" i="271"/>
  <c r="D31" i="271"/>
  <c r="C31" i="271"/>
  <c r="F30" i="271"/>
  <c r="E30" i="271"/>
  <c r="D30" i="271"/>
  <c r="G30" i="271" s="1"/>
  <c r="C30" i="271"/>
  <c r="C29" i="271"/>
  <c r="G29" i="271" s="1"/>
  <c r="F28" i="271"/>
  <c r="E28" i="271"/>
  <c r="G28" i="271" s="1"/>
  <c r="D28" i="271"/>
  <c r="C28" i="271"/>
  <c r="F27" i="271"/>
  <c r="E27" i="271"/>
  <c r="D27" i="271"/>
  <c r="G27" i="271" s="1"/>
  <c r="C27" i="271"/>
  <c r="F26" i="271"/>
  <c r="E26" i="271"/>
  <c r="D26" i="271"/>
  <c r="C26" i="271"/>
  <c r="G25" i="271"/>
  <c r="F25" i="271"/>
  <c r="E25" i="271"/>
  <c r="D25" i="271"/>
  <c r="C25" i="271"/>
  <c r="F24" i="271"/>
  <c r="E24" i="271"/>
  <c r="D24" i="271"/>
  <c r="C24" i="271"/>
  <c r="G24" i="271" s="1"/>
  <c r="G23" i="271"/>
  <c r="F23" i="271"/>
  <c r="E23" i="271"/>
  <c r="D23" i="271"/>
  <c r="C23" i="271"/>
  <c r="E22" i="271"/>
  <c r="D22" i="271"/>
  <c r="C22" i="271"/>
  <c r="G22" i="271" s="1"/>
  <c r="E21" i="271"/>
  <c r="D21" i="271"/>
  <c r="C21" i="271"/>
  <c r="G21" i="271" s="1"/>
  <c r="G32" i="270"/>
  <c r="C32" i="270"/>
  <c r="F31" i="270"/>
  <c r="E31" i="270"/>
  <c r="D31" i="270"/>
  <c r="C31" i="270"/>
  <c r="G31" i="270" s="1"/>
  <c r="F30" i="270"/>
  <c r="E30" i="270"/>
  <c r="D30" i="270"/>
  <c r="C30" i="270"/>
  <c r="G30" i="270" s="1"/>
  <c r="G29" i="270"/>
  <c r="C29" i="270"/>
  <c r="F28" i="270"/>
  <c r="E28" i="270"/>
  <c r="D28" i="270"/>
  <c r="C28" i="270"/>
  <c r="G28" i="270" s="1"/>
  <c r="F27" i="270"/>
  <c r="E27" i="270"/>
  <c r="D27" i="270"/>
  <c r="C27" i="270"/>
  <c r="G27" i="270" s="1"/>
  <c r="G26" i="270"/>
  <c r="F26" i="270"/>
  <c r="E26" i="270"/>
  <c r="D26" i="270"/>
  <c r="C26" i="270"/>
  <c r="F25" i="270"/>
  <c r="E25" i="270"/>
  <c r="D25" i="270"/>
  <c r="C25" i="270"/>
  <c r="G25" i="270" s="1"/>
  <c r="F24" i="270"/>
  <c r="E24" i="270"/>
  <c r="G24" i="270" s="1"/>
  <c r="D24" i="270"/>
  <c r="C24" i="270"/>
  <c r="F23" i="270"/>
  <c r="E23" i="270"/>
  <c r="D23" i="270"/>
  <c r="C23" i="270"/>
  <c r="G23" i="270" s="1"/>
  <c r="E22" i="270"/>
  <c r="D22" i="270"/>
  <c r="C22" i="270"/>
  <c r="G22" i="270" s="1"/>
  <c r="E21" i="270"/>
  <c r="G21" i="270" s="1"/>
  <c r="D21" i="270"/>
  <c r="C21" i="270"/>
  <c r="G32" i="269"/>
  <c r="C32" i="269"/>
  <c r="F31" i="269"/>
  <c r="E31" i="269"/>
  <c r="D31" i="269"/>
  <c r="C31" i="269"/>
  <c r="F30" i="269"/>
  <c r="G30" i="269" s="1"/>
  <c r="E30" i="269"/>
  <c r="D30" i="269"/>
  <c r="C30" i="269"/>
  <c r="G29" i="269"/>
  <c r="C29" i="269"/>
  <c r="F28" i="269"/>
  <c r="E28" i="269"/>
  <c r="D28" i="269"/>
  <c r="C28" i="269"/>
  <c r="F27" i="269"/>
  <c r="G27" i="269" s="1"/>
  <c r="E27" i="269"/>
  <c r="D27" i="269"/>
  <c r="C27" i="269"/>
  <c r="F26" i="269"/>
  <c r="E26" i="269"/>
  <c r="G26" i="269" s="1"/>
  <c r="D26" i="269"/>
  <c r="C26" i="269"/>
  <c r="F25" i="269"/>
  <c r="G25" i="269" s="1"/>
  <c r="E25" i="269"/>
  <c r="D25" i="269"/>
  <c r="C25" i="269"/>
  <c r="F24" i="269"/>
  <c r="E24" i="269"/>
  <c r="D24" i="269"/>
  <c r="C24" i="269"/>
  <c r="G24" i="269" s="1"/>
  <c r="F23" i="269"/>
  <c r="E23" i="269"/>
  <c r="D23" i="269"/>
  <c r="C23" i="269"/>
  <c r="G22" i="269"/>
  <c r="E22" i="269"/>
  <c r="D22" i="269"/>
  <c r="C22" i="269"/>
  <c r="E21" i="269"/>
  <c r="D21" i="269"/>
  <c r="G21" i="269" s="1"/>
  <c r="C21" i="269"/>
  <c r="G32" i="268"/>
  <c r="C32" i="268"/>
  <c r="G31" i="268"/>
  <c r="F31" i="268"/>
  <c r="E31" i="268"/>
  <c r="D31" i="268"/>
  <c r="C31" i="268"/>
  <c r="F30" i="268"/>
  <c r="E30" i="268"/>
  <c r="G30" i="268" s="1"/>
  <c r="D30" i="268"/>
  <c r="C30" i="268"/>
  <c r="C29" i="268"/>
  <c r="G29" i="268" s="1"/>
  <c r="F28" i="268"/>
  <c r="E28" i="268"/>
  <c r="G28" i="268" s="1"/>
  <c r="D28" i="268"/>
  <c r="C28" i="268"/>
  <c r="F27" i="268"/>
  <c r="E27" i="268"/>
  <c r="G27" i="268" s="1"/>
  <c r="D27" i="268"/>
  <c r="C27" i="268"/>
  <c r="F26" i="268"/>
  <c r="E26" i="268"/>
  <c r="D26" i="268"/>
  <c r="C26" i="268"/>
  <c r="G26" i="268" s="1"/>
  <c r="F25" i="268"/>
  <c r="E25" i="268"/>
  <c r="D25" i="268"/>
  <c r="C25" i="268"/>
  <c r="G25" i="268" s="1"/>
  <c r="F24" i="268"/>
  <c r="E24" i="268"/>
  <c r="D24" i="268"/>
  <c r="C24" i="268"/>
  <c r="F23" i="268"/>
  <c r="G23" i="268" s="1"/>
  <c r="E23" i="268"/>
  <c r="D23" i="268"/>
  <c r="C23" i="268"/>
  <c r="E22" i="268"/>
  <c r="D22" i="268"/>
  <c r="C22" i="268"/>
  <c r="G22" i="268" s="1"/>
  <c r="E21" i="268"/>
  <c r="D21" i="268"/>
  <c r="C21" i="268"/>
  <c r="G21" i="268" s="1"/>
  <c r="C32" i="267"/>
  <c r="G32" i="267" s="1"/>
  <c r="F31" i="267"/>
  <c r="E31" i="267"/>
  <c r="G31" i="267" s="1"/>
  <c r="D31" i="267"/>
  <c r="C31" i="267"/>
  <c r="F30" i="267"/>
  <c r="E30" i="267"/>
  <c r="D30" i="267"/>
  <c r="C30" i="267"/>
  <c r="G30" i="267" s="1"/>
  <c r="C29" i="267"/>
  <c r="G29" i="267" s="1"/>
  <c r="F28" i="267"/>
  <c r="E28" i="267"/>
  <c r="G28" i="267" s="1"/>
  <c r="D28" i="267"/>
  <c r="C28" i="267"/>
  <c r="F27" i="267"/>
  <c r="E27" i="267"/>
  <c r="G27" i="267" s="1"/>
  <c r="D27" i="267"/>
  <c r="C27" i="267"/>
  <c r="F26" i="267"/>
  <c r="E26" i="267"/>
  <c r="D26" i="267"/>
  <c r="C26" i="267"/>
  <c r="G26" i="267" s="1"/>
  <c r="F25" i="267"/>
  <c r="E25" i="267"/>
  <c r="D25" i="267"/>
  <c r="C25" i="267"/>
  <c r="F24" i="267"/>
  <c r="G24" i="267" s="1"/>
  <c r="E24" i="267"/>
  <c r="D24" i="267"/>
  <c r="C24" i="267"/>
  <c r="F23" i="267"/>
  <c r="E23" i="267"/>
  <c r="D23" i="267"/>
  <c r="C23" i="267"/>
  <c r="G23" i="267" s="1"/>
  <c r="E22" i="267"/>
  <c r="D22" i="267"/>
  <c r="C22" i="267"/>
  <c r="G22" i="267" s="1"/>
  <c r="E21" i="267"/>
  <c r="G21" i="267" s="1"/>
  <c r="D21" i="267"/>
  <c r="C21" i="267"/>
  <c r="C32" i="266"/>
  <c r="G32" i="266" s="1"/>
  <c r="G31" i="266"/>
  <c r="F31" i="266"/>
  <c r="E31" i="266"/>
  <c r="D31" i="266"/>
  <c r="C31" i="266"/>
  <c r="F30" i="266"/>
  <c r="E30" i="266"/>
  <c r="D30" i="266"/>
  <c r="C30" i="266"/>
  <c r="G30" i="266" s="1"/>
  <c r="C29" i="266"/>
  <c r="G29" i="266" s="1"/>
  <c r="F28" i="266"/>
  <c r="E28" i="266"/>
  <c r="D28" i="266"/>
  <c r="C28" i="266"/>
  <c r="G28" i="266" s="1"/>
  <c r="F27" i="266"/>
  <c r="E27" i="266"/>
  <c r="D27" i="266"/>
  <c r="C27" i="266"/>
  <c r="G27" i="266" s="1"/>
  <c r="F26" i="266"/>
  <c r="E26" i="266"/>
  <c r="D26" i="266"/>
  <c r="C26" i="266"/>
  <c r="F25" i="266"/>
  <c r="G25" i="266" s="1"/>
  <c r="E25" i="266"/>
  <c r="D25" i="266"/>
  <c r="C25" i="266"/>
  <c r="F24" i="266"/>
  <c r="E24" i="266"/>
  <c r="D24" i="266"/>
  <c r="C24" i="266"/>
  <c r="G24" i="266" s="1"/>
  <c r="G23" i="266"/>
  <c r="F23" i="266"/>
  <c r="E23" i="266"/>
  <c r="D23" i="266"/>
  <c r="C23" i="266"/>
  <c r="E22" i="266"/>
  <c r="D22" i="266"/>
  <c r="C22" i="266"/>
  <c r="G22" i="266" s="1"/>
  <c r="E21" i="266"/>
  <c r="D21" i="266"/>
  <c r="C21" i="266"/>
  <c r="G32" i="265"/>
  <c r="C32" i="265"/>
  <c r="F31" i="265"/>
  <c r="E31" i="265"/>
  <c r="D31" i="265"/>
  <c r="C31" i="265"/>
  <c r="G31" i="265" s="1"/>
  <c r="F30" i="265"/>
  <c r="E30" i="265"/>
  <c r="D30" i="265"/>
  <c r="C30" i="265"/>
  <c r="G30" i="265" s="1"/>
  <c r="G29" i="265"/>
  <c r="C29" i="265"/>
  <c r="F28" i="265"/>
  <c r="E28" i="265"/>
  <c r="D28" i="265"/>
  <c r="C28" i="265"/>
  <c r="G28" i="265" s="1"/>
  <c r="F27" i="265"/>
  <c r="E27" i="265"/>
  <c r="D27" i="265"/>
  <c r="C27" i="265"/>
  <c r="G27" i="265" s="1"/>
  <c r="F26" i="265"/>
  <c r="G26" i="265" s="1"/>
  <c r="E26" i="265"/>
  <c r="D26" i="265"/>
  <c r="C26" i="265"/>
  <c r="F25" i="265"/>
  <c r="E25" i="265"/>
  <c r="D25" i="265"/>
  <c r="C25" i="265"/>
  <c r="G25" i="265" s="1"/>
  <c r="F24" i="265"/>
  <c r="E24" i="265"/>
  <c r="G24" i="265" s="1"/>
  <c r="D24" i="265"/>
  <c r="C24" i="265"/>
  <c r="F23" i="265"/>
  <c r="E23" i="265"/>
  <c r="D23" i="265"/>
  <c r="G23" i="265" s="1"/>
  <c r="C23" i="265"/>
  <c r="E22" i="265"/>
  <c r="D22" i="265"/>
  <c r="C22" i="265"/>
  <c r="G22" i="265" s="1"/>
  <c r="G21" i="265"/>
  <c r="E21" i="265"/>
  <c r="D21" i="265"/>
  <c r="C21" i="265"/>
  <c r="C32" i="264"/>
  <c r="G32" i="264" s="1"/>
  <c r="F31" i="264"/>
  <c r="E31" i="264"/>
  <c r="D31" i="264"/>
  <c r="C31" i="264"/>
  <c r="F30" i="264"/>
  <c r="G30" i="264" s="1"/>
  <c r="E30" i="264"/>
  <c r="D30" i="264"/>
  <c r="C30" i="264"/>
  <c r="C29" i="264"/>
  <c r="G29" i="264" s="1"/>
  <c r="F28" i="264"/>
  <c r="E28" i="264"/>
  <c r="D28" i="264"/>
  <c r="C28" i="264"/>
  <c r="G27" i="264"/>
  <c r="F27" i="264"/>
  <c r="E27" i="264"/>
  <c r="D27" i="264"/>
  <c r="C27" i="264"/>
  <c r="F26" i="264"/>
  <c r="E26" i="264"/>
  <c r="D26" i="264"/>
  <c r="C26" i="264"/>
  <c r="G26" i="264" s="1"/>
  <c r="F25" i="264"/>
  <c r="E25" i="264"/>
  <c r="D25" i="264"/>
  <c r="G25" i="264" s="1"/>
  <c r="C25" i="264"/>
  <c r="F24" i="264"/>
  <c r="E24" i="264"/>
  <c r="D24" i="264"/>
  <c r="G24" i="264" s="1"/>
  <c r="C24" i="264"/>
  <c r="F23" i="264"/>
  <c r="E23" i="264"/>
  <c r="D23" i="264"/>
  <c r="C23" i="264"/>
  <c r="G23" i="264" s="1"/>
  <c r="G22" i="264"/>
  <c r="E22" i="264"/>
  <c r="D22" i="264"/>
  <c r="C22" i="264"/>
  <c r="E21" i="264"/>
  <c r="D21" i="264"/>
  <c r="C21" i="264"/>
  <c r="G21" i="264" s="1"/>
  <c r="C32" i="263"/>
  <c r="G32" i="263" s="1"/>
  <c r="F31" i="263"/>
  <c r="G31" i="263" s="1"/>
  <c r="E31" i="263"/>
  <c r="D31" i="263"/>
  <c r="C31" i="263"/>
  <c r="F30" i="263"/>
  <c r="E30" i="263"/>
  <c r="D30" i="263"/>
  <c r="C30" i="263"/>
  <c r="G30" i="263" s="1"/>
  <c r="G29" i="263"/>
  <c r="C29" i="263"/>
  <c r="G28" i="263"/>
  <c r="F28" i="263"/>
  <c r="E28" i="263"/>
  <c r="D28" i="263"/>
  <c r="C28" i="263"/>
  <c r="F27" i="263"/>
  <c r="E27" i="263"/>
  <c r="D27" i="263"/>
  <c r="C27" i="263"/>
  <c r="G27" i="263" s="1"/>
  <c r="G26" i="263"/>
  <c r="F26" i="263"/>
  <c r="E26" i="263"/>
  <c r="D26" i="263"/>
  <c r="C26" i="263"/>
  <c r="F25" i="263"/>
  <c r="E25" i="263"/>
  <c r="D25" i="263"/>
  <c r="G25" i="263" s="1"/>
  <c r="C25" i="263"/>
  <c r="F24" i="263"/>
  <c r="E24" i="263"/>
  <c r="D24" i="263"/>
  <c r="C24" i="263"/>
  <c r="G24" i="263" s="1"/>
  <c r="G23" i="263"/>
  <c r="F23" i="263"/>
  <c r="E23" i="263"/>
  <c r="D23" i="263"/>
  <c r="C23" i="263"/>
  <c r="E22" i="263"/>
  <c r="D22" i="263"/>
  <c r="C22" i="263"/>
  <c r="G22" i="263" s="1"/>
  <c r="E21" i="263"/>
  <c r="D21" i="263"/>
  <c r="C21" i="263"/>
  <c r="G21" i="263" s="1"/>
  <c r="I2" i="263" s="1"/>
  <c r="G32" i="262"/>
  <c r="C32" i="262"/>
  <c r="F31" i="262"/>
  <c r="E31" i="262"/>
  <c r="D31" i="262"/>
  <c r="C31" i="262"/>
  <c r="G31" i="262" s="1"/>
  <c r="F30" i="262"/>
  <c r="G30" i="262" s="1"/>
  <c r="E30" i="262"/>
  <c r="D30" i="262"/>
  <c r="C30" i="262"/>
  <c r="G29" i="262"/>
  <c r="C29" i="262"/>
  <c r="F28" i="262"/>
  <c r="E28" i="262"/>
  <c r="D28" i="262"/>
  <c r="C28" i="262"/>
  <c r="G28" i="262" s="1"/>
  <c r="F27" i="262"/>
  <c r="E27" i="262"/>
  <c r="G27" i="262" s="1"/>
  <c r="D27" i="262"/>
  <c r="C27" i="262"/>
  <c r="F26" i="262"/>
  <c r="E26" i="262"/>
  <c r="D26" i="262"/>
  <c r="G26" i="262" s="1"/>
  <c r="C26" i="262"/>
  <c r="F25" i="262"/>
  <c r="E25" i="262"/>
  <c r="D25" i="262"/>
  <c r="C25" i="262"/>
  <c r="G25" i="262" s="1"/>
  <c r="G24" i="262"/>
  <c r="F24" i="262"/>
  <c r="E24" i="262"/>
  <c r="D24" i="262"/>
  <c r="C24" i="262"/>
  <c r="F23" i="262"/>
  <c r="E23" i="262"/>
  <c r="D23" i="262"/>
  <c r="C23" i="262"/>
  <c r="G23" i="262" s="1"/>
  <c r="E22" i="262"/>
  <c r="D22" i="262"/>
  <c r="G22" i="262" s="1"/>
  <c r="C22" i="262"/>
  <c r="E21" i="262"/>
  <c r="D21" i="262"/>
  <c r="C21" i="262"/>
  <c r="G21" i="262" s="1"/>
  <c r="C32" i="261"/>
  <c r="G32" i="261" s="1"/>
  <c r="G31" i="261"/>
  <c r="F31" i="261"/>
  <c r="E31" i="261"/>
  <c r="D31" i="261"/>
  <c r="C31" i="261"/>
  <c r="F30" i="261"/>
  <c r="E30" i="261"/>
  <c r="D30" i="261"/>
  <c r="G30" i="261" s="1"/>
  <c r="C30" i="261"/>
  <c r="C29" i="261"/>
  <c r="G29" i="261" s="1"/>
  <c r="F28" i="261"/>
  <c r="E28" i="261"/>
  <c r="D28" i="261"/>
  <c r="G28" i="261" s="1"/>
  <c r="C28" i="261"/>
  <c r="F27" i="261"/>
  <c r="E27" i="261"/>
  <c r="D27" i="261"/>
  <c r="G27" i="261" s="1"/>
  <c r="C27" i="261"/>
  <c r="F26" i="261"/>
  <c r="E26" i="261"/>
  <c r="D26" i="261"/>
  <c r="C26" i="261"/>
  <c r="G25" i="261"/>
  <c r="F25" i="261"/>
  <c r="E25" i="261"/>
  <c r="D25" i="261"/>
  <c r="C25" i="261"/>
  <c r="F24" i="261"/>
  <c r="E24" i="261"/>
  <c r="D24" i="261"/>
  <c r="C24" i="261"/>
  <c r="G23" i="261"/>
  <c r="F23" i="261"/>
  <c r="E23" i="261"/>
  <c r="D23" i="261"/>
  <c r="C23" i="261"/>
  <c r="E22" i="261"/>
  <c r="D22" i="261"/>
  <c r="G22" i="261" s="1"/>
  <c r="C22" i="261"/>
  <c r="E21" i="261"/>
  <c r="D21" i="261"/>
  <c r="C21" i="261"/>
  <c r="G21" i="261" s="1"/>
  <c r="G32" i="260"/>
  <c r="C32" i="260"/>
  <c r="F31" i="260"/>
  <c r="E31" i="260"/>
  <c r="D31" i="260"/>
  <c r="G31" i="260" s="1"/>
  <c r="C31" i="260"/>
  <c r="F30" i="260"/>
  <c r="E30" i="260"/>
  <c r="D30" i="260"/>
  <c r="C30" i="260"/>
  <c r="G30" i="260" s="1"/>
  <c r="G29" i="260"/>
  <c r="C29" i="260"/>
  <c r="F28" i="260"/>
  <c r="E28" i="260"/>
  <c r="D28" i="260"/>
  <c r="G28" i="260" s="1"/>
  <c r="C28" i="260"/>
  <c r="F27" i="260"/>
  <c r="E27" i="260"/>
  <c r="D27" i="260"/>
  <c r="C27" i="260"/>
  <c r="G26" i="260"/>
  <c r="F26" i="260"/>
  <c r="E26" i="260"/>
  <c r="D26" i="260"/>
  <c r="C26" i="260"/>
  <c r="F25" i="260"/>
  <c r="E25" i="260"/>
  <c r="D25" i="260"/>
  <c r="C25" i="260"/>
  <c r="G25" i="260" s="1"/>
  <c r="G24" i="260"/>
  <c r="F24" i="260"/>
  <c r="E24" i="260"/>
  <c r="D24" i="260"/>
  <c r="C24" i="260"/>
  <c r="F23" i="260"/>
  <c r="E23" i="260"/>
  <c r="G23" i="260" s="1"/>
  <c r="D23" i="260"/>
  <c r="C23" i="260"/>
  <c r="E22" i="260"/>
  <c r="D22" i="260"/>
  <c r="C22" i="260"/>
  <c r="G22" i="260" s="1"/>
  <c r="G21" i="260"/>
  <c r="E21" i="260"/>
  <c r="D21" i="260"/>
  <c r="C21" i="260"/>
  <c r="G32" i="259"/>
  <c r="C32" i="259"/>
  <c r="F31" i="259"/>
  <c r="E31" i="259"/>
  <c r="D31" i="259"/>
  <c r="C31" i="259"/>
  <c r="G30" i="259"/>
  <c r="F30" i="259"/>
  <c r="E30" i="259"/>
  <c r="D30" i="259"/>
  <c r="C30" i="259"/>
  <c r="G29" i="259"/>
  <c r="C29" i="259"/>
  <c r="F28" i="259"/>
  <c r="E28" i="259"/>
  <c r="D28" i="259"/>
  <c r="C28" i="259"/>
  <c r="G27" i="259"/>
  <c r="F27" i="259"/>
  <c r="E27" i="259"/>
  <c r="D27" i="259"/>
  <c r="C27" i="259"/>
  <c r="F26" i="259"/>
  <c r="E26" i="259"/>
  <c r="D26" i="259"/>
  <c r="C26" i="259"/>
  <c r="G25" i="259"/>
  <c r="F25" i="259"/>
  <c r="E25" i="259"/>
  <c r="D25" i="259"/>
  <c r="C25" i="259"/>
  <c r="F24" i="259"/>
  <c r="E24" i="259"/>
  <c r="G24" i="259" s="1"/>
  <c r="D24" i="259"/>
  <c r="C24" i="259"/>
  <c r="F23" i="259"/>
  <c r="E23" i="259"/>
  <c r="D23" i="259"/>
  <c r="G23" i="259" s="1"/>
  <c r="C23" i="259"/>
  <c r="E22" i="259"/>
  <c r="D22" i="259"/>
  <c r="G22" i="259" s="1"/>
  <c r="C22" i="259"/>
  <c r="E21" i="259"/>
  <c r="D21" i="259"/>
  <c r="C21" i="259"/>
  <c r="G21" i="259" s="1"/>
  <c r="C32" i="258"/>
  <c r="G32" i="258" s="1"/>
  <c r="G31" i="258"/>
  <c r="F31" i="258"/>
  <c r="E31" i="258"/>
  <c r="D31" i="258"/>
  <c r="C31" i="258"/>
  <c r="F30" i="258"/>
  <c r="E30" i="258"/>
  <c r="D30" i="258"/>
  <c r="C30" i="258"/>
  <c r="G30" i="258" s="1"/>
  <c r="C29" i="258"/>
  <c r="G29" i="258" s="1"/>
  <c r="G28" i="258"/>
  <c r="F28" i="258"/>
  <c r="E28" i="258"/>
  <c r="D28" i="258"/>
  <c r="C28" i="258"/>
  <c r="F27" i="258"/>
  <c r="E27" i="258"/>
  <c r="D27" i="258"/>
  <c r="C27" i="258"/>
  <c r="F26" i="258"/>
  <c r="E26" i="258"/>
  <c r="G26" i="258" s="1"/>
  <c r="D26" i="258"/>
  <c r="C26" i="258"/>
  <c r="F25" i="258"/>
  <c r="E25" i="258"/>
  <c r="G25" i="258" s="1"/>
  <c r="D25" i="258"/>
  <c r="C25" i="258"/>
  <c r="G24" i="258"/>
  <c r="F24" i="258"/>
  <c r="E24" i="258"/>
  <c r="D24" i="258"/>
  <c r="C24" i="258"/>
  <c r="F23" i="258"/>
  <c r="E23" i="258"/>
  <c r="D23" i="258"/>
  <c r="C23" i="258"/>
  <c r="G23" i="258" s="1"/>
  <c r="E22" i="258"/>
  <c r="D22" i="258"/>
  <c r="C22" i="258"/>
  <c r="G22" i="258" s="1"/>
  <c r="G21" i="258"/>
  <c r="E21" i="258"/>
  <c r="D21" i="258"/>
  <c r="C21" i="258"/>
  <c r="G32" i="257"/>
  <c r="C32" i="257"/>
  <c r="F31" i="257"/>
  <c r="E31" i="257"/>
  <c r="D31" i="257"/>
  <c r="C31" i="257"/>
  <c r="F30" i="257"/>
  <c r="E30" i="257"/>
  <c r="G30" i="257" s="1"/>
  <c r="D30" i="257"/>
  <c r="C30" i="257"/>
  <c r="G29" i="257"/>
  <c r="C29" i="257"/>
  <c r="F28" i="257"/>
  <c r="E28" i="257"/>
  <c r="D28" i="257"/>
  <c r="C28" i="257"/>
  <c r="G28" i="257" s="1"/>
  <c r="F27" i="257"/>
  <c r="E27" i="257"/>
  <c r="G27" i="257" s="1"/>
  <c r="D27" i="257"/>
  <c r="C27" i="257"/>
  <c r="F26" i="257"/>
  <c r="E26" i="257"/>
  <c r="G26" i="257" s="1"/>
  <c r="D26" i="257"/>
  <c r="C26" i="257"/>
  <c r="F25" i="257"/>
  <c r="E25" i="257"/>
  <c r="G25" i="257" s="1"/>
  <c r="D25" i="257"/>
  <c r="C25" i="257"/>
  <c r="F24" i="257"/>
  <c r="E24" i="257"/>
  <c r="D24" i="257"/>
  <c r="C24" i="257"/>
  <c r="G24" i="257" s="1"/>
  <c r="F23" i="257"/>
  <c r="E23" i="257"/>
  <c r="D23" i="257"/>
  <c r="C23" i="257"/>
  <c r="G23" i="257" s="1"/>
  <c r="E22" i="257"/>
  <c r="G22" i="257" s="1"/>
  <c r="D22" i="257"/>
  <c r="C22" i="257"/>
  <c r="E21" i="257"/>
  <c r="D21" i="257"/>
  <c r="G21" i="257" s="1"/>
  <c r="C21" i="257"/>
  <c r="C32" i="256"/>
  <c r="G32" i="256" s="1"/>
  <c r="F31" i="256"/>
  <c r="E31" i="256"/>
  <c r="G31" i="256" s="1"/>
  <c r="D31" i="256"/>
  <c r="C31" i="256"/>
  <c r="F30" i="256"/>
  <c r="E30" i="256"/>
  <c r="G30" i="256" s="1"/>
  <c r="D30" i="256"/>
  <c r="C30" i="256"/>
  <c r="G29" i="256"/>
  <c r="C29" i="256"/>
  <c r="F28" i="256"/>
  <c r="E28" i="256"/>
  <c r="G28" i="256" s="1"/>
  <c r="D28" i="256"/>
  <c r="C28" i="256"/>
  <c r="F27" i="256"/>
  <c r="E27" i="256"/>
  <c r="G27" i="256" s="1"/>
  <c r="D27" i="256"/>
  <c r="C27" i="256"/>
  <c r="G26" i="256"/>
  <c r="F26" i="256"/>
  <c r="E26" i="256"/>
  <c r="D26" i="256"/>
  <c r="C26" i="256"/>
  <c r="F25" i="256"/>
  <c r="E25" i="256"/>
  <c r="D25" i="256"/>
  <c r="C25" i="256"/>
  <c r="G25" i="256" s="1"/>
  <c r="F24" i="256"/>
  <c r="E24" i="256"/>
  <c r="D24" i="256"/>
  <c r="C24" i="256"/>
  <c r="G24" i="256" s="1"/>
  <c r="G23" i="256"/>
  <c r="F23" i="256"/>
  <c r="E23" i="256"/>
  <c r="D23" i="256"/>
  <c r="C23" i="256"/>
  <c r="E22" i="256"/>
  <c r="G22" i="256" s="1"/>
  <c r="D22" i="256"/>
  <c r="C22" i="256"/>
  <c r="E21" i="256"/>
  <c r="D21" i="256"/>
  <c r="C21" i="256"/>
  <c r="G21" i="256" s="1"/>
  <c r="G32" i="255"/>
  <c r="C32" i="255"/>
  <c r="F31" i="255"/>
  <c r="E31" i="255"/>
  <c r="G31" i="255" s="1"/>
  <c r="D31" i="255"/>
  <c r="C31" i="255"/>
  <c r="F30" i="255"/>
  <c r="E30" i="255"/>
  <c r="D30" i="255"/>
  <c r="C30" i="255"/>
  <c r="G30" i="255" s="1"/>
  <c r="G29" i="255"/>
  <c r="C29" i="255"/>
  <c r="F28" i="255"/>
  <c r="E28" i="255"/>
  <c r="G28" i="255" s="1"/>
  <c r="D28" i="255"/>
  <c r="C28" i="255"/>
  <c r="F27" i="255"/>
  <c r="G27" i="255" s="1"/>
  <c r="E27" i="255"/>
  <c r="D27" i="255"/>
  <c r="C27" i="255"/>
  <c r="F26" i="255"/>
  <c r="E26" i="255"/>
  <c r="D26" i="255"/>
  <c r="C26" i="255"/>
  <c r="G26" i="255" s="1"/>
  <c r="F25" i="255"/>
  <c r="E25" i="255"/>
  <c r="D25" i="255"/>
  <c r="C25" i="255"/>
  <c r="G24" i="255"/>
  <c r="F24" i="255"/>
  <c r="E24" i="255"/>
  <c r="D24" i="255"/>
  <c r="C24" i="255"/>
  <c r="F23" i="255"/>
  <c r="E23" i="255"/>
  <c r="D23" i="255"/>
  <c r="C23" i="255"/>
  <c r="G23" i="255" s="1"/>
  <c r="E22" i="255"/>
  <c r="D22" i="255"/>
  <c r="C22" i="255"/>
  <c r="G22" i="255" s="1"/>
  <c r="G21" i="255"/>
  <c r="E21" i="255"/>
  <c r="D21" i="255"/>
  <c r="C21" i="255"/>
  <c r="C32" i="254"/>
  <c r="G32" i="254" s="1"/>
  <c r="F31" i="254"/>
  <c r="E31" i="254"/>
  <c r="D31" i="254"/>
  <c r="C31" i="254"/>
  <c r="G31" i="254" s="1"/>
  <c r="F30" i="254"/>
  <c r="E30" i="254"/>
  <c r="D30" i="254"/>
  <c r="C30" i="254"/>
  <c r="G30" i="254" s="1"/>
  <c r="C29" i="254"/>
  <c r="G29" i="254" s="1"/>
  <c r="G28" i="254"/>
  <c r="F28" i="254"/>
  <c r="E28" i="254"/>
  <c r="D28" i="254"/>
  <c r="C28" i="254"/>
  <c r="F27" i="254"/>
  <c r="E27" i="254"/>
  <c r="D27" i="254"/>
  <c r="C27" i="254"/>
  <c r="G27" i="254" s="1"/>
  <c r="F26" i="254"/>
  <c r="E26" i="254"/>
  <c r="D26" i="254"/>
  <c r="C26" i="254"/>
  <c r="G26" i="254" s="1"/>
  <c r="G25" i="254"/>
  <c r="F25" i="254"/>
  <c r="E25" i="254"/>
  <c r="D25" i="254"/>
  <c r="C25" i="254"/>
  <c r="F24" i="254"/>
  <c r="E24" i="254"/>
  <c r="D24" i="254"/>
  <c r="C24" i="254"/>
  <c r="G24" i="254" s="1"/>
  <c r="F23" i="254"/>
  <c r="E23" i="254"/>
  <c r="D23" i="254"/>
  <c r="G23" i="254" s="1"/>
  <c r="C23" i="254"/>
  <c r="E22" i="254"/>
  <c r="D22" i="254"/>
  <c r="C22" i="254"/>
  <c r="G22" i="254" s="1"/>
  <c r="E21" i="254"/>
  <c r="D21" i="254"/>
  <c r="C21" i="254"/>
  <c r="G21" i="254" s="1"/>
  <c r="C32" i="253"/>
  <c r="G32" i="253" s="1"/>
  <c r="F31" i="253"/>
  <c r="E31" i="253"/>
  <c r="D31" i="253"/>
  <c r="C31" i="253"/>
  <c r="G31" i="253" s="1"/>
  <c r="F30" i="253"/>
  <c r="E30" i="253"/>
  <c r="D30" i="253"/>
  <c r="C30" i="253"/>
  <c r="G29" i="253"/>
  <c r="C29" i="253"/>
  <c r="F28" i="253"/>
  <c r="E28" i="253"/>
  <c r="D28" i="253"/>
  <c r="C28" i="253"/>
  <c r="G28" i="253" s="1"/>
  <c r="F27" i="253"/>
  <c r="E27" i="253"/>
  <c r="D27" i="253"/>
  <c r="C27" i="253"/>
  <c r="G26" i="253"/>
  <c r="F26" i="253"/>
  <c r="E26" i="253"/>
  <c r="D26" i="253"/>
  <c r="C26" i="253"/>
  <c r="F25" i="253"/>
  <c r="E25" i="253"/>
  <c r="D25" i="253"/>
  <c r="C25" i="253"/>
  <c r="G25" i="253" s="1"/>
  <c r="F24" i="253"/>
  <c r="E24" i="253"/>
  <c r="D24" i="253"/>
  <c r="G24" i="253" s="1"/>
  <c r="C24" i="253"/>
  <c r="F23" i="253"/>
  <c r="E23" i="253"/>
  <c r="D23" i="253"/>
  <c r="G23" i="253" s="1"/>
  <c r="C23" i="253"/>
  <c r="E22" i="253"/>
  <c r="D22" i="253"/>
  <c r="C22" i="253"/>
  <c r="G21" i="253"/>
  <c r="E21" i="253"/>
  <c r="D21" i="253"/>
  <c r="C21" i="253"/>
  <c r="C32" i="252"/>
  <c r="G32" i="252" s="1"/>
  <c r="F31" i="252"/>
  <c r="E31" i="252"/>
  <c r="D31" i="252"/>
  <c r="C31" i="252"/>
  <c r="G30" i="252"/>
  <c r="F30" i="252"/>
  <c r="E30" i="252"/>
  <c r="D30" i="252"/>
  <c r="C30" i="252"/>
  <c r="C29" i="252"/>
  <c r="G29" i="252" s="1"/>
  <c r="F28" i="252"/>
  <c r="E28" i="252"/>
  <c r="D28" i="252"/>
  <c r="C28" i="252"/>
  <c r="F27" i="252"/>
  <c r="G27" i="252" s="1"/>
  <c r="E27" i="252"/>
  <c r="D27" i="252"/>
  <c r="C27" i="252"/>
  <c r="F26" i="252"/>
  <c r="E26" i="252"/>
  <c r="D26" i="252"/>
  <c r="C26" i="252"/>
  <c r="G26" i="252" s="1"/>
  <c r="F25" i="252"/>
  <c r="G25" i="252" s="1"/>
  <c r="E25" i="252"/>
  <c r="D25" i="252"/>
  <c r="C25" i="252"/>
  <c r="F24" i="252"/>
  <c r="E24" i="252"/>
  <c r="D24" i="252"/>
  <c r="G24" i="252" s="1"/>
  <c r="C24" i="252"/>
  <c r="F23" i="252"/>
  <c r="E23" i="252"/>
  <c r="D23" i="252"/>
  <c r="C23" i="252"/>
  <c r="G22" i="252"/>
  <c r="E22" i="252"/>
  <c r="D22" i="252"/>
  <c r="C22" i="252"/>
  <c r="E21" i="252"/>
  <c r="G21" i="252" s="1"/>
  <c r="D21" i="252"/>
  <c r="C21" i="252"/>
  <c r="C32" i="251"/>
  <c r="G32" i="251" s="1"/>
  <c r="G31" i="251"/>
  <c r="F31" i="251"/>
  <c r="E31" i="251"/>
  <c r="D31" i="251"/>
  <c r="C31" i="251"/>
  <c r="F30" i="251"/>
  <c r="E30" i="251"/>
  <c r="D30" i="251"/>
  <c r="C30" i="251"/>
  <c r="G30" i="251" s="1"/>
  <c r="G29" i="251"/>
  <c r="C29" i="251"/>
  <c r="F28" i="251"/>
  <c r="G28" i="251" s="1"/>
  <c r="E28" i="251"/>
  <c r="D28" i="251"/>
  <c r="C28" i="251"/>
  <c r="F27" i="251"/>
  <c r="E27" i="251"/>
  <c r="D27" i="251"/>
  <c r="C27" i="251"/>
  <c r="G27" i="251" s="1"/>
  <c r="F26" i="251"/>
  <c r="E26" i="251"/>
  <c r="D26" i="251"/>
  <c r="G26" i="251" s="1"/>
  <c r="C26" i="251"/>
  <c r="F25" i="251"/>
  <c r="E25" i="251"/>
  <c r="D25" i="251"/>
  <c r="G25" i="251" s="1"/>
  <c r="C25" i="251"/>
  <c r="F24" i="251"/>
  <c r="E24" i="251"/>
  <c r="D24" i="251"/>
  <c r="C24" i="251"/>
  <c r="G23" i="251"/>
  <c r="F23" i="251"/>
  <c r="E23" i="251"/>
  <c r="D23" i="251"/>
  <c r="C23" i="251"/>
  <c r="G22" i="251"/>
  <c r="E22" i="251"/>
  <c r="D22" i="251"/>
  <c r="C22" i="251"/>
  <c r="G21" i="251"/>
  <c r="E21" i="251"/>
  <c r="D21" i="251"/>
  <c r="C21" i="251"/>
  <c r="C32" i="250"/>
  <c r="G32" i="250" s="1"/>
  <c r="F31" i="250"/>
  <c r="E31" i="250"/>
  <c r="D31" i="250"/>
  <c r="C31" i="250"/>
  <c r="G31" i="250" s="1"/>
  <c r="F30" i="250"/>
  <c r="E30" i="250"/>
  <c r="D30" i="250"/>
  <c r="G30" i="250" s="1"/>
  <c r="C30" i="250"/>
  <c r="C29" i="250"/>
  <c r="G29" i="250" s="1"/>
  <c r="F28" i="250"/>
  <c r="E28" i="250"/>
  <c r="D28" i="250"/>
  <c r="C28" i="250"/>
  <c r="G28" i="250" s="1"/>
  <c r="F27" i="250"/>
  <c r="G27" i="250" s="1"/>
  <c r="E27" i="250"/>
  <c r="D27" i="250"/>
  <c r="C27" i="250"/>
  <c r="F26" i="250"/>
  <c r="E26" i="250"/>
  <c r="D26" i="250"/>
  <c r="G26" i="250" s="1"/>
  <c r="C26" i="250"/>
  <c r="F25" i="250"/>
  <c r="E25" i="250"/>
  <c r="D25" i="250"/>
  <c r="C25" i="250"/>
  <c r="G24" i="250"/>
  <c r="F24" i="250"/>
  <c r="E24" i="250"/>
  <c r="D24" i="250"/>
  <c r="C24" i="250"/>
  <c r="F23" i="250"/>
  <c r="E23" i="250"/>
  <c r="D23" i="250"/>
  <c r="C23" i="250"/>
  <c r="G23" i="250" s="1"/>
  <c r="E22" i="250"/>
  <c r="D22" i="250"/>
  <c r="G22" i="250" s="1"/>
  <c r="C22" i="250"/>
  <c r="E21" i="250"/>
  <c r="D21" i="250"/>
  <c r="C21" i="250"/>
  <c r="G21" i="250" s="1"/>
  <c r="C32" i="249"/>
  <c r="G32" i="249" s="1"/>
  <c r="F31" i="249"/>
  <c r="E31" i="249"/>
  <c r="D31" i="249"/>
  <c r="G31" i="249" s="1"/>
  <c r="C31" i="249"/>
  <c r="F30" i="249"/>
  <c r="E30" i="249"/>
  <c r="D30" i="249"/>
  <c r="G30" i="249" s="1"/>
  <c r="C30" i="249"/>
  <c r="C29" i="249"/>
  <c r="G29" i="249" s="1"/>
  <c r="G28" i="249"/>
  <c r="F28" i="249"/>
  <c r="E28" i="249"/>
  <c r="D28" i="249"/>
  <c r="C28" i="249"/>
  <c r="F27" i="249"/>
  <c r="E27" i="249"/>
  <c r="D27" i="249"/>
  <c r="G27" i="249" s="1"/>
  <c r="C27" i="249"/>
  <c r="F26" i="249"/>
  <c r="E26" i="249"/>
  <c r="D26" i="249"/>
  <c r="C26" i="249"/>
  <c r="G26" i="249" s="1"/>
  <c r="G25" i="249"/>
  <c r="F25" i="249"/>
  <c r="E25" i="249"/>
  <c r="D25" i="249"/>
  <c r="C25" i="249"/>
  <c r="G24" i="249"/>
  <c r="F24" i="249"/>
  <c r="E24" i="249"/>
  <c r="D24" i="249"/>
  <c r="C24" i="249"/>
  <c r="F23" i="249"/>
  <c r="E23" i="249"/>
  <c r="G23" i="249" s="1"/>
  <c r="D23" i="249"/>
  <c r="C23" i="249"/>
  <c r="E22" i="249"/>
  <c r="D22" i="249"/>
  <c r="G22" i="249" s="1"/>
  <c r="C22" i="249"/>
  <c r="E21" i="249"/>
  <c r="D21" i="249"/>
  <c r="C21" i="249"/>
  <c r="G32" i="248"/>
  <c r="C32" i="248"/>
  <c r="F31" i="248"/>
  <c r="E31" i="248"/>
  <c r="D31" i="248"/>
  <c r="G31" i="248" s="1"/>
  <c r="C31" i="248"/>
  <c r="F30" i="248"/>
  <c r="E30" i="248"/>
  <c r="D30" i="248"/>
  <c r="C30" i="248"/>
  <c r="G30" i="248" s="1"/>
  <c r="G29" i="248"/>
  <c r="C29" i="248"/>
  <c r="F28" i="248"/>
  <c r="E28" i="248"/>
  <c r="D28" i="248"/>
  <c r="G28" i="248" s="1"/>
  <c r="C28" i="248"/>
  <c r="F27" i="248"/>
  <c r="E27" i="248"/>
  <c r="D27" i="248"/>
  <c r="C27" i="248"/>
  <c r="G26" i="248"/>
  <c r="F26" i="248"/>
  <c r="E26" i="248"/>
  <c r="D26" i="248"/>
  <c r="C26" i="248"/>
  <c r="G25" i="248"/>
  <c r="F25" i="248"/>
  <c r="E25" i="248"/>
  <c r="D25" i="248"/>
  <c r="C25" i="248"/>
  <c r="F24" i="248"/>
  <c r="E24" i="248"/>
  <c r="G24" i="248" s="1"/>
  <c r="D24" i="248"/>
  <c r="C24" i="248"/>
  <c r="F23" i="248"/>
  <c r="E23" i="248"/>
  <c r="G23" i="248" s="1"/>
  <c r="D23" i="248"/>
  <c r="C23" i="248"/>
  <c r="E22" i="248"/>
  <c r="D22" i="248"/>
  <c r="C22" i="248"/>
  <c r="G22" i="248" s="1"/>
  <c r="G21" i="248"/>
  <c r="E21" i="248"/>
  <c r="D21" i="248"/>
  <c r="C21" i="248"/>
  <c r="G32" i="247"/>
  <c r="C32" i="247"/>
  <c r="F31" i="247"/>
  <c r="E31" i="247"/>
  <c r="D31" i="247"/>
  <c r="C31" i="247"/>
  <c r="G30" i="247"/>
  <c r="F30" i="247"/>
  <c r="E30" i="247"/>
  <c r="D30" i="247"/>
  <c r="C30" i="247"/>
  <c r="G29" i="247"/>
  <c r="C29" i="247"/>
  <c r="F28" i="247"/>
  <c r="E28" i="247"/>
  <c r="D28" i="247"/>
  <c r="C28" i="247"/>
  <c r="G27" i="247"/>
  <c r="F27" i="247"/>
  <c r="E27" i="247"/>
  <c r="D27" i="247"/>
  <c r="C27" i="247"/>
  <c r="F26" i="247"/>
  <c r="E26" i="247"/>
  <c r="D26" i="247"/>
  <c r="C26" i="247"/>
  <c r="G26" i="247" s="1"/>
  <c r="F25" i="247"/>
  <c r="E25" i="247"/>
  <c r="G25" i="247" s="1"/>
  <c r="D25" i="247"/>
  <c r="C25" i="247"/>
  <c r="F24" i="247"/>
  <c r="E24" i="247"/>
  <c r="G24" i="247" s="1"/>
  <c r="D24" i="247"/>
  <c r="C24" i="247"/>
  <c r="F23" i="247"/>
  <c r="E23" i="247"/>
  <c r="D23" i="247"/>
  <c r="C23" i="247"/>
  <c r="G23" i="247" s="1"/>
  <c r="G22" i="247"/>
  <c r="E22" i="247"/>
  <c r="D22" i="247"/>
  <c r="C22" i="247"/>
  <c r="G21" i="247"/>
  <c r="E21" i="247"/>
  <c r="D21" i="247"/>
  <c r="C21" i="247"/>
  <c r="G32" i="246"/>
  <c r="C32" i="246"/>
  <c r="F31" i="246"/>
  <c r="G31" i="246" s="1"/>
  <c r="E31" i="246"/>
  <c r="D31" i="246"/>
  <c r="C31" i="246"/>
  <c r="G30" i="246"/>
  <c r="F30" i="246"/>
  <c r="E30" i="246"/>
  <c r="D30" i="246"/>
  <c r="C30" i="246"/>
  <c r="G29" i="246"/>
  <c r="C29" i="246"/>
  <c r="F28" i="246"/>
  <c r="G28" i="246" s="1"/>
  <c r="E28" i="246"/>
  <c r="D28" i="246"/>
  <c r="C28" i="246"/>
  <c r="G27" i="246"/>
  <c r="F27" i="246"/>
  <c r="E27" i="246"/>
  <c r="D27" i="246"/>
  <c r="C27" i="246"/>
  <c r="G26" i="246"/>
  <c r="F26" i="246"/>
  <c r="E26" i="246"/>
  <c r="D26" i="246"/>
  <c r="C26" i="246"/>
  <c r="F25" i="246"/>
  <c r="E25" i="246"/>
  <c r="G25" i="246" s="1"/>
  <c r="D25" i="246"/>
  <c r="C25" i="246"/>
  <c r="F24" i="246"/>
  <c r="E24" i="246"/>
  <c r="D24" i="246"/>
  <c r="C24" i="246"/>
  <c r="G24" i="246" s="1"/>
  <c r="F23" i="246"/>
  <c r="E23" i="246"/>
  <c r="D23" i="246"/>
  <c r="C23" i="246"/>
  <c r="G23" i="246" s="1"/>
  <c r="E22" i="246"/>
  <c r="D22" i="246"/>
  <c r="C22" i="246"/>
  <c r="E21" i="246"/>
  <c r="D21" i="246"/>
  <c r="C21" i="246"/>
  <c r="G21" i="246" s="1"/>
  <c r="G32" i="245"/>
  <c r="C32" i="245"/>
  <c r="F31" i="245"/>
  <c r="E31" i="245"/>
  <c r="D31" i="245"/>
  <c r="C31" i="245"/>
  <c r="G31" i="245" s="1"/>
  <c r="F30" i="245"/>
  <c r="E30" i="245"/>
  <c r="D30" i="245"/>
  <c r="G30" i="245" s="1"/>
  <c r="C30" i="245"/>
  <c r="G29" i="245"/>
  <c r="C29" i="245"/>
  <c r="F28" i="245"/>
  <c r="E28" i="245"/>
  <c r="D28" i="245"/>
  <c r="C28" i="245"/>
  <c r="G28" i="245" s="1"/>
  <c r="F27" i="245"/>
  <c r="E27" i="245"/>
  <c r="D27" i="245"/>
  <c r="G27" i="245" s="1"/>
  <c r="C27" i="245"/>
  <c r="F26" i="245"/>
  <c r="E26" i="245"/>
  <c r="G26" i="245" s="1"/>
  <c r="D26" i="245"/>
  <c r="C26" i="245"/>
  <c r="F25" i="245"/>
  <c r="E25" i="245"/>
  <c r="G25" i="245" s="1"/>
  <c r="D25" i="245"/>
  <c r="C25" i="245"/>
  <c r="F24" i="245"/>
  <c r="E24" i="245"/>
  <c r="D24" i="245"/>
  <c r="C24" i="245"/>
  <c r="G24" i="245" s="1"/>
  <c r="F23" i="245"/>
  <c r="E23" i="245"/>
  <c r="D23" i="245"/>
  <c r="C23" i="245"/>
  <c r="G23" i="245" s="1"/>
  <c r="G22" i="245"/>
  <c r="E22" i="245"/>
  <c r="D22" i="245"/>
  <c r="C22" i="245"/>
  <c r="E21" i="245"/>
  <c r="D21" i="245"/>
  <c r="G21" i="245" s="1"/>
  <c r="C21" i="245"/>
  <c r="G32" i="244"/>
  <c r="C32" i="244"/>
  <c r="F31" i="244"/>
  <c r="E31" i="244"/>
  <c r="D31" i="244"/>
  <c r="G31" i="244" s="1"/>
  <c r="C31" i="244"/>
  <c r="F30" i="244"/>
  <c r="E30" i="244"/>
  <c r="G30" i="244" s="1"/>
  <c r="D30" i="244"/>
  <c r="C30" i="244"/>
  <c r="C29" i="244"/>
  <c r="G29" i="244" s="1"/>
  <c r="F28" i="244"/>
  <c r="E28" i="244"/>
  <c r="D28" i="244"/>
  <c r="G28" i="244" s="1"/>
  <c r="C28" i="244"/>
  <c r="F27" i="244"/>
  <c r="E27" i="244"/>
  <c r="G27" i="244" s="1"/>
  <c r="D27" i="244"/>
  <c r="C27" i="244"/>
  <c r="F26" i="244"/>
  <c r="E26" i="244"/>
  <c r="D26" i="244"/>
  <c r="C26" i="244"/>
  <c r="G26" i="244" s="1"/>
  <c r="G25" i="244"/>
  <c r="F25" i="244"/>
  <c r="E25" i="244"/>
  <c r="D25" i="244"/>
  <c r="C25" i="244"/>
  <c r="F24" i="244"/>
  <c r="E24" i="244"/>
  <c r="D24" i="244"/>
  <c r="C24" i="244"/>
  <c r="G23" i="244"/>
  <c r="F23" i="244"/>
  <c r="E23" i="244"/>
  <c r="D23" i="244"/>
  <c r="C23" i="244"/>
  <c r="E22" i="244"/>
  <c r="D22" i="244"/>
  <c r="C22" i="244"/>
  <c r="E21" i="244"/>
  <c r="D21" i="244"/>
  <c r="C21" i="244"/>
  <c r="G21" i="244" s="1"/>
  <c r="G32" i="243"/>
  <c r="C32" i="243"/>
  <c r="F31" i="243"/>
  <c r="E31" i="243"/>
  <c r="G31" i="243" s="1"/>
  <c r="D31" i="243"/>
  <c r="C31" i="243"/>
  <c r="F30" i="243"/>
  <c r="E30" i="243"/>
  <c r="D30" i="243"/>
  <c r="C30" i="243"/>
  <c r="G30" i="243" s="1"/>
  <c r="G29" i="243"/>
  <c r="C29" i="243"/>
  <c r="F28" i="243"/>
  <c r="E28" i="243"/>
  <c r="G28" i="243" s="1"/>
  <c r="D28" i="243"/>
  <c r="C28" i="243"/>
  <c r="F27" i="243"/>
  <c r="E27" i="243"/>
  <c r="D27" i="243"/>
  <c r="C27" i="243"/>
  <c r="G27" i="243" s="1"/>
  <c r="F26" i="243"/>
  <c r="E26" i="243"/>
  <c r="D26" i="243"/>
  <c r="C26" i="243"/>
  <c r="G26" i="243" s="1"/>
  <c r="F25" i="243"/>
  <c r="E25" i="243"/>
  <c r="D25" i="243"/>
  <c r="C25" i="243"/>
  <c r="F24" i="243"/>
  <c r="E24" i="243"/>
  <c r="G24" i="243" s="1"/>
  <c r="D24" i="243"/>
  <c r="C24" i="243"/>
  <c r="F23" i="243"/>
  <c r="E23" i="243"/>
  <c r="D23" i="243"/>
  <c r="C23" i="243"/>
  <c r="G23" i="243" s="1"/>
  <c r="G22" i="243"/>
  <c r="E22" i="243"/>
  <c r="D22" i="243"/>
  <c r="C22" i="243"/>
  <c r="G21" i="243"/>
  <c r="E21" i="243"/>
  <c r="D21" i="243"/>
  <c r="C21" i="243"/>
  <c r="C32" i="242"/>
  <c r="G32" i="242" s="1"/>
  <c r="F31" i="242"/>
  <c r="E31" i="242"/>
  <c r="G31" i="242" s="1"/>
  <c r="D31" i="242"/>
  <c r="C31" i="242"/>
  <c r="F30" i="242"/>
  <c r="E30" i="242"/>
  <c r="D30" i="242"/>
  <c r="C30" i="242"/>
  <c r="G30" i="242" s="1"/>
  <c r="C29" i="242"/>
  <c r="G29" i="242" s="1"/>
  <c r="F28" i="242"/>
  <c r="E28" i="242"/>
  <c r="D28" i="242"/>
  <c r="G28" i="242" s="1"/>
  <c r="C28" i="242"/>
  <c r="F27" i="242"/>
  <c r="E27" i="242"/>
  <c r="D27" i="242"/>
  <c r="C27" i="242"/>
  <c r="G27" i="242" s="1"/>
  <c r="F26" i="242"/>
  <c r="E26" i="242"/>
  <c r="D26" i="242"/>
  <c r="C26" i="242"/>
  <c r="F25" i="242"/>
  <c r="G25" i="242" s="1"/>
  <c r="E25" i="242"/>
  <c r="D25" i="242"/>
  <c r="C25" i="242"/>
  <c r="F24" i="242"/>
  <c r="E24" i="242"/>
  <c r="D24" i="242"/>
  <c r="C24" i="242"/>
  <c r="F23" i="242"/>
  <c r="E23" i="242"/>
  <c r="D23" i="242"/>
  <c r="C23" i="242"/>
  <c r="G23" i="242" s="1"/>
  <c r="E22" i="242"/>
  <c r="D22" i="242"/>
  <c r="C22" i="242"/>
  <c r="G22" i="242" s="1"/>
  <c r="E21" i="242"/>
  <c r="D21" i="242"/>
  <c r="C21" i="242"/>
  <c r="C32" i="241"/>
  <c r="G32" i="241" s="1"/>
  <c r="G31" i="241"/>
  <c r="F31" i="241"/>
  <c r="E31" i="241"/>
  <c r="D31" i="241"/>
  <c r="C31" i="241"/>
  <c r="F30" i="241"/>
  <c r="E30" i="241"/>
  <c r="D30" i="241"/>
  <c r="C30" i="241"/>
  <c r="G29" i="241"/>
  <c r="C29" i="241"/>
  <c r="G28" i="241"/>
  <c r="F28" i="241"/>
  <c r="E28" i="241"/>
  <c r="D28" i="241"/>
  <c r="C28" i="241"/>
  <c r="F27" i="241"/>
  <c r="E27" i="241"/>
  <c r="D27" i="241"/>
  <c r="C27" i="241"/>
  <c r="F26" i="241"/>
  <c r="G26" i="241" s="1"/>
  <c r="E26" i="241"/>
  <c r="D26" i="241"/>
  <c r="C26" i="241"/>
  <c r="F25" i="241"/>
  <c r="E25" i="241"/>
  <c r="D25" i="241"/>
  <c r="C25" i="241"/>
  <c r="F24" i="241"/>
  <c r="E24" i="241"/>
  <c r="D24" i="241"/>
  <c r="C24" i="241"/>
  <c r="G24" i="241" s="1"/>
  <c r="F23" i="241"/>
  <c r="E23" i="241"/>
  <c r="D23" i="241"/>
  <c r="G23" i="241" s="1"/>
  <c r="C23" i="241"/>
  <c r="E22" i="241"/>
  <c r="D22" i="241"/>
  <c r="C22" i="241"/>
  <c r="E21" i="241"/>
  <c r="D21" i="241"/>
  <c r="G21" i="241" s="1"/>
  <c r="C21" i="241"/>
  <c r="C32" i="240"/>
  <c r="G32" i="240" s="1"/>
  <c r="F31" i="240"/>
  <c r="E31" i="240"/>
  <c r="D31" i="240"/>
  <c r="C31" i="240"/>
  <c r="G31" i="240" s="1"/>
  <c r="G30" i="240"/>
  <c r="F30" i="240"/>
  <c r="E30" i="240"/>
  <c r="D30" i="240"/>
  <c r="C30" i="240"/>
  <c r="C29" i="240"/>
  <c r="G29" i="240" s="1"/>
  <c r="F28" i="240"/>
  <c r="E28" i="240"/>
  <c r="D28" i="240"/>
  <c r="C28" i="240"/>
  <c r="F27" i="240"/>
  <c r="E27" i="240"/>
  <c r="G27" i="240" s="1"/>
  <c r="D27" i="240"/>
  <c r="C27" i="240"/>
  <c r="F26" i="240"/>
  <c r="E26" i="240"/>
  <c r="D26" i="240"/>
  <c r="C26" i="240"/>
  <c r="G26" i="240" s="1"/>
  <c r="F25" i="240"/>
  <c r="E25" i="240"/>
  <c r="D25" i="240"/>
  <c r="C25" i="240"/>
  <c r="G25" i="240" s="1"/>
  <c r="F24" i="240"/>
  <c r="E24" i="240"/>
  <c r="D24" i="240"/>
  <c r="G24" i="240" s="1"/>
  <c r="C24" i="240"/>
  <c r="F23" i="240"/>
  <c r="E23" i="240"/>
  <c r="D23" i="240"/>
  <c r="C23" i="240"/>
  <c r="E22" i="240"/>
  <c r="G22" i="240" s="1"/>
  <c r="D22" i="240"/>
  <c r="C22" i="240"/>
  <c r="E21" i="240"/>
  <c r="D21" i="240"/>
  <c r="C21" i="240"/>
  <c r="G32" i="239"/>
  <c r="C32" i="239"/>
  <c r="F31" i="239"/>
  <c r="G31" i="239" s="1"/>
  <c r="E31" i="239"/>
  <c r="D31" i="239"/>
  <c r="C31" i="239"/>
  <c r="F30" i="239"/>
  <c r="E30" i="239"/>
  <c r="D30" i="239"/>
  <c r="C30" i="239"/>
  <c r="C29" i="239"/>
  <c r="G29" i="239" s="1"/>
  <c r="F28" i="239"/>
  <c r="E28" i="239"/>
  <c r="G28" i="239" s="1"/>
  <c r="D28" i="239"/>
  <c r="C28" i="239"/>
  <c r="F27" i="239"/>
  <c r="E27" i="239"/>
  <c r="D27" i="239"/>
  <c r="C27" i="239"/>
  <c r="F26" i="239"/>
  <c r="E26" i="239"/>
  <c r="D26" i="239"/>
  <c r="C26" i="239"/>
  <c r="G26" i="239" s="1"/>
  <c r="F25" i="239"/>
  <c r="E25" i="239"/>
  <c r="D25" i="239"/>
  <c r="G25" i="239" s="1"/>
  <c r="C25" i="239"/>
  <c r="F24" i="239"/>
  <c r="E24" i="239"/>
  <c r="D24" i="239"/>
  <c r="C24" i="239"/>
  <c r="F23" i="239"/>
  <c r="G23" i="239" s="1"/>
  <c r="E23" i="239"/>
  <c r="D23" i="239"/>
  <c r="C23" i="239"/>
  <c r="E22" i="239"/>
  <c r="D22" i="239"/>
  <c r="C22" i="239"/>
  <c r="G22" i="239" s="1"/>
  <c r="G21" i="239"/>
  <c r="E21" i="239"/>
  <c r="D21" i="239"/>
  <c r="C21" i="239"/>
  <c r="C32" i="238"/>
  <c r="G32" i="238" s="1"/>
  <c r="F31" i="238"/>
  <c r="E31" i="238"/>
  <c r="D31" i="238"/>
  <c r="C31" i="238"/>
  <c r="G31" i="238" s="1"/>
  <c r="F30" i="238"/>
  <c r="E30" i="238"/>
  <c r="G30" i="238" s="1"/>
  <c r="D30" i="238"/>
  <c r="C30" i="238"/>
  <c r="C29" i="238"/>
  <c r="G29" i="238" s="1"/>
  <c r="F28" i="238"/>
  <c r="E28" i="238"/>
  <c r="D28" i="238"/>
  <c r="C28" i="238"/>
  <c r="F27" i="238"/>
  <c r="E27" i="238"/>
  <c r="D27" i="238"/>
  <c r="C27" i="238"/>
  <c r="G27" i="238" s="1"/>
  <c r="F26" i="238"/>
  <c r="E26" i="238"/>
  <c r="D26" i="238"/>
  <c r="G26" i="238" s="1"/>
  <c r="C26" i="238"/>
  <c r="F25" i="238"/>
  <c r="E25" i="238"/>
  <c r="D25" i="238"/>
  <c r="C25" i="238"/>
  <c r="G25" i="238" s="1"/>
  <c r="F24" i="238"/>
  <c r="G24" i="238" s="1"/>
  <c r="E24" i="238"/>
  <c r="D24" i="238"/>
  <c r="C24" i="238"/>
  <c r="F23" i="238"/>
  <c r="E23" i="238"/>
  <c r="D23" i="238"/>
  <c r="C23" i="238"/>
  <c r="G23" i="238" s="1"/>
  <c r="E22" i="238"/>
  <c r="D22" i="238"/>
  <c r="C22" i="238"/>
  <c r="G22" i="238" s="1"/>
  <c r="E21" i="238"/>
  <c r="D21" i="238"/>
  <c r="C21" i="238"/>
  <c r="G21" i="238" s="1"/>
  <c r="C32" i="237"/>
  <c r="G32" i="237" s="1"/>
  <c r="F31" i="237"/>
  <c r="E31" i="237"/>
  <c r="D31" i="237"/>
  <c r="C31" i="237"/>
  <c r="G31" i="237" s="1"/>
  <c r="F30" i="237"/>
  <c r="E30" i="237"/>
  <c r="D30" i="237"/>
  <c r="G30" i="237" s="1"/>
  <c r="C30" i="237"/>
  <c r="C29" i="237"/>
  <c r="G29" i="237" s="1"/>
  <c r="G28" i="237"/>
  <c r="F28" i="237"/>
  <c r="E28" i="237"/>
  <c r="D28" i="237"/>
  <c r="C28" i="237"/>
  <c r="F27" i="237"/>
  <c r="E27" i="237"/>
  <c r="D27" i="237"/>
  <c r="G27" i="237" s="1"/>
  <c r="C27" i="237"/>
  <c r="F26" i="237"/>
  <c r="E26" i="237"/>
  <c r="D26" i="237"/>
  <c r="C26" i="237"/>
  <c r="G26" i="237" s="1"/>
  <c r="F25" i="237"/>
  <c r="G25" i="237" s="1"/>
  <c r="E25" i="237"/>
  <c r="D25" i="237"/>
  <c r="C25" i="237"/>
  <c r="G24" i="237"/>
  <c r="F24" i="237"/>
  <c r="E24" i="237"/>
  <c r="D24" i="237"/>
  <c r="C24" i="237"/>
  <c r="G23" i="237"/>
  <c r="F23" i="237"/>
  <c r="E23" i="237"/>
  <c r="D23" i="237"/>
  <c r="C23" i="237"/>
  <c r="E22" i="237"/>
  <c r="D22" i="237"/>
  <c r="G22" i="237" s="1"/>
  <c r="C22" i="237"/>
  <c r="G21" i="237"/>
  <c r="E21" i="237"/>
  <c r="D21" i="237"/>
  <c r="C21" i="237"/>
  <c r="C32" i="236"/>
  <c r="G32" i="236" s="1"/>
  <c r="F31" i="236"/>
  <c r="E31" i="236"/>
  <c r="D31" i="236"/>
  <c r="G31" i="236" s="1"/>
  <c r="C31" i="236"/>
  <c r="G30" i="236"/>
  <c r="F30" i="236"/>
  <c r="E30" i="236"/>
  <c r="D30" i="236"/>
  <c r="C30" i="236"/>
  <c r="G29" i="236"/>
  <c r="C29" i="236"/>
  <c r="F28" i="236"/>
  <c r="E28" i="236"/>
  <c r="D28" i="236"/>
  <c r="G28" i="236" s="1"/>
  <c r="C28" i="236"/>
  <c r="F27" i="236"/>
  <c r="E27" i="236"/>
  <c r="G27" i="236" s="1"/>
  <c r="D27" i="236"/>
  <c r="C27" i="236"/>
  <c r="F26" i="236"/>
  <c r="G26" i="236" s="1"/>
  <c r="E26" i="236"/>
  <c r="D26" i="236"/>
  <c r="C26" i="236"/>
  <c r="F25" i="236"/>
  <c r="E25" i="236"/>
  <c r="D25" i="236"/>
  <c r="C25" i="236"/>
  <c r="G25" i="236" s="1"/>
  <c r="F24" i="236"/>
  <c r="E24" i="236"/>
  <c r="D24" i="236"/>
  <c r="G24" i="236" s="1"/>
  <c r="C24" i="236"/>
  <c r="F23" i="236"/>
  <c r="E23" i="236"/>
  <c r="D23" i="236"/>
  <c r="C23" i="236"/>
  <c r="E22" i="236"/>
  <c r="D22" i="236"/>
  <c r="G22" i="236" s="1"/>
  <c r="C22" i="236"/>
  <c r="E21" i="236"/>
  <c r="G21" i="236" s="1"/>
  <c r="D21" i="236"/>
  <c r="C21" i="236"/>
  <c r="G32" i="235"/>
  <c r="C32" i="235"/>
  <c r="F31" i="235"/>
  <c r="E31" i="235"/>
  <c r="D31" i="235"/>
  <c r="C31" i="235"/>
  <c r="G31" i="235" s="1"/>
  <c r="G30" i="235"/>
  <c r="F30" i="235"/>
  <c r="E30" i="235"/>
  <c r="D30" i="235"/>
  <c r="C30" i="235"/>
  <c r="G29" i="235"/>
  <c r="C29" i="235"/>
  <c r="F28" i="235"/>
  <c r="E28" i="235"/>
  <c r="D28" i="235"/>
  <c r="C28" i="235"/>
  <c r="G28" i="235" s="1"/>
  <c r="G27" i="235"/>
  <c r="F27" i="235"/>
  <c r="E27" i="235"/>
  <c r="D27" i="235"/>
  <c r="C27" i="235"/>
  <c r="F26" i="235"/>
  <c r="E26" i="235"/>
  <c r="D26" i="235"/>
  <c r="C26" i="235"/>
  <c r="G26" i="235" s="1"/>
  <c r="G25" i="235"/>
  <c r="F25" i="235"/>
  <c r="E25" i="235"/>
  <c r="D25" i="235"/>
  <c r="C25" i="235"/>
  <c r="F24" i="235"/>
  <c r="E24" i="235"/>
  <c r="D24" i="235"/>
  <c r="C24" i="235"/>
  <c r="G24" i="235" s="1"/>
  <c r="F23" i="235"/>
  <c r="E23" i="235"/>
  <c r="D23" i="235"/>
  <c r="C23" i="235"/>
  <c r="G23" i="235" s="1"/>
  <c r="G22" i="235"/>
  <c r="E22" i="235"/>
  <c r="D22" i="235"/>
  <c r="C22" i="235"/>
  <c r="E21" i="235"/>
  <c r="D21" i="235"/>
  <c r="C21" i="235"/>
  <c r="G21" i="235" s="1"/>
  <c r="C32" i="234"/>
  <c r="G32" i="234" s="1"/>
  <c r="G31" i="234"/>
  <c r="F31" i="234"/>
  <c r="E31" i="234"/>
  <c r="D31" i="234"/>
  <c r="C31" i="234"/>
  <c r="F30" i="234"/>
  <c r="E30" i="234"/>
  <c r="D30" i="234"/>
  <c r="C30" i="234"/>
  <c r="G30" i="234" s="1"/>
  <c r="C29" i="234"/>
  <c r="G29" i="234" s="1"/>
  <c r="G28" i="234"/>
  <c r="F28" i="234"/>
  <c r="E28" i="234"/>
  <c r="D28" i="234"/>
  <c r="C28" i="234"/>
  <c r="F27" i="234"/>
  <c r="E27" i="234"/>
  <c r="D27" i="234"/>
  <c r="C27" i="234"/>
  <c r="G27" i="234" s="1"/>
  <c r="F26" i="234"/>
  <c r="E26" i="234"/>
  <c r="G26" i="234" s="1"/>
  <c r="D26" i="234"/>
  <c r="C26" i="234"/>
  <c r="F25" i="234"/>
  <c r="E25" i="234"/>
  <c r="D25" i="234"/>
  <c r="C25" i="234"/>
  <c r="F24" i="234"/>
  <c r="E24" i="234"/>
  <c r="D24" i="234"/>
  <c r="C24" i="234"/>
  <c r="G24" i="234" s="1"/>
  <c r="F23" i="234"/>
  <c r="E23" i="234"/>
  <c r="D23" i="234"/>
  <c r="C23" i="234"/>
  <c r="G23" i="234" s="1"/>
  <c r="E22" i="234"/>
  <c r="D22" i="234"/>
  <c r="C22" i="234"/>
  <c r="G22" i="234" s="1"/>
  <c r="E21" i="234"/>
  <c r="D21" i="234"/>
  <c r="C21" i="234"/>
  <c r="G21" i="234" s="1"/>
  <c r="G32" i="233"/>
  <c r="C32" i="233"/>
  <c r="F31" i="233"/>
  <c r="E31" i="233"/>
  <c r="D31" i="233"/>
  <c r="C31" i="233"/>
  <c r="G31" i="233" s="1"/>
  <c r="G30" i="233"/>
  <c r="F30" i="233"/>
  <c r="E30" i="233"/>
  <c r="D30" i="233"/>
  <c r="C30" i="233"/>
  <c r="G29" i="233"/>
  <c r="C29" i="233"/>
  <c r="F28" i="233"/>
  <c r="E28" i="233"/>
  <c r="D28" i="233"/>
  <c r="C28" i="233"/>
  <c r="G28" i="233" s="1"/>
  <c r="G27" i="233"/>
  <c r="F27" i="233"/>
  <c r="E27" i="233"/>
  <c r="D27" i="233"/>
  <c r="C27" i="233"/>
  <c r="F26" i="233"/>
  <c r="E26" i="233"/>
  <c r="D26" i="233"/>
  <c r="C26" i="233"/>
  <c r="G25" i="233"/>
  <c r="F25" i="233"/>
  <c r="E25" i="233"/>
  <c r="D25" i="233"/>
  <c r="C25" i="233"/>
  <c r="G24" i="233"/>
  <c r="F24" i="233"/>
  <c r="E24" i="233"/>
  <c r="D24" i="233"/>
  <c r="C24" i="233"/>
  <c r="F23" i="233"/>
  <c r="E23" i="233"/>
  <c r="D23" i="233"/>
  <c r="C23" i="233"/>
  <c r="E22" i="233"/>
  <c r="D22" i="233"/>
  <c r="G22" i="233" s="1"/>
  <c r="C22" i="233"/>
  <c r="E21" i="233"/>
  <c r="D21" i="233"/>
  <c r="G21" i="233" s="1"/>
  <c r="C21" i="233"/>
  <c r="C32" i="232"/>
  <c r="G32" i="232" s="1"/>
  <c r="G31" i="232"/>
  <c r="F31" i="232"/>
  <c r="E31" i="232"/>
  <c r="D31" i="232"/>
  <c r="C31" i="232"/>
  <c r="F30" i="232"/>
  <c r="E30" i="232"/>
  <c r="D30" i="232"/>
  <c r="C30" i="232"/>
  <c r="G30" i="232" s="1"/>
  <c r="G29" i="232"/>
  <c r="C29" i="232"/>
  <c r="F28" i="232"/>
  <c r="E28" i="232"/>
  <c r="D28" i="232"/>
  <c r="G28" i="232" s="1"/>
  <c r="C28" i="232"/>
  <c r="F27" i="232"/>
  <c r="E27" i="232"/>
  <c r="D27" i="232"/>
  <c r="C27" i="232"/>
  <c r="G27" i="232" s="1"/>
  <c r="F26" i="232"/>
  <c r="E26" i="232"/>
  <c r="D26" i="232"/>
  <c r="C26" i="232"/>
  <c r="G26" i="232" s="1"/>
  <c r="F25" i="232"/>
  <c r="E25" i="232"/>
  <c r="D25" i="232"/>
  <c r="C25" i="232"/>
  <c r="G25" i="232" s="1"/>
  <c r="F24" i="232"/>
  <c r="E24" i="232"/>
  <c r="G24" i="232" s="1"/>
  <c r="D24" i="232"/>
  <c r="C24" i="232"/>
  <c r="F23" i="232"/>
  <c r="E23" i="232"/>
  <c r="D23" i="232"/>
  <c r="C23" i="232"/>
  <c r="E22" i="232"/>
  <c r="D22" i="232"/>
  <c r="C22" i="232"/>
  <c r="G21" i="232"/>
  <c r="E21" i="232"/>
  <c r="D21" i="232"/>
  <c r="C21" i="232"/>
  <c r="G32" i="231"/>
  <c r="C32" i="231"/>
  <c r="F31" i="231"/>
  <c r="E31" i="231"/>
  <c r="D31" i="231"/>
  <c r="C31" i="231"/>
  <c r="G31" i="231" s="1"/>
  <c r="G30" i="231"/>
  <c r="F30" i="231"/>
  <c r="E30" i="231"/>
  <c r="D30" i="231"/>
  <c r="C30" i="231"/>
  <c r="G29" i="231"/>
  <c r="C29" i="231"/>
  <c r="F28" i="231"/>
  <c r="E28" i="231"/>
  <c r="D28" i="231"/>
  <c r="C28" i="231"/>
  <c r="G28" i="231" s="1"/>
  <c r="G27" i="231"/>
  <c r="F27" i="231"/>
  <c r="E27" i="231"/>
  <c r="D27" i="231"/>
  <c r="C27" i="231"/>
  <c r="G26" i="231"/>
  <c r="F26" i="231"/>
  <c r="E26" i="231"/>
  <c r="D26" i="231"/>
  <c r="C26" i="231"/>
  <c r="F25" i="231"/>
  <c r="E25" i="231"/>
  <c r="G25" i="231" s="1"/>
  <c r="D25" i="231"/>
  <c r="C25" i="231"/>
  <c r="F24" i="231"/>
  <c r="E24" i="231"/>
  <c r="D24" i="231"/>
  <c r="C24" i="231"/>
  <c r="G24" i="231" s="1"/>
  <c r="F23" i="231"/>
  <c r="E23" i="231"/>
  <c r="D23" i="231"/>
  <c r="C23" i="231"/>
  <c r="G22" i="231"/>
  <c r="E22" i="231"/>
  <c r="D22" i="231"/>
  <c r="C22" i="231"/>
  <c r="E21" i="231"/>
  <c r="D21" i="231"/>
  <c r="G21" i="231" s="1"/>
  <c r="C21" i="231"/>
  <c r="C32" i="230"/>
  <c r="G32" i="230" s="1"/>
  <c r="F31" i="230"/>
  <c r="E31" i="230"/>
  <c r="G31" i="230" s="1"/>
  <c r="D31" i="230"/>
  <c r="C31" i="230"/>
  <c r="F30" i="230"/>
  <c r="E30" i="230"/>
  <c r="D30" i="230"/>
  <c r="C30" i="230"/>
  <c r="G30" i="230" s="1"/>
  <c r="C29" i="230"/>
  <c r="G29" i="230" s="1"/>
  <c r="F28" i="230"/>
  <c r="E28" i="230"/>
  <c r="G28" i="230" s="1"/>
  <c r="D28" i="230"/>
  <c r="C28" i="230"/>
  <c r="F27" i="230"/>
  <c r="E27" i="230"/>
  <c r="D27" i="230"/>
  <c r="C27" i="230"/>
  <c r="G27" i="230" s="1"/>
  <c r="F26" i="230"/>
  <c r="E26" i="230"/>
  <c r="D26" i="230"/>
  <c r="C26" i="230"/>
  <c r="G26" i="230" s="1"/>
  <c r="F25" i="230"/>
  <c r="E25" i="230"/>
  <c r="D25" i="230"/>
  <c r="C25" i="230"/>
  <c r="F24" i="230"/>
  <c r="E24" i="230"/>
  <c r="D24" i="230"/>
  <c r="C24" i="230"/>
  <c r="F23" i="230"/>
  <c r="E23" i="230"/>
  <c r="G23" i="230" s="1"/>
  <c r="D23" i="230"/>
  <c r="C23" i="230"/>
  <c r="E22" i="230"/>
  <c r="D22" i="230"/>
  <c r="C22" i="230"/>
  <c r="G22" i="230" s="1"/>
  <c r="G21" i="230"/>
  <c r="E21" i="230"/>
  <c r="D21" i="230"/>
  <c r="C21" i="230"/>
  <c r="G32" i="229"/>
  <c r="C32" i="229"/>
  <c r="F31" i="229"/>
  <c r="E31" i="229"/>
  <c r="D31" i="229"/>
  <c r="C31" i="229"/>
  <c r="F30" i="229"/>
  <c r="E30" i="229"/>
  <c r="D30" i="229"/>
  <c r="C30" i="229"/>
  <c r="G30" i="229" s="1"/>
  <c r="G29" i="229"/>
  <c r="C29" i="229"/>
  <c r="F28" i="229"/>
  <c r="E28" i="229"/>
  <c r="D28" i="229"/>
  <c r="C28" i="229"/>
  <c r="F27" i="229"/>
  <c r="E27" i="229"/>
  <c r="D27" i="229"/>
  <c r="C27" i="229"/>
  <c r="G27" i="229" s="1"/>
  <c r="F26" i="229"/>
  <c r="E26" i="229"/>
  <c r="D26" i="229"/>
  <c r="C26" i="229"/>
  <c r="G26" i="229" s="1"/>
  <c r="F25" i="229"/>
  <c r="E25" i="229"/>
  <c r="D25" i="229"/>
  <c r="C25" i="229"/>
  <c r="G25" i="229" s="1"/>
  <c r="F24" i="229"/>
  <c r="E24" i="229"/>
  <c r="G24" i="229" s="1"/>
  <c r="D24" i="229"/>
  <c r="C24" i="229"/>
  <c r="F23" i="229"/>
  <c r="E23" i="229"/>
  <c r="D23" i="229"/>
  <c r="C23" i="229"/>
  <c r="G23" i="229" s="1"/>
  <c r="E22" i="229"/>
  <c r="D22" i="229"/>
  <c r="C22" i="229"/>
  <c r="G22" i="229" s="1"/>
  <c r="G21" i="229"/>
  <c r="E21" i="229"/>
  <c r="D21" i="229"/>
  <c r="C21" i="229"/>
  <c r="G32" i="228"/>
  <c r="C32" i="228"/>
  <c r="F31" i="228"/>
  <c r="E31" i="228"/>
  <c r="D31" i="228"/>
  <c r="C31" i="228"/>
  <c r="G31" i="228" s="1"/>
  <c r="F30" i="228"/>
  <c r="E30" i="228"/>
  <c r="D30" i="228"/>
  <c r="C30" i="228"/>
  <c r="G30" i="228" s="1"/>
  <c r="G29" i="228"/>
  <c r="C29" i="228"/>
  <c r="F28" i="228"/>
  <c r="E28" i="228"/>
  <c r="D28" i="228"/>
  <c r="C28" i="228"/>
  <c r="G28" i="228" s="1"/>
  <c r="F27" i="228"/>
  <c r="E27" i="228"/>
  <c r="D27" i="228"/>
  <c r="C27" i="228"/>
  <c r="G27" i="228" s="1"/>
  <c r="F26" i="228"/>
  <c r="E26" i="228"/>
  <c r="D26" i="228"/>
  <c r="C26" i="228"/>
  <c r="G26" i="228" s="1"/>
  <c r="F25" i="228"/>
  <c r="E25" i="228"/>
  <c r="G25" i="228" s="1"/>
  <c r="D25" i="228"/>
  <c r="C25" i="228"/>
  <c r="F24" i="228"/>
  <c r="E24" i="228"/>
  <c r="D24" i="228"/>
  <c r="C24" i="228"/>
  <c r="G24" i="228" s="1"/>
  <c r="F23" i="228"/>
  <c r="E23" i="228"/>
  <c r="D23" i="228"/>
  <c r="C23" i="228"/>
  <c r="E22" i="228"/>
  <c r="D22" i="228"/>
  <c r="C22" i="228"/>
  <c r="G22" i="228" s="1"/>
  <c r="E21" i="228"/>
  <c r="D21" i="228"/>
  <c r="C21" i="228"/>
  <c r="G21" i="228" s="1"/>
  <c r="C32" i="227"/>
  <c r="G32" i="227" s="1"/>
  <c r="F31" i="227"/>
  <c r="E31" i="227"/>
  <c r="D31" i="227"/>
  <c r="C31" i="227"/>
  <c r="G31" i="227" s="1"/>
  <c r="F30" i="227"/>
  <c r="E30" i="227"/>
  <c r="D30" i="227"/>
  <c r="C30" i="227"/>
  <c r="G30" i="227" s="1"/>
  <c r="C29" i="227"/>
  <c r="G29" i="227" s="1"/>
  <c r="F28" i="227"/>
  <c r="E28" i="227"/>
  <c r="D28" i="227"/>
  <c r="C28" i="227"/>
  <c r="G28" i="227" s="1"/>
  <c r="F27" i="227"/>
  <c r="E27" i="227"/>
  <c r="D27" i="227"/>
  <c r="C27" i="227"/>
  <c r="G27" i="227" s="1"/>
  <c r="F26" i="227"/>
  <c r="E26" i="227"/>
  <c r="G26" i="227" s="1"/>
  <c r="D26" i="227"/>
  <c r="C26" i="227"/>
  <c r="F25" i="227"/>
  <c r="E25" i="227"/>
  <c r="D25" i="227"/>
  <c r="C25" i="227"/>
  <c r="F24" i="227"/>
  <c r="E24" i="227"/>
  <c r="D24" i="227"/>
  <c r="C24" i="227"/>
  <c r="F23" i="227"/>
  <c r="E23" i="227"/>
  <c r="D23" i="227"/>
  <c r="C23" i="227"/>
  <c r="E22" i="227"/>
  <c r="D22" i="227"/>
  <c r="C22" i="227"/>
  <c r="G22" i="227" s="1"/>
  <c r="E21" i="227"/>
  <c r="D21" i="227"/>
  <c r="G21" i="227" s="1"/>
  <c r="C21" i="227"/>
  <c r="C32" i="226"/>
  <c r="G32" i="226" s="1"/>
  <c r="F31" i="226"/>
  <c r="E31" i="226"/>
  <c r="D31" i="226"/>
  <c r="C31" i="226"/>
  <c r="G31" i="226" s="1"/>
  <c r="F30" i="226"/>
  <c r="G30" i="226" s="1"/>
  <c r="E30" i="226"/>
  <c r="D30" i="226"/>
  <c r="C30" i="226"/>
  <c r="C29" i="226"/>
  <c r="G29" i="226" s="1"/>
  <c r="F28" i="226"/>
  <c r="E28" i="226"/>
  <c r="D28" i="226"/>
  <c r="C28" i="226"/>
  <c r="G28" i="226" s="1"/>
  <c r="F27" i="226"/>
  <c r="G27" i="226" s="1"/>
  <c r="E27" i="226"/>
  <c r="D27" i="226"/>
  <c r="C27" i="226"/>
  <c r="F26" i="226"/>
  <c r="E26" i="226"/>
  <c r="D26" i="226"/>
  <c r="C26" i="226"/>
  <c r="F25" i="226"/>
  <c r="E25" i="226"/>
  <c r="D25" i="226"/>
  <c r="C25" i="226"/>
  <c r="F24" i="226"/>
  <c r="E24" i="226"/>
  <c r="D24" i="226"/>
  <c r="C24" i="226"/>
  <c r="F23" i="226"/>
  <c r="E23" i="226"/>
  <c r="D23" i="226"/>
  <c r="C23" i="226"/>
  <c r="G23" i="226" s="1"/>
  <c r="G22" i="226"/>
  <c r="E22" i="226"/>
  <c r="D22" i="226"/>
  <c r="C22" i="226"/>
  <c r="E21" i="226"/>
  <c r="D21" i="226"/>
  <c r="C21" i="226"/>
  <c r="G21" i="226" s="1"/>
  <c r="C32" i="225"/>
  <c r="G32" i="225" s="1"/>
  <c r="F31" i="225"/>
  <c r="G31" i="225" s="1"/>
  <c r="E31" i="225"/>
  <c r="D31" i="225"/>
  <c r="C31" i="225"/>
  <c r="F30" i="225"/>
  <c r="E30" i="225"/>
  <c r="D30" i="225"/>
  <c r="C30" i="225"/>
  <c r="C29" i="225"/>
  <c r="G29" i="225" s="1"/>
  <c r="F28" i="225"/>
  <c r="G28" i="225" s="1"/>
  <c r="E28" i="225"/>
  <c r="D28" i="225"/>
  <c r="C28" i="225"/>
  <c r="F27" i="225"/>
  <c r="E27" i="225"/>
  <c r="D27" i="225"/>
  <c r="C27" i="225"/>
  <c r="F26" i="225"/>
  <c r="E26" i="225"/>
  <c r="D26" i="225"/>
  <c r="C26" i="225"/>
  <c r="F25" i="225"/>
  <c r="E25" i="225"/>
  <c r="D25" i="225"/>
  <c r="C25" i="225"/>
  <c r="G25" i="225" s="1"/>
  <c r="F24" i="225"/>
  <c r="E24" i="225"/>
  <c r="D24" i="225"/>
  <c r="C24" i="225"/>
  <c r="G24" i="225" s="1"/>
  <c r="G23" i="225"/>
  <c r="F23" i="225"/>
  <c r="E23" i="225"/>
  <c r="D23" i="225"/>
  <c r="C23" i="225"/>
  <c r="G22" i="225"/>
  <c r="E22" i="225"/>
  <c r="D22" i="225"/>
  <c r="C22" i="225"/>
  <c r="E21" i="225"/>
  <c r="D21" i="225"/>
  <c r="C21" i="225"/>
  <c r="G21" i="225" s="1"/>
  <c r="G32" i="224"/>
  <c r="C32" i="224"/>
  <c r="F31" i="224"/>
  <c r="E31" i="224"/>
  <c r="D31" i="224"/>
  <c r="C31" i="224"/>
  <c r="G31" i="224" s="1"/>
  <c r="F30" i="224"/>
  <c r="E30" i="224"/>
  <c r="D30" i="224"/>
  <c r="C30" i="224"/>
  <c r="G29" i="224"/>
  <c r="C29" i="224"/>
  <c r="F28" i="224"/>
  <c r="E28" i="224"/>
  <c r="D28" i="224"/>
  <c r="C28" i="224"/>
  <c r="G28" i="224" s="1"/>
  <c r="F27" i="224"/>
  <c r="E27" i="224"/>
  <c r="D27" i="224"/>
  <c r="C27" i="224"/>
  <c r="G27" i="224" s="1"/>
  <c r="F26" i="224"/>
  <c r="E26" i="224"/>
  <c r="D26" i="224"/>
  <c r="C26" i="224"/>
  <c r="G26" i="224" s="1"/>
  <c r="F25" i="224"/>
  <c r="E25" i="224"/>
  <c r="D25" i="224"/>
  <c r="C25" i="224"/>
  <c r="G25" i="224" s="1"/>
  <c r="G24" i="224"/>
  <c r="F24" i="224"/>
  <c r="E24" i="224"/>
  <c r="D24" i="224"/>
  <c r="C24" i="224"/>
  <c r="G23" i="224"/>
  <c r="F23" i="224"/>
  <c r="E23" i="224"/>
  <c r="D23" i="224"/>
  <c r="C23" i="224"/>
  <c r="E22" i="224"/>
  <c r="D22" i="224"/>
  <c r="G22" i="224" s="1"/>
  <c r="C22" i="224"/>
  <c r="E21" i="224"/>
  <c r="D21" i="224"/>
  <c r="C21" i="224"/>
  <c r="G21" i="224" s="1"/>
  <c r="C32" i="223"/>
  <c r="G32" i="223" s="1"/>
  <c r="F31" i="223"/>
  <c r="E31" i="223"/>
  <c r="D31" i="223"/>
  <c r="C31" i="223"/>
  <c r="F30" i="223"/>
  <c r="E30" i="223"/>
  <c r="D30" i="223"/>
  <c r="C30" i="223"/>
  <c r="C29" i="223"/>
  <c r="G29" i="223" s="1"/>
  <c r="F28" i="223"/>
  <c r="E28" i="223"/>
  <c r="D28" i="223"/>
  <c r="C28" i="223"/>
  <c r="F27" i="223"/>
  <c r="E27" i="223"/>
  <c r="D27" i="223"/>
  <c r="C27" i="223"/>
  <c r="G27" i="223" s="1"/>
  <c r="F26" i="223"/>
  <c r="E26" i="223"/>
  <c r="D26" i="223"/>
  <c r="C26" i="223"/>
  <c r="G26" i="223" s="1"/>
  <c r="G25" i="223"/>
  <c r="F25" i="223"/>
  <c r="E25" i="223"/>
  <c r="D25" i="223"/>
  <c r="C25" i="223"/>
  <c r="G24" i="223"/>
  <c r="F24" i="223"/>
  <c r="E24" i="223"/>
  <c r="D24" i="223"/>
  <c r="C24" i="223"/>
  <c r="F23" i="223"/>
  <c r="E23" i="223"/>
  <c r="D23" i="223"/>
  <c r="C23" i="223"/>
  <c r="E22" i="223"/>
  <c r="D22" i="223"/>
  <c r="C22" i="223"/>
  <c r="E21" i="223"/>
  <c r="D21" i="223"/>
  <c r="C21" i="223"/>
  <c r="G21" i="223" s="1"/>
  <c r="G32" i="222"/>
  <c r="C32" i="222"/>
  <c r="F31" i="222"/>
  <c r="E31" i="222"/>
  <c r="D31" i="222"/>
  <c r="C31" i="222"/>
  <c r="G31" i="222" s="1"/>
  <c r="F30" i="222"/>
  <c r="E30" i="222"/>
  <c r="D30" i="222"/>
  <c r="C30" i="222"/>
  <c r="G30" i="222" s="1"/>
  <c r="G29" i="222"/>
  <c r="C29" i="222"/>
  <c r="F28" i="222"/>
  <c r="E28" i="222"/>
  <c r="D28" i="222"/>
  <c r="C28" i="222"/>
  <c r="F27" i="222"/>
  <c r="E27" i="222"/>
  <c r="D27" i="222"/>
  <c r="C27" i="222"/>
  <c r="G27" i="222" s="1"/>
  <c r="G26" i="222"/>
  <c r="F26" i="222"/>
  <c r="E26" i="222"/>
  <c r="D26" i="222"/>
  <c r="C26" i="222"/>
  <c r="G25" i="222"/>
  <c r="F25" i="222"/>
  <c r="E25" i="222"/>
  <c r="D25" i="222"/>
  <c r="C25" i="222"/>
  <c r="F24" i="222"/>
  <c r="E24" i="222"/>
  <c r="G24" i="222" s="1"/>
  <c r="D24" i="222"/>
  <c r="C24" i="222"/>
  <c r="F23" i="222"/>
  <c r="E23" i="222"/>
  <c r="D23" i="222"/>
  <c r="C23" i="222"/>
  <c r="G22" i="222"/>
  <c r="E22" i="222"/>
  <c r="D22" i="222"/>
  <c r="C22" i="222"/>
  <c r="G21" i="222"/>
  <c r="E21" i="222"/>
  <c r="D21" i="222"/>
  <c r="C21" i="222"/>
  <c r="G32" i="221"/>
  <c r="C32" i="221"/>
  <c r="F31" i="221"/>
  <c r="E31" i="221"/>
  <c r="D31" i="221"/>
  <c r="C31" i="221"/>
  <c r="G31" i="221" s="1"/>
  <c r="G30" i="221"/>
  <c r="F30" i="221"/>
  <c r="E30" i="221"/>
  <c r="D30" i="221"/>
  <c r="C30" i="221"/>
  <c r="G29" i="221"/>
  <c r="C29" i="221"/>
  <c r="F28" i="221"/>
  <c r="E28" i="221"/>
  <c r="D28" i="221"/>
  <c r="C28" i="221"/>
  <c r="G27" i="221"/>
  <c r="F27" i="221"/>
  <c r="E27" i="221"/>
  <c r="D27" i="221"/>
  <c r="C27" i="221"/>
  <c r="F26" i="221"/>
  <c r="E26" i="221"/>
  <c r="D26" i="221"/>
  <c r="G26" i="221" s="1"/>
  <c r="C26" i="221"/>
  <c r="F25" i="221"/>
  <c r="E25" i="221"/>
  <c r="G25" i="221" s="1"/>
  <c r="D25" i="221"/>
  <c r="C25" i="221"/>
  <c r="F24" i="221"/>
  <c r="E24" i="221"/>
  <c r="D24" i="221"/>
  <c r="C24" i="221"/>
  <c r="G23" i="221"/>
  <c r="F23" i="221"/>
  <c r="E23" i="221"/>
  <c r="D23" i="221"/>
  <c r="C23" i="221"/>
  <c r="G22" i="221"/>
  <c r="E22" i="221"/>
  <c r="D22" i="221"/>
  <c r="C22" i="221"/>
  <c r="G21" i="221"/>
  <c r="E21" i="221"/>
  <c r="D21" i="221"/>
  <c r="C21" i="221"/>
  <c r="G32" i="220"/>
  <c r="C32" i="220"/>
  <c r="G31" i="220"/>
  <c r="F31" i="220"/>
  <c r="E31" i="220"/>
  <c r="D31" i="220"/>
  <c r="C31" i="220"/>
  <c r="G30" i="220"/>
  <c r="F30" i="220"/>
  <c r="E30" i="220"/>
  <c r="D30" i="220"/>
  <c r="C30" i="220"/>
  <c r="G29" i="220"/>
  <c r="C29" i="220"/>
  <c r="G28" i="220"/>
  <c r="F28" i="220"/>
  <c r="E28" i="220"/>
  <c r="D28" i="220"/>
  <c r="C28" i="220"/>
  <c r="G27" i="220"/>
  <c r="F27" i="220"/>
  <c r="E27" i="220"/>
  <c r="D27" i="220"/>
  <c r="C27" i="220"/>
  <c r="F26" i="220"/>
  <c r="E26" i="220"/>
  <c r="G26" i="220" s="1"/>
  <c r="D26" i="220"/>
  <c r="C26" i="220"/>
  <c r="F25" i="220"/>
  <c r="E25" i="220"/>
  <c r="D25" i="220"/>
  <c r="C25" i="220"/>
  <c r="G25" i="220" s="1"/>
  <c r="G24" i="220"/>
  <c r="F24" i="220"/>
  <c r="E24" i="220"/>
  <c r="D24" i="220"/>
  <c r="C24" i="220"/>
  <c r="F23" i="220"/>
  <c r="E23" i="220"/>
  <c r="D23" i="220"/>
  <c r="C23" i="220"/>
  <c r="G23" i="220" s="1"/>
  <c r="E22" i="220"/>
  <c r="D22" i="220"/>
  <c r="C22" i="220"/>
  <c r="G22" i="220" s="1"/>
  <c r="E21" i="220"/>
  <c r="D21" i="220"/>
  <c r="G21" i="220" s="1"/>
  <c r="I2" i="220" s="1"/>
  <c r="C21" i="220"/>
  <c r="C32" i="219"/>
  <c r="G32" i="219" s="1"/>
  <c r="F31" i="219"/>
  <c r="E31" i="219"/>
  <c r="D31" i="219"/>
  <c r="G31" i="219" s="1"/>
  <c r="C31" i="219"/>
  <c r="F30" i="219"/>
  <c r="E30" i="219"/>
  <c r="G30" i="219" s="1"/>
  <c r="D30" i="219"/>
  <c r="C30" i="219"/>
  <c r="C29" i="219"/>
  <c r="G29" i="219" s="1"/>
  <c r="F28" i="219"/>
  <c r="E28" i="219"/>
  <c r="D28" i="219"/>
  <c r="G28" i="219" s="1"/>
  <c r="C28" i="219"/>
  <c r="F27" i="219"/>
  <c r="E27" i="219"/>
  <c r="G27" i="219" s="1"/>
  <c r="D27" i="219"/>
  <c r="C27" i="219"/>
  <c r="F26" i="219"/>
  <c r="E26" i="219"/>
  <c r="D26" i="219"/>
  <c r="C26" i="219"/>
  <c r="G25" i="219"/>
  <c r="F25" i="219"/>
  <c r="E25" i="219"/>
  <c r="D25" i="219"/>
  <c r="C25" i="219"/>
  <c r="F24" i="219"/>
  <c r="E24" i="219"/>
  <c r="D24" i="219"/>
  <c r="C24" i="219"/>
  <c r="G24" i="219" s="1"/>
  <c r="F23" i="219"/>
  <c r="E23" i="219"/>
  <c r="D23" i="219"/>
  <c r="C23" i="219"/>
  <c r="E22" i="219"/>
  <c r="G22" i="219" s="1"/>
  <c r="D22" i="219"/>
  <c r="C22" i="219"/>
  <c r="E21" i="219"/>
  <c r="D21" i="219"/>
  <c r="C21" i="219"/>
  <c r="G21" i="219" s="1"/>
  <c r="G32" i="218"/>
  <c r="C32" i="218"/>
  <c r="F31" i="218"/>
  <c r="E31" i="218"/>
  <c r="G31" i="218" s="1"/>
  <c r="D31" i="218"/>
  <c r="C31" i="218"/>
  <c r="F30" i="218"/>
  <c r="E30" i="218"/>
  <c r="D30" i="218"/>
  <c r="C30" i="218"/>
  <c r="G29" i="218"/>
  <c r="C29" i="218"/>
  <c r="F28" i="218"/>
  <c r="E28" i="218"/>
  <c r="G28" i="218" s="1"/>
  <c r="D28" i="218"/>
  <c r="C28" i="218"/>
  <c r="F27" i="218"/>
  <c r="E27" i="218"/>
  <c r="D27" i="218"/>
  <c r="C27" i="218"/>
  <c r="G26" i="218"/>
  <c r="F26" i="218"/>
  <c r="E26" i="218"/>
  <c r="D26" i="218"/>
  <c r="C26" i="218"/>
  <c r="F25" i="218"/>
  <c r="E25" i="218"/>
  <c r="D25" i="218"/>
  <c r="C25" i="218"/>
  <c r="G25" i="218" s="1"/>
  <c r="F24" i="218"/>
  <c r="E24" i="218"/>
  <c r="D24" i="218"/>
  <c r="C24" i="218"/>
  <c r="G24" i="218" s="1"/>
  <c r="F23" i="218"/>
  <c r="G23" i="218" s="1"/>
  <c r="E23" i="218"/>
  <c r="D23" i="218"/>
  <c r="C23" i="218"/>
  <c r="E22" i="218"/>
  <c r="D22" i="218"/>
  <c r="C22" i="218"/>
  <c r="G22" i="218" s="1"/>
  <c r="G21" i="218"/>
  <c r="E21" i="218"/>
  <c r="D21" i="218"/>
  <c r="C21" i="218"/>
  <c r="G32" i="217"/>
  <c r="C32" i="217"/>
  <c r="F31" i="217"/>
  <c r="E31" i="217"/>
  <c r="D31" i="217"/>
  <c r="C31" i="217"/>
  <c r="G31" i="217" s="1"/>
  <c r="G30" i="217"/>
  <c r="F30" i="217"/>
  <c r="E30" i="217"/>
  <c r="D30" i="217"/>
  <c r="C30" i="217"/>
  <c r="G29" i="217"/>
  <c r="C29" i="217"/>
  <c r="F28" i="217"/>
  <c r="E28" i="217"/>
  <c r="D28" i="217"/>
  <c r="C28" i="217"/>
  <c r="G28" i="217" s="1"/>
  <c r="G27" i="217"/>
  <c r="F27" i="217"/>
  <c r="E27" i="217"/>
  <c r="D27" i="217"/>
  <c r="C27" i="217"/>
  <c r="F26" i="217"/>
  <c r="E26" i="217"/>
  <c r="D26" i="217"/>
  <c r="C26" i="217"/>
  <c r="G26" i="217" s="1"/>
  <c r="F25" i="217"/>
  <c r="E25" i="217"/>
  <c r="D25" i="217"/>
  <c r="C25" i="217"/>
  <c r="G25" i="217" s="1"/>
  <c r="F24" i="217"/>
  <c r="E24" i="217"/>
  <c r="D24" i="217"/>
  <c r="C24" i="217"/>
  <c r="F23" i="217"/>
  <c r="E23" i="217"/>
  <c r="D23" i="217"/>
  <c r="C23" i="217"/>
  <c r="E22" i="217"/>
  <c r="D22" i="217"/>
  <c r="C22" i="217"/>
  <c r="G22" i="217" s="1"/>
  <c r="G21" i="217"/>
  <c r="E21" i="217"/>
  <c r="D21" i="217"/>
  <c r="C21" i="217"/>
  <c r="G32" i="216"/>
  <c r="C32" i="216"/>
  <c r="F31" i="216"/>
  <c r="E31" i="216"/>
  <c r="D31" i="216"/>
  <c r="C31" i="216"/>
  <c r="G31" i="216" s="1"/>
  <c r="F30" i="216"/>
  <c r="E30" i="216"/>
  <c r="D30" i="216"/>
  <c r="C30" i="216"/>
  <c r="G30" i="216" s="1"/>
  <c r="G29" i="216"/>
  <c r="C29" i="216"/>
  <c r="F28" i="216"/>
  <c r="E28" i="216"/>
  <c r="G28" i="216" s="1"/>
  <c r="D28" i="216"/>
  <c r="C28" i="216"/>
  <c r="F27" i="216"/>
  <c r="E27" i="216"/>
  <c r="D27" i="216"/>
  <c r="C27" i="216"/>
  <c r="G27" i="216" s="1"/>
  <c r="F26" i="216"/>
  <c r="E26" i="216"/>
  <c r="D26" i="216"/>
  <c r="C26" i="216"/>
  <c r="G26" i="216" s="1"/>
  <c r="F25" i="216"/>
  <c r="G25" i="216" s="1"/>
  <c r="E25" i="216"/>
  <c r="D25" i="216"/>
  <c r="C25" i="216"/>
  <c r="F24" i="216"/>
  <c r="E24" i="216"/>
  <c r="D24" i="216"/>
  <c r="C24" i="216"/>
  <c r="F23" i="216"/>
  <c r="E23" i="216"/>
  <c r="D23" i="216"/>
  <c r="C23" i="216"/>
  <c r="E22" i="216"/>
  <c r="D22" i="216"/>
  <c r="C22" i="216"/>
  <c r="G22" i="216" s="1"/>
  <c r="E21" i="216"/>
  <c r="D21" i="216"/>
  <c r="C21" i="216"/>
  <c r="G21" i="216" s="1"/>
  <c r="C32" i="215"/>
  <c r="G32" i="215" s="1"/>
  <c r="F31" i="215"/>
  <c r="E31" i="215"/>
  <c r="D31" i="215"/>
  <c r="C31" i="215"/>
  <c r="G31" i="215" s="1"/>
  <c r="F30" i="215"/>
  <c r="E30" i="215"/>
  <c r="D30" i="215"/>
  <c r="C30" i="215"/>
  <c r="C29" i="215"/>
  <c r="G29" i="215" s="1"/>
  <c r="F28" i="215"/>
  <c r="E28" i="215"/>
  <c r="D28" i="215"/>
  <c r="C28" i="215"/>
  <c r="G28" i="215" s="1"/>
  <c r="F27" i="215"/>
  <c r="E27" i="215"/>
  <c r="D27" i="215"/>
  <c r="C27" i="215"/>
  <c r="F26" i="215"/>
  <c r="E26" i="215"/>
  <c r="G26" i="215" s="1"/>
  <c r="D26" i="215"/>
  <c r="C26" i="215"/>
  <c r="F25" i="215"/>
  <c r="E25" i="215"/>
  <c r="D25" i="215"/>
  <c r="C25" i="215"/>
  <c r="F24" i="215"/>
  <c r="E24" i="215"/>
  <c r="D24" i="215"/>
  <c r="C24" i="215"/>
  <c r="G24" i="215" s="1"/>
  <c r="F23" i="215"/>
  <c r="E23" i="215"/>
  <c r="D23" i="215"/>
  <c r="C23" i="215"/>
  <c r="G23" i="215" s="1"/>
  <c r="E22" i="215"/>
  <c r="D22" i="215"/>
  <c r="C22" i="215"/>
  <c r="E21" i="215"/>
  <c r="D21" i="215"/>
  <c r="C21" i="215"/>
  <c r="C32" i="214"/>
  <c r="G32" i="214" s="1"/>
  <c r="F31" i="214"/>
  <c r="E31" i="214"/>
  <c r="D31" i="214"/>
  <c r="C31" i="214"/>
  <c r="F30" i="214"/>
  <c r="E30" i="214"/>
  <c r="G30" i="214" s="1"/>
  <c r="D30" i="214"/>
  <c r="C30" i="214"/>
  <c r="C29" i="214"/>
  <c r="G29" i="214" s="1"/>
  <c r="F28" i="214"/>
  <c r="E28" i="214"/>
  <c r="D28" i="214"/>
  <c r="C28" i="214"/>
  <c r="F27" i="214"/>
  <c r="E27" i="214"/>
  <c r="G27" i="214" s="1"/>
  <c r="D27" i="214"/>
  <c r="C27" i="214"/>
  <c r="F26" i="214"/>
  <c r="E26" i="214"/>
  <c r="D26" i="214"/>
  <c r="C26" i="214"/>
  <c r="F25" i="214"/>
  <c r="E25" i="214"/>
  <c r="D25" i="214"/>
  <c r="C25" i="214"/>
  <c r="G25" i="214" s="1"/>
  <c r="F24" i="214"/>
  <c r="E24" i="214"/>
  <c r="D24" i="214"/>
  <c r="C24" i="214"/>
  <c r="G24" i="214" s="1"/>
  <c r="F23" i="214"/>
  <c r="E23" i="214"/>
  <c r="D23" i="214"/>
  <c r="C23" i="214"/>
  <c r="G22" i="214"/>
  <c r="E22" i="214"/>
  <c r="D22" i="214"/>
  <c r="C22" i="214"/>
  <c r="E21" i="214"/>
  <c r="D21" i="214"/>
  <c r="G21" i="214" s="1"/>
  <c r="C21" i="214"/>
  <c r="C32" i="213"/>
  <c r="G32" i="213" s="1"/>
  <c r="F31" i="213"/>
  <c r="E31" i="213"/>
  <c r="D31" i="213"/>
  <c r="C31" i="213"/>
  <c r="F30" i="213"/>
  <c r="E30" i="213"/>
  <c r="D30" i="213"/>
  <c r="C30" i="213"/>
  <c r="C29" i="213"/>
  <c r="G29" i="213" s="1"/>
  <c r="F28" i="213"/>
  <c r="E28" i="213"/>
  <c r="G28" i="213" s="1"/>
  <c r="D28" i="213"/>
  <c r="C28" i="213"/>
  <c r="F27" i="213"/>
  <c r="E27" i="213"/>
  <c r="D27" i="213"/>
  <c r="C27" i="213"/>
  <c r="G27" i="213" s="1"/>
  <c r="F26" i="213"/>
  <c r="E26" i="213"/>
  <c r="D26" i="213"/>
  <c r="C26" i="213"/>
  <c r="G26" i="213" s="1"/>
  <c r="F25" i="213"/>
  <c r="E25" i="213"/>
  <c r="D25" i="213"/>
  <c r="C25" i="213"/>
  <c r="F24" i="213"/>
  <c r="E24" i="213"/>
  <c r="D24" i="213"/>
  <c r="C24" i="213"/>
  <c r="G24" i="213" s="1"/>
  <c r="G23" i="213"/>
  <c r="F23" i="213"/>
  <c r="E23" i="213"/>
  <c r="D23" i="213"/>
  <c r="C23" i="213"/>
  <c r="G22" i="213"/>
  <c r="E22" i="213"/>
  <c r="D22" i="213"/>
  <c r="C22" i="213"/>
  <c r="E21" i="213"/>
  <c r="D21" i="213"/>
  <c r="C21" i="213"/>
  <c r="G32" i="212"/>
  <c r="C32" i="212"/>
  <c r="F31" i="212"/>
  <c r="E31" i="212"/>
  <c r="D31" i="212"/>
  <c r="C31" i="212"/>
  <c r="G31" i="212" s="1"/>
  <c r="F30" i="212"/>
  <c r="E30" i="212"/>
  <c r="D30" i="212"/>
  <c r="C30" i="212"/>
  <c r="G29" i="212"/>
  <c r="C29" i="212"/>
  <c r="F28" i="212"/>
  <c r="E28" i="212"/>
  <c r="D28" i="212"/>
  <c r="C28" i="212"/>
  <c r="G28" i="212" s="1"/>
  <c r="F27" i="212"/>
  <c r="E27" i="212"/>
  <c r="D27" i="212"/>
  <c r="C27" i="212"/>
  <c r="F26" i="212"/>
  <c r="E26" i="212"/>
  <c r="D26" i="212"/>
  <c r="C26" i="212"/>
  <c r="G26" i="212" s="1"/>
  <c r="F25" i="212"/>
  <c r="E25" i="212"/>
  <c r="D25" i="212"/>
  <c r="C25" i="212"/>
  <c r="G25" i="212" s="1"/>
  <c r="G24" i="212"/>
  <c r="F24" i="212"/>
  <c r="E24" i="212"/>
  <c r="D24" i="212"/>
  <c r="C24" i="212"/>
  <c r="G23" i="212"/>
  <c r="F23" i="212"/>
  <c r="E23" i="212"/>
  <c r="D23" i="212"/>
  <c r="C23" i="212"/>
  <c r="G22" i="212"/>
  <c r="E22" i="212"/>
  <c r="D22" i="212"/>
  <c r="C22" i="212"/>
  <c r="E21" i="212"/>
  <c r="D21" i="212"/>
  <c r="C21" i="212"/>
  <c r="G21" i="212" s="1"/>
  <c r="C32" i="211"/>
  <c r="G32" i="211" s="1"/>
  <c r="F31" i="211"/>
  <c r="E31" i="211"/>
  <c r="D31" i="211"/>
  <c r="C31" i="211"/>
  <c r="G31" i="211" s="1"/>
  <c r="F30" i="211"/>
  <c r="E30" i="211"/>
  <c r="D30" i="211"/>
  <c r="C30" i="211"/>
  <c r="G30" i="211" s="1"/>
  <c r="C29" i="211"/>
  <c r="G29" i="211" s="1"/>
  <c r="F28" i="211"/>
  <c r="E28" i="211"/>
  <c r="D28" i="211"/>
  <c r="C28" i="211"/>
  <c r="F27" i="211"/>
  <c r="E27" i="211"/>
  <c r="D27" i="211"/>
  <c r="C27" i="211"/>
  <c r="F26" i="211"/>
  <c r="E26" i="211"/>
  <c r="D26" i="211"/>
  <c r="C26" i="211"/>
  <c r="G26" i="211" s="1"/>
  <c r="G25" i="211"/>
  <c r="F25" i="211"/>
  <c r="E25" i="211"/>
  <c r="D25" i="211"/>
  <c r="C25" i="211"/>
  <c r="F24" i="211"/>
  <c r="E24" i="211"/>
  <c r="D24" i="211"/>
  <c r="G24" i="211" s="1"/>
  <c r="C24" i="211"/>
  <c r="F23" i="211"/>
  <c r="E23" i="211"/>
  <c r="D23" i="211"/>
  <c r="G23" i="211" s="1"/>
  <c r="C23" i="211"/>
  <c r="E22" i="211"/>
  <c r="D22" i="211"/>
  <c r="C22" i="211"/>
  <c r="E21" i="211"/>
  <c r="D21" i="211"/>
  <c r="C21" i="211"/>
  <c r="C32" i="210"/>
  <c r="G32" i="210" s="1"/>
  <c r="F31" i="210"/>
  <c r="E31" i="210"/>
  <c r="D31" i="210"/>
  <c r="C31" i="210"/>
  <c r="G31" i="210" s="1"/>
  <c r="F30" i="210"/>
  <c r="E30" i="210"/>
  <c r="D30" i="210"/>
  <c r="C30" i="210"/>
  <c r="G30" i="210" s="1"/>
  <c r="C29" i="210"/>
  <c r="G29" i="210" s="1"/>
  <c r="F28" i="210"/>
  <c r="E28" i="210"/>
  <c r="D28" i="210"/>
  <c r="C28" i="210"/>
  <c r="F27" i="210"/>
  <c r="E27" i="210"/>
  <c r="D27" i="210"/>
  <c r="C27" i="210"/>
  <c r="G27" i="210" s="1"/>
  <c r="F26" i="210"/>
  <c r="G26" i="210" s="1"/>
  <c r="E26" i="210"/>
  <c r="D26" i="210"/>
  <c r="C26" i="210"/>
  <c r="F25" i="210"/>
  <c r="E25" i="210"/>
  <c r="D25" i="210"/>
  <c r="G25" i="210" s="1"/>
  <c r="C25" i="210"/>
  <c r="F24" i="210"/>
  <c r="E24" i="210"/>
  <c r="D24" i="210"/>
  <c r="G24" i="210" s="1"/>
  <c r="C24" i="210"/>
  <c r="F23" i="210"/>
  <c r="E23" i="210"/>
  <c r="D23" i="210"/>
  <c r="C23" i="210"/>
  <c r="G23" i="210" s="1"/>
  <c r="E22" i="210"/>
  <c r="D22" i="210"/>
  <c r="G22" i="210" s="1"/>
  <c r="C22" i="210"/>
  <c r="G21" i="210"/>
  <c r="E21" i="210"/>
  <c r="D21" i="210"/>
  <c r="C21" i="210"/>
  <c r="G32" i="209"/>
  <c r="C32" i="209"/>
  <c r="F31" i="209"/>
  <c r="E31" i="209"/>
  <c r="D31" i="209"/>
  <c r="C31" i="209"/>
  <c r="G30" i="209"/>
  <c r="F30" i="209"/>
  <c r="E30" i="209"/>
  <c r="D30" i="209"/>
  <c r="C30" i="209"/>
  <c r="G29" i="209"/>
  <c r="C29" i="209"/>
  <c r="F28" i="209"/>
  <c r="E28" i="209"/>
  <c r="D28" i="209"/>
  <c r="C28" i="209"/>
  <c r="F27" i="209"/>
  <c r="G27" i="209" s="1"/>
  <c r="E27" i="209"/>
  <c r="D27" i="209"/>
  <c r="C27" i="209"/>
  <c r="G26" i="209"/>
  <c r="F26" i="209"/>
  <c r="E26" i="209"/>
  <c r="D26" i="209"/>
  <c r="C26" i="209"/>
  <c r="F25" i="209"/>
  <c r="E25" i="209"/>
  <c r="D25" i="209"/>
  <c r="G25" i="209" s="1"/>
  <c r="C25" i="209"/>
  <c r="F24" i="209"/>
  <c r="E24" i="209"/>
  <c r="D24" i="209"/>
  <c r="C24" i="209"/>
  <c r="G24" i="209" s="1"/>
  <c r="F23" i="209"/>
  <c r="E23" i="209"/>
  <c r="D23" i="209"/>
  <c r="C23" i="209"/>
  <c r="G23" i="209" s="1"/>
  <c r="G22" i="209"/>
  <c r="E22" i="209"/>
  <c r="D22" i="209"/>
  <c r="C22" i="209"/>
  <c r="E21" i="209"/>
  <c r="D21" i="209"/>
  <c r="C21" i="209"/>
  <c r="G21" i="209" s="1"/>
  <c r="G32" i="208"/>
  <c r="C32" i="208"/>
  <c r="G31" i="208"/>
  <c r="F31" i="208"/>
  <c r="E31" i="208"/>
  <c r="D31" i="208"/>
  <c r="C31" i="208"/>
  <c r="G30" i="208"/>
  <c r="F30" i="208"/>
  <c r="E30" i="208"/>
  <c r="D30" i="208"/>
  <c r="C30" i="208"/>
  <c r="G29" i="208"/>
  <c r="C29" i="208"/>
  <c r="G28" i="208"/>
  <c r="F28" i="208"/>
  <c r="E28" i="208"/>
  <c r="D28" i="208"/>
  <c r="C28" i="208"/>
  <c r="G27" i="208"/>
  <c r="F27" i="208"/>
  <c r="E27" i="208"/>
  <c r="D27" i="208"/>
  <c r="C27" i="208"/>
  <c r="F26" i="208"/>
  <c r="E26" i="208"/>
  <c r="D26" i="208"/>
  <c r="G26" i="208" s="1"/>
  <c r="C26" i="208"/>
  <c r="F25" i="208"/>
  <c r="E25" i="208"/>
  <c r="D25" i="208"/>
  <c r="C25" i="208"/>
  <c r="G25" i="208" s="1"/>
  <c r="G24" i="208"/>
  <c r="F24" i="208"/>
  <c r="E24" i="208"/>
  <c r="D24" i="208"/>
  <c r="C24" i="208"/>
  <c r="G23" i="208"/>
  <c r="F23" i="208"/>
  <c r="E23" i="208"/>
  <c r="D23" i="208"/>
  <c r="C23" i="208"/>
  <c r="E22" i="208"/>
  <c r="D22" i="208"/>
  <c r="C22" i="208"/>
  <c r="G22" i="208" s="1"/>
  <c r="E21" i="208"/>
  <c r="D21" i="208"/>
  <c r="C21" i="208"/>
  <c r="G21" i="208" s="1"/>
  <c r="I2" i="208" s="1"/>
  <c r="C32" i="207"/>
  <c r="G32" i="207" s="1"/>
  <c r="G31" i="207"/>
  <c r="F31" i="207"/>
  <c r="E31" i="207"/>
  <c r="D31" i="207"/>
  <c r="C31" i="207"/>
  <c r="F30" i="207"/>
  <c r="E30" i="207"/>
  <c r="D30" i="207"/>
  <c r="G30" i="207" s="1"/>
  <c r="C30" i="207"/>
  <c r="C29" i="207"/>
  <c r="G29" i="207" s="1"/>
  <c r="G28" i="207"/>
  <c r="F28" i="207"/>
  <c r="E28" i="207"/>
  <c r="D28" i="207"/>
  <c r="C28" i="207"/>
  <c r="G27" i="207"/>
  <c r="F27" i="207"/>
  <c r="E27" i="207"/>
  <c r="D27" i="207"/>
  <c r="C27" i="207"/>
  <c r="F26" i="207"/>
  <c r="E26" i="207"/>
  <c r="D26" i="207"/>
  <c r="C26" i="207"/>
  <c r="G26" i="207" s="1"/>
  <c r="G25" i="207"/>
  <c r="F25" i="207"/>
  <c r="E25" i="207"/>
  <c r="D25" i="207"/>
  <c r="C25" i="207"/>
  <c r="G24" i="207"/>
  <c r="F24" i="207"/>
  <c r="E24" i="207"/>
  <c r="D24" i="207"/>
  <c r="C24" i="207"/>
  <c r="F23" i="207"/>
  <c r="E23" i="207"/>
  <c r="D23" i="207"/>
  <c r="C23" i="207"/>
  <c r="G23" i="207" s="1"/>
  <c r="E22" i="207"/>
  <c r="D22" i="207"/>
  <c r="G22" i="207" s="1"/>
  <c r="C22" i="207"/>
  <c r="E21" i="207"/>
  <c r="D21" i="207"/>
  <c r="C21" i="207"/>
  <c r="G21" i="207" s="1"/>
  <c r="G32" i="206"/>
  <c r="C32" i="206"/>
  <c r="G31" i="206"/>
  <c r="F31" i="206"/>
  <c r="E31" i="206"/>
  <c r="D31" i="206"/>
  <c r="C31" i="206"/>
  <c r="F30" i="206"/>
  <c r="E30" i="206"/>
  <c r="D30" i="206"/>
  <c r="C30" i="206"/>
  <c r="G30" i="206" s="1"/>
  <c r="G29" i="206"/>
  <c r="C29" i="206"/>
  <c r="F28" i="206"/>
  <c r="E28" i="206"/>
  <c r="D28" i="206"/>
  <c r="G28" i="206" s="1"/>
  <c r="C28" i="206"/>
  <c r="F27" i="206"/>
  <c r="E27" i="206"/>
  <c r="D27" i="206"/>
  <c r="C27" i="206"/>
  <c r="F26" i="206"/>
  <c r="E26" i="206"/>
  <c r="D26" i="206"/>
  <c r="C26" i="206"/>
  <c r="G26" i="206" s="1"/>
  <c r="F25" i="206"/>
  <c r="E25" i="206"/>
  <c r="D25" i="206"/>
  <c r="C25" i="206"/>
  <c r="G25" i="206" s="1"/>
  <c r="F24" i="206"/>
  <c r="E24" i="206"/>
  <c r="D24" i="206"/>
  <c r="C24" i="206"/>
  <c r="F23" i="206"/>
  <c r="E23" i="206"/>
  <c r="G23" i="206" s="1"/>
  <c r="D23" i="206"/>
  <c r="C23" i="206"/>
  <c r="E22" i="206"/>
  <c r="D22" i="206"/>
  <c r="C22" i="206"/>
  <c r="G21" i="206"/>
  <c r="E21" i="206"/>
  <c r="D21" i="206"/>
  <c r="C21" i="206"/>
  <c r="G32" i="205"/>
  <c r="C32" i="205"/>
  <c r="F31" i="205"/>
  <c r="E31" i="205"/>
  <c r="D31" i="205"/>
  <c r="C31" i="205"/>
  <c r="F30" i="205"/>
  <c r="E30" i="205"/>
  <c r="D30" i="205"/>
  <c r="C30" i="205"/>
  <c r="G30" i="205" s="1"/>
  <c r="G29" i="205"/>
  <c r="C29" i="205"/>
  <c r="F28" i="205"/>
  <c r="E28" i="205"/>
  <c r="D28" i="205"/>
  <c r="C28" i="205"/>
  <c r="F27" i="205"/>
  <c r="E27" i="205"/>
  <c r="G27" i="205" s="1"/>
  <c r="D27" i="205"/>
  <c r="C27" i="205"/>
  <c r="F26" i="205"/>
  <c r="E26" i="205"/>
  <c r="D26" i="205"/>
  <c r="C26" i="205"/>
  <c r="G26" i="205" s="1"/>
  <c r="F25" i="205"/>
  <c r="E25" i="205"/>
  <c r="D25" i="205"/>
  <c r="C25" i="205"/>
  <c r="F24" i="205"/>
  <c r="E24" i="205"/>
  <c r="D24" i="205"/>
  <c r="C24" i="205"/>
  <c r="F23" i="205"/>
  <c r="E23" i="205"/>
  <c r="D23" i="205"/>
  <c r="C23" i="205"/>
  <c r="G23" i="205" s="1"/>
  <c r="E22" i="205"/>
  <c r="D22" i="205"/>
  <c r="C22" i="205"/>
  <c r="G21" i="205"/>
  <c r="E21" i="205"/>
  <c r="D21" i="205"/>
  <c r="C21" i="205"/>
  <c r="G32" i="204"/>
  <c r="C32" i="204"/>
  <c r="F31" i="204"/>
  <c r="E31" i="204"/>
  <c r="D31" i="204"/>
  <c r="C31" i="204"/>
  <c r="G31" i="204" s="1"/>
  <c r="F30" i="204"/>
  <c r="E30" i="204"/>
  <c r="D30" i="204"/>
  <c r="C30" i="204"/>
  <c r="G30" i="204" s="1"/>
  <c r="G29" i="204"/>
  <c r="C29" i="204"/>
  <c r="F28" i="204"/>
  <c r="E28" i="204"/>
  <c r="D28" i="204"/>
  <c r="C28" i="204"/>
  <c r="G28" i="204" s="1"/>
  <c r="F27" i="204"/>
  <c r="E27" i="204"/>
  <c r="D27" i="204"/>
  <c r="C27" i="204"/>
  <c r="G27" i="204" s="1"/>
  <c r="F26" i="204"/>
  <c r="E26" i="204"/>
  <c r="D26" i="204"/>
  <c r="C26" i="204"/>
  <c r="G26" i="204" s="1"/>
  <c r="F25" i="204"/>
  <c r="E25" i="204"/>
  <c r="D25" i="204"/>
  <c r="C25" i="204"/>
  <c r="F24" i="204"/>
  <c r="E24" i="204"/>
  <c r="D24" i="204"/>
  <c r="C24" i="204"/>
  <c r="F23" i="204"/>
  <c r="E23" i="204"/>
  <c r="D23" i="204"/>
  <c r="C23" i="204"/>
  <c r="G23" i="204" s="1"/>
  <c r="E22" i="204"/>
  <c r="D22" i="204"/>
  <c r="C22" i="204"/>
  <c r="G22" i="204" s="1"/>
  <c r="E21" i="204"/>
  <c r="D21" i="204"/>
  <c r="C21" i="204"/>
  <c r="C32" i="203"/>
  <c r="G32" i="203" s="1"/>
  <c r="F31" i="203"/>
  <c r="E31" i="203"/>
  <c r="D31" i="203"/>
  <c r="C31" i="203"/>
  <c r="G31" i="203" s="1"/>
  <c r="F30" i="203"/>
  <c r="E30" i="203"/>
  <c r="D30" i="203"/>
  <c r="C30" i="203"/>
  <c r="G30" i="203" s="1"/>
  <c r="C29" i="203"/>
  <c r="G29" i="203" s="1"/>
  <c r="G28" i="203"/>
  <c r="F28" i="203"/>
  <c r="E28" i="203"/>
  <c r="D28" i="203"/>
  <c r="C28" i="203"/>
  <c r="F27" i="203"/>
  <c r="E27" i="203"/>
  <c r="D27" i="203"/>
  <c r="C27" i="203"/>
  <c r="G27" i="203" s="1"/>
  <c r="F26" i="203"/>
  <c r="E26" i="203"/>
  <c r="G26" i="203" s="1"/>
  <c r="D26" i="203"/>
  <c r="C26" i="203"/>
  <c r="F25" i="203"/>
  <c r="E25" i="203"/>
  <c r="D25" i="203"/>
  <c r="C25" i="203"/>
  <c r="G25" i="203" s="1"/>
  <c r="F24" i="203"/>
  <c r="E24" i="203"/>
  <c r="D24" i="203"/>
  <c r="C24" i="203"/>
  <c r="F23" i="203"/>
  <c r="E23" i="203"/>
  <c r="D23" i="203"/>
  <c r="C23" i="203"/>
  <c r="G23" i="203" s="1"/>
  <c r="E22" i="203"/>
  <c r="D22" i="203"/>
  <c r="C22" i="203"/>
  <c r="E21" i="203"/>
  <c r="D21" i="203"/>
  <c r="G21" i="203" s="1"/>
  <c r="C21" i="203"/>
  <c r="C32" i="202"/>
  <c r="G32" i="202" s="1"/>
  <c r="F31" i="202"/>
  <c r="E31" i="202"/>
  <c r="D31" i="202"/>
  <c r="C31" i="202"/>
  <c r="G31" i="202" s="1"/>
  <c r="F30" i="202"/>
  <c r="E30" i="202"/>
  <c r="D30" i="202"/>
  <c r="C30" i="202"/>
  <c r="C29" i="202"/>
  <c r="G29" i="202" s="1"/>
  <c r="F28" i="202"/>
  <c r="E28" i="202"/>
  <c r="D28" i="202"/>
  <c r="C28" i="202"/>
  <c r="G28" i="202" s="1"/>
  <c r="F27" i="202"/>
  <c r="E27" i="202"/>
  <c r="G27" i="202" s="1"/>
  <c r="D27" i="202"/>
  <c r="C27" i="202"/>
  <c r="F26" i="202"/>
  <c r="E26" i="202"/>
  <c r="D26" i="202"/>
  <c r="C26" i="202"/>
  <c r="F25" i="202"/>
  <c r="E25" i="202"/>
  <c r="D25" i="202"/>
  <c r="C25" i="202"/>
  <c r="F24" i="202"/>
  <c r="E24" i="202"/>
  <c r="D24" i="202"/>
  <c r="C24" i="202"/>
  <c r="G24" i="202" s="1"/>
  <c r="F23" i="202"/>
  <c r="E23" i="202"/>
  <c r="D23" i="202"/>
  <c r="C23" i="202"/>
  <c r="G22" i="202"/>
  <c r="E22" i="202"/>
  <c r="D22" i="202"/>
  <c r="C22" i="202"/>
  <c r="E21" i="202"/>
  <c r="D21" i="202"/>
  <c r="C21" i="202"/>
  <c r="G21" i="202" s="1"/>
  <c r="C32" i="201"/>
  <c r="G32" i="201" s="1"/>
  <c r="F31" i="201"/>
  <c r="E31" i="201"/>
  <c r="D31" i="201"/>
  <c r="C31" i="201"/>
  <c r="F30" i="201"/>
  <c r="E30" i="201"/>
  <c r="D30" i="201"/>
  <c r="C30" i="201"/>
  <c r="C29" i="201"/>
  <c r="G29" i="201" s="1"/>
  <c r="F28" i="201"/>
  <c r="E28" i="201"/>
  <c r="G28" i="201" s="1"/>
  <c r="D28" i="201"/>
  <c r="C28" i="201"/>
  <c r="F27" i="201"/>
  <c r="E27" i="201"/>
  <c r="D27" i="201"/>
  <c r="C27" i="201"/>
  <c r="G27" i="201" s="1"/>
  <c r="F26" i="201"/>
  <c r="E26" i="201"/>
  <c r="D26" i="201"/>
  <c r="C26" i="201"/>
  <c r="G26" i="201" s="1"/>
  <c r="F25" i="201"/>
  <c r="E25" i="201"/>
  <c r="D25" i="201"/>
  <c r="C25" i="201"/>
  <c r="G25" i="201" s="1"/>
  <c r="F24" i="201"/>
  <c r="E24" i="201"/>
  <c r="D24" i="201"/>
  <c r="C24" i="201"/>
  <c r="F23" i="201"/>
  <c r="G23" i="201" s="1"/>
  <c r="E23" i="201"/>
  <c r="D23" i="201"/>
  <c r="C23" i="201"/>
  <c r="G22" i="201"/>
  <c r="E22" i="201"/>
  <c r="D22" i="201"/>
  <c r="C22" i="201"/>
  <c r="E21" i="201"/>
  <c r="D21" i="201"/>
  <c r="C21" i="201"/>
  <c r="G21" i="201" s="1"/>
  <c r="G32" i="200"/>
  <c r="C32" i="200"/>
  <c r="F31" i="200"/>
  <c r="E31" i="200"/>
  <c r="D31" i="200"/>
  <c r="C31" i="200"/>
  <c r="F30" i="200"/>
  <c r="E30" i="200"/>
  <c r="D30" i="200"/>
  <c r="C30" i="200"/>
  <c r="G30" i="200" s="1"/>
  <c r="G29" i="200"/>
  <c r="C29" i="200"/>
  <c r="F28" i="200"/>
  <c r="E28" i="200"/>
  <c r="D28" i="200"/>
  <c r="C28" i="200"/>
  <c r="F27" i="200"/>
  <c r="E27" i="200"/>
  <c r="D27" i="200"/>
  <c r="C27" i="200"/>
  <c r="F26" i="200"/>
  <c r="E26" i="200"/>
  <c r="D26" i="200"/>
  <c r="C26" i="200"/>
  <c r="F25" i="200"/>
  <c r="E25" i="200"/>
  <c r="D25" i="200"/>
  <c r="C25" i="200"/>
  <c r="G24" i="200"/>
  <c r="F24" i="200"/>
  <c r="E24" i="200"/>
  <c r="D24" i="200"/>
  <c r="C24" i="200"/>
  <c r="G23" i="200"/>
  <c r="F23" i="200"/>
  <c r="E23" i="200"/>
  <c r="D23" i="200"/>
  <c r="C23" i="200"/>
  <c r="G22" i="200"/>
  <c r="E22" i="200"/>
  <c r="D22" i="200"/>
  <c r="C22" i="200"/>
  <c r="E21" i="200"/>
  <c r="D21" i="200"/>
  <c r="C21" i="200"/>
  <c r="G21" i="200" s="1"/>
  <c r="C32" i="199"/>
  <c r="G32" i="199" s="1"/>
  <c r="F31" i="199"/>
  <c r="E31" i="199"/>
  <c r="D31" i="199"/>
  <c r="C31" i="199"/>
  <c r="F30" i="199"/>
  <c r="E30" i="199"/>
  <c r="D30" i="199"/>
  <c r="C30" i="199"/>
  <c r="C29" i="199"/>
  <c r="G29" i="199" s="1"/>
  <c r="F28" i="199"/>
  <c r="E28" i="199"/>
  <c r="D28" i="199"/>
  <c r="C28" i="199"/>
  <c r="F27" i="199"/>
  <c r="E27" i="199"/>
  <c r="D27" i="199"/>
  <c r="C27" i="199"/>
  <c r="G27" i="199" s="1"/>
  <c r="F26" i="199"/>
  <c r="E26" i="199"/>
  <c r="D26" i="199"/>
  <c r="C26" i="199"/>
  <c r="G26" i="199" s="1"/>
  <c r="F25" i="199"/>
  <c r="G25" i="199" s="1"/>
  <c r="E25" i="199"/>
  <c r="D25" i="199"/>
  <c r="C25" i="199"/>
  <c r="G24" i="199"/>
  <c r="F24" i="199"/>
  <c r="E24" i="199"/>
  <c r="D24" i="199"/>
  <c r="C24" i="199"/>
  <c r="F23" i="199"/>
  <c r="G23" i="199" s="1"/>
  <c r="E23" i="199"/>
  <c r="D23" i="199"/>
  <c r="C23" i="199"/>
  <c r="E22" i="199"/>
  <c r="D22" i="199"/>
  <c r="C22" i="199"/>
  <c r="G22" i="199" s="1"/>
  <c r="E21" i="199"/>
  <c r="D21" i="199"/>
  <c r="C21" i="199"/>
  <c r="G21" i="199" s="1"/>
  <c r="G32" i="198"/>
  <c r="C32" i="198"/>
  <c r="F31" i="198"/>
  <c r="E31" i="198"/>
  <c r="D31" i="198"/>
  <c r="C31" i="198"/>
  <c r="F30" i="198"/>
  <c r="E30" i="198"/>
  <c r="D30" i="198"/>
  <c r="C30" i="198"/>
  <c r="G30" i="198" s="1"/>
  <c r="C29" i="198"/>
  <c r="G29" i="198" s="1"/>
  <c r="F28" i="198"/>
  <c r="E28" i="198"/>
  <c r="D28" i="198"/>
  <c r="C28" i="198"/>
  <c r="G28" i="198" s="1"/>
  <c r="F27" i="198"/>
  <c r="E27" i="198"/>
  <c r="D27" i="198"/>
  <c r="C27" i="198"/>
  <c r="F26" i="198"/>
  <c r="G26" i="198" s="1"/>
  <c r="E26" i="198"/>
  <c r="D26" i="198"/>
  <c r="C26" i="198"/>
  <c r="F25" i="198"/>
  <c r="E25" i="198"/>
  <c r="D25" i="198"/>
  <c r="G25" i="198" s="1"/>
  <c r="C25" i="198"/>
  <c r="F24" i="198"/>
  <c r="E24" i="198"/>
  <c r="D24" i="198"/>
  <c r="G24" i="198" s="1"/>
  <c r="C24" i="198"/>
  <c r="F23" i="198"/>
  <c r="E23" i="198"/>
  <c r="D23" i="198"/>
  <c r="C23" i="198"/>
  <c r="E22" i="198"/>
  <c r="D22" i="198"/>
  <c r="C22" i="198"/>
  <c r="G22" i="198" s="1"/>
  <c r="G21" i="198"/>
  <c r="E21" i="198"/>
  <c r="D21" i="198"/>
  <c r="C21" i="198"/>
  <c r="G32" i="197"/>
  <c r="C32" i="197"/>
  <c r="F31" i="197"/>
  <c r="E31" i="197"/>
  <c r="D31" i="197"/>
  <c r="C31" i="197"/>
  <c r="G31" i="197" s="1"/>
  <c r="G30" i="197"/>
  <c r="F30" i="197"/>
  <c r="E30" i="197"/>
  <c r="D30" i="197"/>
  <c r="C30" i="197"/>
  <c r="G29" i="197"/>
  <c r="C29" i="197"/>
  <c r="F28" i="197"/>
  <c r="E28" i="197"/>
  <c r="D28" i="197"/>
  <c r="C28" i="197"/>
  <c r="G27" i="197"/>
  <c r="F27" i="197"/>
  <c r="E27" i="197"/>
  <c r="D27" i="197"/>
  <c r="C27" i="197"/>
  <c r="G26" i="197"/>
  <c r="F26" i="197"/>
  <c r="E26" i="197"/>
  <c r="D26" i="197"/>
  <c r="C26" i="197"/>
  <c r="F25" i="197"/>
  <c r="E25" i="197"/>
  <c r="D25" i="197"/>
  <c r="G25" i="197" s="1"/>
  <c r="C25" i="197"/>
  <c r="F24" i="197"/>
  <c r="E24" i="197"/>
  <c r="D24" i="197"/>
  <c r="C24" i="197"/>
  <c r="G24" i="197" s="1"/>
  <c r="G23" i="197"/>
  <c r="F23" i="197"/>
  <c r="E23" i="197"/>
  <c r="D23" i="197"/>
  <c r="C23" i="197"/>
  <c r="G22" i="197"/>
  <c r="E22" i="197"/>
  <c r="D22" i="197"/>
  <c r="C22" i="197"/>
  <c r="E21" i="197"/>
  <c r="D21" i="197"/>
  <c r="C21" i="197"/>
  <c r="G21" i="197" s="1"/>
  <c r="G32" i="196"/>
  <c r="C32" i="196"/>
  <c r="F31" i="196"/>
  <c r="G31" i="196" s="1"/>
  <c r="E31" i="196"/>
  <c r="D31" i="196"/>
  <c r="C31" i="196"/>
  <c r="G30" i="196"/>
  <c r="F30" i="196"/>
  <c r="E30" i="196"/>
  <c r="D30" i="196"/>
  <c r="C30" i="196"/>
  <c r="G29" i="196"/>
  <c r="C29" i="196"/>
  <c r="F28" i="196"/>
  <c r="G28" i="196" s="1"/>
  <c r="E28" i="196"/>
  <c r="D28" i="196"/>
  <c r="C28" i="196"/>
  <c r="G27" i="196"/>
  <c r="F27" i="196"/>
  <c r="E27" i="196"/>
  <c r="D27" i="196"/>
  <c r="C27" i="196"/>
  <c r="G26" i="196"/>
  <c r="F26" i="196"/>
  <c r="E26" i="196"/>
  <c r="D26" i="196"/>
  <c r="C26" i="196"/>
  <c r="F25" i="196"/>
  <c r="E25" i="196"/>
  <c r="D25" i="196"/>
  <c r="C25" i="196"/>
  <c r="G24" i="196"/>
  <c r="F24" i="196"/>
  <c r="E24" i="196"/>
  <c r="D24" i="196"/>
  <c r="C24" i="196"/>
  <c r="F23" i="196"/>
  <c r="E23" i="196"/>
  <c r="D23" i="196"/>
  <c r="C23" i="196"/>
  <c r="G23" i="196" s="1"/>
  <c r="E22" i="196"/>
  <c r="D22" i="196"/>
  <c r="G22" i="196" s="1"/>
  <c r="C22" i="196"/>
  <c r="E21" i="196"/>
  <c r="D21" i="196"/>
  <c r="C21" i="196"/>
  <c r="G21" i="196" s="1"/>
  <c r="C32" i="195"/>
  <c r="G32" i="195" s="1"/>
  <c r="F31" i="195"/>
  <c r="E31" i="195"/>
  <c r="D31" i="195"/>
  <c r="G31" i="195" s="1"/>
  <c r="C31" i="195"/>
  <c r="F30" i="195"/>
  <c r="E30" i="195"/>
  <c r="D30" i="195"/>
  <c r="G30" i="195" s="1"/>
  <c r="C30" i="195"/>
  <c r="C29" i="195"/>
  <c r="G29" i="195" s="1"/>
  <c r="F28" i="195"/>
  <c r="E28" i="195"/>
  <c r="D28" i="195"/>
  <c r="G28" i="195" s="1"/>
  <c r="C28" i="195"/>
  <c r="G27" i="195"/>
  <c r="F27" i="195"/>
  <c r="E27" i="195"/>
  <c r="D27" i="195"/>
  <c r="C27" i="195"/>
  <c r="F26" i="195"/>
  <c r="E26" i="195"/>
  <c r="D26" i="195"/>
  <c r="C26" i="195"/>
  <c r="G25" i="195"/>
  <c r="F25" i="195"/>
  <c r="E25" i="195"/>
  <c r="D25" i="195"/>
  <c r="C25" i="195"/>
  <c r="G24" i="195"/>
  <c r="F24" i="195"/>
  <c r="E24" i="195"/>
  <c r="D24" i="195"/>
  <c r="C24" i="195"/>
  <c r="F23" i="195"/>
  <c r="E23" i="195"/>
  <c r="D23" i="195"/>
  <c r="C23" i="195"/>
  <c r="G23" i="195" s="1"/>
  <c r="E22" i="195"/>
  <c r="G22" i="195" s="1"/>
  <c r="D22" i="195"/>
  <c r="C22" i="195"/>
  <c r="E21" i="195"/>
  <c r="D21" i="195"/>
  <c r="C21" i="195"/>
  <c r="G21" i="195" s="1"/>
  <c r="G32" i="194"/>
  <c r="C32" i="194"/>
  <c r="F31" i="194"/>
  <c r="E31" i="194"/>
  <c r="D31" i="194"/>
  <c r="G31" i="194" s="1"/>
  <c r="C31" i="194"/>
  <c r="F30" i="194"/>
  <c r="E30" i="194"/>
  <c r="D30" i="194"/>
  <c r="C30" i="194"/>
  <c r="G29" i="194"/>
  <c r="C29" i="194"/>
  <c r="F28" i="194"/>
  <c r="E28" i="194"/>
  <c r="D28" i="194"/>
  <c r="G28" i="194" s="1"/>
  <c r="C28" i="194"/>
  <c r="F27" i="194"/>
  <c r="E27" i="194"/>
  <c r="D27" i="194"/>
  <c r="C27" i="194"/>
  <c r="G26" i="194"/>
  <c r="F26" i="194"/>
  <c r="E26" i="194"/>
  <c r="D26" i="194"/>
  <c r="C26" i="194"/>
  <c r="G25" i="194"/>
  <c r="F25" i="194"/>
  <c r="E25" i="194"/>
  <c r="D25" i="194"/>
  <c r="C25" i="194"/>
  <c r="F24" i="194"/>
  <c r="E24" i="194"/>
  <c r="G24" i="194" s="1"/>
  <c r="D24" i="194"/>
  <c r="C24" i="194"/>
  <c r="F23" i="194"/>
  <c r="E23" i="194"/>
  <c r="G23" i="194" s="1"/>
  <c r="D23" i="194"/>
  <c r="C23" i="194"/>
  <c r="E22" i="194"/>
  <c r="D22" i="194"/>
  <c r="C22" i="194"/>
  <c r="E21" i="194"/>
  <c r="D21" i="194"/>
  <c r="C21" i="194"/>
  <c r="G21" i="194" s="1"/>
  <c r="G32" i="193"/>
  <c r="C32" i="193"/>
  <c r="F31" i="193"/>
  <c r="E31" i="193"/>
  <c r="D31" i="193"/>
  <c r="C31" i="193"/>
  <c r="G30" i="193"/>
  <c r="F30" i="193"/>
  <c r="E30" i="193"/>
  <c r="D30" i="193"/>
  <c r="C30" i="193"/>
  <c r="G29" i="193"/>
  <c r="C29" i="193"/>
  <c r="F28" i="193"/>
  <c r="E28" i="193"/>
  <c r="D28" i="193"/>
  <c r="C28" i="193"/>
  <c r="G28" i="193" s="1"/>
  <c r="F27" i="193"/>
  <c r="E27" i="193"/>
  <c r="D27" i="193"/>
  <c r="C27" i="193"/>
  <c r="G27" i="193" s="1"/>
  <c r="F26" i="193"/>
  <c r="E26" i="193"/>
  <c r="D26" i="193"/>
  <c r="C26" i="193"/>
  <c r="G26" i="193" s="1"/>
  <c r="G25" i="193"/>
  <c r="F25" i="193"/>
  <c r="E25" i="193"/>
  <c r="D25" i="193"/>
  <c r="C25" i="193"/>
  <c r="G24" i="193"/>
  <c r="F24" i="193"/>
  <c r="E24" i="193"/>
  <c r="D24" i="193"/>
  <c r="C24" i="193"/>
  <c r="F23" i="193"/>
  <c r="E23" i="193"/>
  <c r="D23" i="193"/>
  <c r="C23" i="193"/>
  <c r="E22" i="193"/>
  <c r="D22" i="193"/>
  <c r="C22" i="193"/>
  <c r="G22" i="193" s="1"/>
  <c r="G21" i="193"/>
  <c r="E21" i="193"/>
  <c r="D21" i="193"/>
  <c r="C21" i="193"/>
  <c r="G32" i="192"/>
  <c r="C32" i="192"/>
  <c r="G31" i="192"/>
  <c r="F31" i="192"/>
  <c r="E31" i="192"/>
  <c r="D31" i="192"/>
  <c r="C31" i="192"/>
  <c r="F30" i="192"/>
  <c r="E30" i="192"/>
  <c r="D30" i="192"/>
  <c r="C30" i="192"/>
  <c r="G30" i="192" s="1"/>
  <c r="G29" i="192"/>
  <c r="C29" i="192"/>
  <c r="G28" i="192"/>
  <c r="F28" i="192"/>
  <c r="E28" i="192"/>
  <c r="D28" i="192"/>
  <c r="C28" i="192"/>
  <c r="F27" i="192"/>
  <c r="E27" i="192"/>
  <c r="D27" i="192"/>
  <c r="C27" i="192"/>
  <c r="G27" i="192" s="1"/>
  <c r="F26" i="192"/>
  <c r="E26" i="192"/>
  <c r="D26" i="192"/>
  <c r="C26" i="192"/>
  <c r="G26" i="192" s="1"/>
  <c r="F25" i="192"/>
  <c r="E25" i="192"/>
  <c r="G25" i="192" s="1"/>
  <c r="D25" i="192"/>
  <c r="C25" i="192"/>
  <c r="F24" i="192"/>
  <c r="E24" i="192"/>
  <c r="D24" i="192"/>
  <c r="C24" i="192"/>
  <c r="G23" i="192"/>
  <c r="F23" i="192"/>
  <c r="E23" i="192"/>
  <c r="D23" i="192"/>
  <c r="C23" i="192"/>
  <c r="E22" i="192"/>
  <c r="D22" i="192"/>
  <c r="C22" i="192"/>
  <c r="G22" i="192" s="1"/>
  <c r="E21" i="192"/>
  <c r="D21" i="192"/>
  <c r="C21" i="192"/>
  <c r="G21" i="192" s="1"/>
  <c r="C32" i="191"/>
  <c r="G32" i="191" s="1"/>
  <c r="G31" i="191"/>
  <c r="F31" i="191"/>
  <c r="E31" i="191"/>
  <c r="D31" i="191"/>
  <c r="C31" i="191"/>
  <c r="F30" i="191"/>
  <c r="E30" i="191"/>
  <c r="D30" i="191"/>
  <c r="C30" i="191"/>
  <c r="G30" i="191" s="1"/>
  <c r="C29" i="191"/>
  <c r="G29" i="191" s="1"/>
  <c r="G28" i="191"/>
  <c r="F28" i="191"/>
  <c r="E28" i="191"/>
  <c r="D28" i="191"/>
  <c r="C28" i="191"/>
  <c r="F27" i="191"/>
  <c r="E27" i="191"/>
  <c r="D27" i="191"/>
  <c r="C27" i="191"/>
  <c r="G27" i="191" s="1"/>
  <c r="F26" i="191"/>
  <c r="E26" i="191"/>
  <c r="G26" i="191" s="1"/>
  <c r="D26" i="191"/>
  <c r="C26" i="191"/>
  <c r="F25" i="191"/>
  <c r="E25" i="191"/>
  <c r="D25" i="191"/>
  <c r="C25" i="191"/>
  <c r="G25" i="191" s="1"/>
  <c r="F24" i="191"/>
  <c r="E24" i="191"/>
  <c r="D24" i="191"/>
  <c r="C24" i="191"/>
  <c r="G24" i="191" s="1"/>
  <c r="F23" i="191"/>
  <c r="E23" i="191"/>
  <c r="D23" i="191"/>
  <c r="C23" i="191"/>
  <c r="E22" i="191"/>
  <c r="D22" i="191"/>
  <c r="C22" i="191"/>
  <c r="G22" i="191" s="1"/>
  <c r="E21" i="191"/>
  <c r="G21" i="191" s="1"/>
  <c r="D21" i="191"/>
  <c r="C21" i="191"/>
  <c r="C32" i="190"/>
  <c r="G32" i="190" s="1"/>
  <c r="G31" i="190"/>
  <c r="F31" i="190"/>
  <c r="E31" i="190"/>
  <c r="D31" i="190"/>
  <c r="C31" i="190"/>
  <c r="F30" i="190"/>
  <c r="E30" i="190"/>
  <c r="G30" i="190" s="1"/>
  <c r="D30" i="190"/>
  <c r="C30" i="190"/>
  <c r="C29" i="190"/>
  <c r="G29" i="190" s="1"/>
  <c r="F28" i="190"/>
  <c r="E28" i="190"/>
  <c r="D28" i="190"/>
  <c r="G28" i="190" s="1"/>
  <c r="C28" i="190"/>
  <c r="F27" i="190"/>
  <c r="E27" i="190"/>
  <c r="G27" i="190" s="1"/>
  <c r="D27" i="190"/>
  <c r="C27" i="190"/>
  <c r="F26" i="190"/>
  <c r="E26" i="190"/>
  <c r="D26" i="190"/>
  <c r="C26" i="190"/>
  <c r="F25" i="190"/>
  <c r="E25" i="190"/>
  <c r="D25" i="190"/>
  <c r="C25" i="190"/>
  <c r="G25" i="190" s="1"/>
  <c r="F24" i="190"/>
  <c r="E24" i="190"/>
  <c r="D24" i="190"/>
  <c r="C24" i="190"/>
  <c r="G23" i="190"/>
  <c r="F23" i="190"/>
  <c r="E23" i="190"/>
  <c r="D23" i="190"/>
  <c r="C23" i="190"/>
  <c r="E22" i="190"/>
  <c r="G22" i="190" s="1"/>
  <c r="D22" i="190"/>
  <c r="C22" i="190"/>
  <c r="E21" i="190"/>
  <c r="D21" i="190"/>
  <c r="C21" i="190"/>
  <c r="C32" i="189"/>
  <c r="G32" i="189" s="1"/>
  <c r="G31" i="189"/>
  <c r="F31" i="189"/>
  <c r="E31" i="189"/>
  <c r="D31" i="189"/>
  <c r="C31" i="189"/>
  <c r="F30" i="189"/>
  <c r="E30" i="189"/>
  <c r="D30" i="189"/>
  <c r="C30" i="189"/>
  <c r="G29" i="189"/>
  <c r="C29" i="189"/>
  <c r="G28" i="189"/>
  <c r="F28" i="189"/>
  <c r="E28" i="189"/>
  <c r="D28" i="189"/>
  <c r="C28" i="189"/>
  <c r="F27" i="189"/>
  <c r="E27" i="189"/>
  <c r="D27" i="189"/>
  <c r="C27" i="189"/>
  <c r="F26" i="189"/>
  <c r="E26" i="189"/>
  <c r="D26" i="189"/>
  <c r="C26" i="189"/>
  <c r="G26" i="189" s="1"/>
  <c r="F25" i="189"/>
  <c r="E25" i="189"/>
  <c r="D25" i="189"/>
  <c r="C25" i="189"/>
  <c r="G25" i="189" s="1"/>
  <c r="F24" i="189"/>
  <c r="E24" i="189"/>
  <c r="D24" i="189"/>
  <c r="C24" i="189"/>
  <c r="G24" i="189" s="1"/>
  <c r="F23" i="189"/>
  <c r="G23" i="189" s="1"/>
  <c r="E23" i="189"/>
  <c r="D23" i="189"/>
  <c r="C23" i="189"/>
  <c r="E22" i="189"/>
  <c r="D22" i="189"/>
  <c r="C22" i="189"/>
  <c r="G22" i="189" s="1"/>
  <c r="E21" i="189"/>
  <c r="D21" i="189"/>
  <c r="G21" i="189" s="1"/>
  <c r="C21" i="189"/>
  <c r="G32" i="188"/>
  <c r="C32" i="188"/>
  <c r="F31" i="188"/>
  <c r="E31" i="188"/>
  <c r="D31" i="188"/>
  <c r="C31" i="188"/>
  <c r="G30" i="188"/>
  <c r="F30" i="188"/>
  <c r="E30" i="188"/>
  <c r="D30" i="188"/>
  <c r="C30" i="188"/>
  <c r="G29" i="188"/>
  <c r="C29" i="188"/>
  <c r="F28" i="188"/>
  <c r="E28" i="188"/>
  <c r="D28" i="188"/>
  <c r="C28" i="188"/>
  <c r="G28" i="188" s="1"/>
  <c r="F27" i="188"/>
  <c r="E27" i="188"/>
  <c r="D27" i="188"/>
  <c r="C27" i="188"/>
  <c r="G27" i="188" s="1"/>
  <c r="F26" i="188"/>
  <c r="E26" i="188"/>
  <c r="D26" i="188"/>
  <c r="C26" i="188"/>
  <c r="F25" i="188"/>
  <c r="E25" i="188"/>
  <c r="D25" i="188"/>
  <c r="C25" i="188"/>
  <c r="G25" i="188" s="1"/>
  <c r="G24" i="188"/>
  <c r="F24" i="188"/>
  <c r="E24" i="188"/>
  <c r="D24" i="188"/>
  <c r="C24" i="188"/>
  <c r="F23" i="188"/>
  <c r="E23" i="188"/>
  <c r="D23" i="188"/>
  <c r="C23" i="188"/>
  <c r="G23" i="188" s="1"/>
  <c r="E22" i="188"/>
  <c r="D22" i="188"/>
  <c r="G22" i="188" s="1"/>
  <c r="C22" i="188"/>
  <c r="E21" i="188"/>
  <c r="D21" i="188"/>
  <c r="C21" i="188"/>
  <c r="G21" i="188" s="1"/>
  <c r="G32" i="187"/>
  <c r="C32" i="187"/>
  <c r="F31" i="187"/>
  <c r="E31" i="187"/>
  <c r="D31" i="187"/>
  <c r="C31" i="187"/>
  <c r="G31" i="187" s="1"/>
  <c r="F30" i="187"/>
  <c r="E30" i="187"/>
  <c r="D30" i="187"/>
  <c r="C30" i="187"/>
  <c r="G30" i="187" s="1"/>
  <c r="G29" i="187"/>
  <c r="C29" i="187"/>
  <c r="F28" i="187"/>
  <c r="E28" i="187"/>
  <c r="D28" i="187"/>
  <c r="C28" i="187"/>
  <c r="G28" i="187" s="1"/>
  <c r="F27" i="187"/>
  <c r="E27" i="187"/>
  <c r="D27" i="187"/>
  <c r="C27" i="187"/>
  <c r="G26" i="187"/>
  <c r="F26" i="187"/>
  <c r="E26" i="187"/>
  <c r="D26" i="187"/>
  <c r="C26" i="187"/>
  <c r="G25" i="187"/>
  <c r="F25" i="187"/>
  <c r="E25" i="187"/>
  <c r="D25" i="187"/>
  <c r="C25" i="187"/>
  <c r="G24" i="187"/>
  <c r="F24" i="187"/>
  <c r="E24" i="187"/>
  <c r="D24" i="187"/>
  <c r="C24" i="187"/>
  <c r="F23" i="187"/>
  <c r="E23" i="187"/>
  <c r="D23" i="187"/>
  <c r="G23" i="187" s="1"/>
  <c r="C23" i="187"/>
  <c r="E22" i="187"/>
  <c r="D22" i="187"/>
  <c r="C22" i="187"/>
  <c r="G22" i="187" s="1"/>
  <c r="E21" i="187"/>
  <c r="D21" i="187"/>
  <c r="C21" i="187"/>
  <c r="G21" i="187" s="1"/>
  <c r="C32" i="186"/>
  <c r="G32" i="186" s="1"/>
  <c r="F31" i="186"/>
  <c r="E31" i="186"/>
  <c r="D31" i="186"/>
  <c r="C31" i="186"/>
  <c r="G30" i="186"/>
  <c r="F30" i="186"/>
  <c r="E30" i="186"/>
  <c r="D30" i="186"/>
  <c r="C30" i="186"/>
  <c r="C29" i="186"/>
  <c r="G29" i="186" s="1"/>
  <c r="F28" i="186"/>
  <c r="E28" i="186"/>
  <c r="D28" i="186"/>
  <c r="C28" i="186"/>
  <c r="F27" i="186"/>
  <c r="E27" i="186"/>
  <c r="D27" i="186"/>
  <c r="C27" i="186"/>
  <c r="G27" i="186" s="1"/>
  <c r="G26" i="186"/>
  <c r="F26" i="186"/>
  <c r="E26" i="186"/>
  <c r="D26" i="186"/>
  <c r="C26" i="186"/>
  <c r="G25" i="186"/>
  <c r="F25" i="186"/>
  <c r="E25" i="186"/>
  <c r="D25" i="186"/>
  <c r="C25" i="186"/>
  <c r="G24" i="186"/>
  <c r="F24" i="186"/>
  <c r="E24" i="186"/>
  <c r="D24" i="186"/>
  <c r="C24" i="186"/>
  <c r="F23" i="186"/>
  <c r="E23" i="186"/>
  <c r="D23" i="186"/>
  <c r="C23" i="186"/>
  <c r="E22" i="186"/>
  <c r="D22" i="186"/>
  <c r="C22" i="186"/>
  <c r="G22" i="186" s="1"/>
  <c r="G21" i="186"/>
  <c r="E21" i="186"/>
  <c r="D21" i="186"/>
  <c r="C21" i="186"/>
  <c r="C32" i="185"/>
  <c r="G32" i="185" s="1"/>
  <c r="G31" i="185"/>
  <c r="F31" i="185"/>
  <c r="E31" i="185"/>
  <c r="D31" i="185"/>
  <c r="C31" i="185"/>
  <c r="G30" i="185"/>
  <c r="F30" i="185"/>
  <c r="E30" i="185"/>
  <c r="D30" i="185"/>
  <c r="C30" i="185"/>
  <c r="C29" i="185"/>
  <c r="G29" i="185" s="1"/>
  <c r="G28" i="185"/>
  <c r="F28" i="185"/>
  <c r="E28" i="185"/>
  <c r="D28" i="185"/>
  <c r="C28" i="185"/>
  <c r="G27" i="185"/>
  <c r="F27" i="185"/>
  <c r="E27" i="185"/>
  <c r="D27" i="185"/>
  <c r="C27" i="185"/>
  <c r="F26" i="185"/>
  <c r="G26" i="185" s="1"/>
  <c r="E26" i="185"/>
  <c r="D26" i="185"/>
  <c r="C26" i="185"/>
  <c r="G25" i="185"/>
  <c r="F25" i="185"/>
  <c r="E25" i="185"/>
  <c r="D25" i="185"/>
  <c r="C25" i="185"/>
  <c r="F24" i="185"/>
  <c r="E24" i="185"/>
  <c r="D24" i="185"/>
  <c r="C24" i="185"/>
  <c r="G24" i="185" s="1"/>
  <c r="G23" i="185"/>
  <c r="F23" i="185"/>
  <c r="E23" i="185"/>
  <c r="D23" i="185"/>
  <c r="C23" i="185"/>
  <c r="G22" i="185"/>
  <c r="E22" i="185"/>
  <c r="D22" i="185"/>
  <c r="C22" i="185"/>
  <c r="E21" i="185"/>
  <c r="D21" i="185"/>
  <c r="C21" i="185"/>
  <c r="G21" i="185" s="1"/>
  <c r="C32" i="184"/>
  <c r="G32" i="184" s="1"/>
  <c r="F31" i="184"/>
  <c r="G31" i="184" s="1"/>
  <c r="E31" i="184"/>
  <c r="D31" i="184"/>
  <c r="C31" i="184"/>
  <c r="F30" i="184"/>
  <c r="E30" i="184"/>
  <c r="D30" i="184"/>
  <c r="C30" i="184"/>
  <c r="G30" i="184" s="1"/>
  <c r="C29" i="184"/>
  <c r="G29" i="184" s="1"/>
  <c r="F28" i="184"/>
  <c r="G28" i="184" s="1"/>
  <c r="E28" i="184"/>
  <c r="D28" i="184"/>
  <c r="C28" i="184"/>
  <c r="F27" i="184"/>
  <c r="E27" i="184"/>
  <c r="D27" i="184"/>
  <c r="C27" i="184"/>
  <c r="F26" i="184"/>
  <c r="E26" i="184"/>
  <c r="D26" i="184"/>
  <c r="G26" i="184" s="1"/>
  <c r="C26" i="184"/>
  <c r="F25" i="184"/>
  <c r="E25" i="184"/>
  <c r="D25" i="184"/>
  <c r="C25" i="184"/>
  <c r="G25" i="184" s="1"/>
  <c r="G24" i="184"/>
  <c r="F24" i="184"/>
  <c r="E24" i="184"/>
  <c r="D24" i="184"/>
  <c r="C24" i="184"/>
  <c r="G23" i="184"/>
  <c r="F23" i="184"/>
  <c r="E23" i="184"/>
  <c r="D23" i="184"/>
  <c r="C23" i="184"/>
  <c r="E22" i="184"/>
  <c r="D22" i="184"/>
  <c r="C22" i="184"/>
  <c r="G22" i="184" s="1"/>
  <c r="G21" i="184"/>
  <c r="E21" i="184"/>
  <c r="D21" i="184"/>
  <c r="C21" i="184"/>
  <c r="C32" i="183"/>
  <c r="G32" i="183" s="1"/>
  <c r="F31" i="183"/>
  <c r="E31" i="183"/>
  <c r="D31" i="183"/>
  <c r="C31" i="183"/>
  <c r="G31" i="183" s="1"/>
  <c r="G30" i="183"/>
  <c r="F30" i="183"/>
  <c r="E30" i="183"/>
  <c r="D30" i="183"/>
  <c r="C30" i="183"/>
  <c r="C29" i="183"/>
  <c r="G29" i="183" s="1"/>
  <c r="G28" i="183"/>
  <c r="F28" i="183"/>
  <c r="E28" i="183"/>
  <c r="D28" i="183"/>
  <c r="C28" i="183"/>
  <c r="G27" i="183"/>
  <c r="F27" i="183"/>
  <c r="E27" i="183"/>
  <c r="D27" i="183"/>
  <c r="C27" i="183"/>
  <c r="F26" i="183"/>
  <c r="E26" i="183"/>
  <c r="D26" i="183"/>
  <c r="C26" i="183"/>
  <c r="F25" i="183"/>
  <c r="E25" i="183"/>
  <c r="D25" i="183"/>
  <c r="C25" i="183"/>
  <c r="G25" i="183" s="1"/>
  <c r="G24" i="183"/>
  <c r="F24" i="183"/>
  <c r="E24" i="183"/>
  <c r="D24" i="183"/>
  <c r="C24" i="183"/>
  <c r="G23" i="183"/>
  <c r="F23" i="183"/>
  <c r="E23" i="183"/>
  <c r="D23" i="183"/>
  <c r="C23" i="183"/>
  <c r="E22" i="183"/>
  <c r="G22" i="183" s="1"/>
  <c r="D22" i="183"/>
  <c r="C22" i="183"/>
  <c r="E21" i="183"/>
  <c r="D21" i="183"/>
  <c r="C21" i="183"/>
  <c r="G32" i="182"/>
  <c r="C32" i="182"/>
  <c r="F31" i="182"/>
  <c r="E31" i="182"/>
  <c r="D31" i="182"/>
  <c r="C31" i="182"/>
  <c r="F30" i="182"/>
  <c r="E30" i="182"/>
  <c r="D30" i="182"/>
  <c r="C30" i="182"/>
  <c r="G29" i="182"/>
  <c r="C29" i="182"/>
  <c r="F28" i="182"/>
  <c r="E28" i="182"/>
  <c r="D28" i="182"/>
  <c r="G28" i="182" s="1"/>
  <c r="C28" i="182"/>
  <c r="F27" i="182"/>
  <c r="E27" i="182"/>
  <c r="D27" i="182"/>
  <c r="C27" i="182"/>
  <c r="F26" i="182"/>
  <c r="E26" i="182"/>
  <c r="D26" i="182"/>
  <c r="G26" i="182" s="1"/>
  <c r="C26" i="182"/>
  <c r="F25" i="182"/>
  <c r="E25" i="182"/>
  <c r="D25" i="182"/>
  <c r="C25" i="182"/>
  <c r="G25" i="182" s="1"/>
  <c r="F24" i="182"/>
  <c r="E24" i="182"/>
  <c r="D24" i="182"/>
  <c r="C24" i="182"/>
  <c r="G24" i="182" s="1"/>
  <c r="F23" i="182"/>
  <c r="E23" i="182"/>
  <c r="G23" i="182" s="1"/>
  <c r="D23" i="182"/>
  <c r="C23" i="182"/>
  <c r="E22" i="182"/>
  <c r="D22" i="182"/>
  <c r="C22" i="182"/>
  <c r="G21" i="182"/>
  <c r="E21" i="182"/>
  <c r="D21" i="182"/>
  <c r="C21" i="182"/>
  <c r="G32" i="181"/>
  <c r="C32" i="181"/>
  <c r="F31" i="181"/>
  <c r="E31" i="181"/>
  <c r="D31" i="181"/>
  <c r="C31" i="181"/>
  <c r="F30" i="181"/>
  <c r="E30" i="181"/>
  <c r="D30" i="181"/>
  <c r="C30" i="181"/>
  <c r="G30" i="181" s="1"/>
  <c r="G29" i="181"/>
  <c r="C29" i="181"/>
  <c r="F28" i="181"/>
  <c r="E28" i="181"/>
  <c r="D28" i="181"/>
  <c r="C28" i="181"/>
  <c r="G27" i="181"/>
  <c r="F27" i="181"/>
  <c r="E27" i="181"/>
  <c r="D27" i="181"/>
  <c r="C27" i="181"/>
  <c r="F26" i="181"/>
  <c r="E26" i="181"/>
  <c r="D26" i="181"/>
  <c r="C26" i="181"/>
  <c r="G26" i="181" s="1"/>
  <c r="G25" i="181"/>
  <c r="F25" i="181"/>
  <c r="E25" i="181"/>
  <c r="D25" i="181"/>
  <c r="C25" i="181"/>
  <c r="F24" i="181"/>
  <c r="E24" i="181"/>
  <c r="G24" i="181" s="1"/>
  <c r="D24" i="181"/>
  <c r="C24" i="181"/>
  <c r="F23" i="181"/>
  <c r="E23" i="181"/>
  <c r="D23" i="181"/>
  <c r="C23" i="181"/>
  <c r="G22" i="181"/>
  <c r="E22" i="181"/>
  <c r="D22" i="181"/>
  <c r="C22" i="181"/>
  <c r="G21" i="181"/>
  <c r="E21" i="181"/>
  <c r="D21" i="181"/>
  <c r="C21" i="181"/>
  <c r="C32" i="180"/>
  <c r="G32" i="180" s="1"/>
  <c r="G31" i="180"/>
  <c r="F31" i="180"/>
  <c r="E31" i="180"/>
  <c r="D31" i="180"/>
  <c r="C31" i="180"/>
  <c r="F30" i="180"/>
  <c r="E30" i="180"/>
  <c r="D30" i="180"/>
  <c r="C30" i="180"/>
  <c r="G30" i="180" s="1"/>
  <c r="G29" i="180"/>
  <c r="C29" i="180"/>
  <c r="G28" i="180"/>
  <c r="F28" i="180"/>
  <c r="E28" i="180"/>
  <c r="D28" i="180"/>
  <c r="C28" i="180"/>
  <c r="F27" i="180"/>
  <c r="E27" i="180"/>
  <c r="D27" i="180"/>
  <c r="C27" i="180"/>
  <c r="G27" i="180" s="1"/>
  <c r="G26" i="180"/>
  <c r="F26" i="180"/>
  <c r="E26" i="180"/>
  <c r="D26" i="180"/>
  <c r="C26" i="180"/>
  <c r="G25" i="180"/>
  <c r="F25" i="180"/>
  <c r="E25" i="180"/>
  <c r="D25" i="180"/>
  <c r="C25" i="180"/>
  <c r="F24" i="180"/>
  <c r="E24" i="180"/>
  <c r="D24" i="180"/>
  <c r="C24" i="180"/>
  <c r="G23" i="180"/>
  <c r="F23" i="180"/>
  <c r="E23" i="180"/>
  <c r="D23" i="180"/>
  <c r="C23" i="180"/>
  <c r="E22" i="180"/>
  <c r="D22" i="180"/>
  <c r="C22" i="180"/>
  <c r="G22" i="180" s="1"/>
  <c r="E21" i="180"/>
  <c r="D21" i="180"/>
  <c r="C21" i="180"/>
  <c r="G21" i="180" s="1"/>
  <c r="G32" i="179"/>
  <c r="C32" i="179"/>
  <c r="G31" i="179"/>
  <c r="F31" i="179"/>
  <c r="E31" i="179"/>
  <c r="D31" i="179"/>
  <c r="C31" i="179"/>
  <c r="F30" i="179"/>
  <c r="E30" i="179"/>
  <c r="D30" i="179"/>
  <c r="C30" i="179"/>
  <c r="G30" i="179" s="1"/>
  <c r="G29" i="179"/>
  <c r="C29" i="179"/>
  <c r="G28" i="179"/>
  <c r="F28" i="179"/>
  <c r="E28" i="179"/>
  <c r="D28" i="179"/>
  <c r="C28" i="179"/>
  <c r="F27" i="179"/>
  <c r="E27" i="179"/>
  <c r="D27" i="179"/>
  <c r="C27" i="179"/>
  <c r="F26" i="179"/>
  <c r="E26" i="179"/>
  <c r="G26" i="179" s="1"/>
  <c r="D26" i="179"/>
  <c r="C26" i="179"/>
  <c r="F25" i="179"/>
  <c r="E25" i="179"/>
  <c r="D25" i="179"/>
  <c r="C25" i="179"/>
  <c r="G25" i="179" s="1"/>
  <c r="F24" i="179"/>
  <c r="E24" i="179"/>
  <c r="G24" i="179" s="1"/>
  <c r="D24" i="179"/>
  <c r="C24" i="179"/>
  <c r="F23" i="179"/>
  <c r="E23" i="179"/>
  <c r="D23" i="179"/>
  <c r="C23" i="179"/>
  <c r="E22" i="179"/>
  <c r="D22" i="179"/>
  <c r="C22" i="179"/>
  <c r="G22" i="179" s="1"/>
  <c r="E21" i="179"/>
  <c r="G21" i="179" s="1"/>
  <c r="D21" i="179"/>
  <c r="C21" i="179"/>
  <c r="C32" i="178"/>
  <c r="G32" i="178" s="1"/>
  <c r="F31" i="178"/>
  <c r="E31" i="178"/>
  <c r="D31" i="178"/>
  <c r="G31" i="178" s="1"/>
  <c r="C31" i="178"/>
  <c r="F30" i="178"/>
  <c r="E30" i="178"/>
  <c r="G30" i="178" s="1"/>
  <c r="D30" i="178"/>
  <c r="C30" i="178"/>
  <c r="C29" i="178"/>
  <c r="G29" i="178" s="1"/>
  <c r="G28" i="178"/>
  <c r="F28" i="178"/>
  <c r="E28" i="178"/>
  <c r="D28" i="178"/>
  <c r="C28" i="178"/>
  <c r="F27" i="178"/>
  <c r="E27" i="178"/>
  <c r="G27" i="178" s="1"/>
  <c r="D27" i="178"/>
  <c r="C27" i="178"/>
  <c r="F26" i="178"/>
  <c r="E26" i="178"/>
  <c r="G26" i="178" s="1"/>
  <c r="D26" i="178"/>
  <c r="C26" i="178"/>
  <c r="F25" i="178"/>
  <c r="E25" i="178"/>
  <c r="D25" i="178"/>
  <c r="C25" i="178"/>
  <c r="G25" i="178" s="1"/>
  <c r="F24" i="178"/>
  <c r="E24" i="178"/>
  <c r="D24" i="178"/>
  <c r="C24" i="178"/>
  <c r="G23" i="178"/>
  <c r="F23" i="178"/>
  <c r="E23" i="178"/>
  <c r="D23" i="178"/>
  <c r="C23" i="178"/>
  <c r="E22" i="178"/>
  <c r="G22" i="178" s="1"/>
  <c r="D22" i="178"/>
  <c r="C22" i="178"/>
  <c r="G21" i="178"/>
  <c r="E21" i="178"/>
  <c r="D21" i="178"/>
  <c r="C21" i="178"/>
  <c r="G32" i="177"/>
  <c r="C32" i="177"/>
  <c r="F31" i="177"/>
  <c r="E31" i="177"/>
  <c r="G31" i="177" s="1"/>
  <c r="D31" i="177"/>
  <c r="C31" i="177"/>
  <c r="G30" i="177"/>
  <c r="F30" i="177"/>
  <c r="E30" i="177"/>
  <c r="D30" i="177"/>
  <c r="C30" i="177"/>
  <c r="G29" i="177"/>
  <c r="C29" i="177"/>
  <c r="F28" i="177"/>
  <c r="E28" i="177"/>
  <c r="G28" i="177" s="1"/>
  <c r="D28" i="177"/>
  <c r="C28" i="177"/>
  <c r="G27" i="177"/>
  <c r="F27" i="177"/>
  <c r="E27" i="177"/>
  <c r="D27" i="177"/>
  <c r="C27" i="177"/>
  <c r="F26" i="177"/>
  <c r="E26" i="177"/>
  <c r="D26" i="177"/>
  <c r="C26" i="177"/>
  <c r="G26" i="177" s="1"/>
  <c r="F25" i="177"/>
  <c r="E25" i="177"/>
  <c r="D25" i="177"/>
  <c r="C25" i="177"/>
  <c r="F24" i="177"/>
  <c r="E24" i="177"/>
  <c r="D24" i="177"/>
  <c r="C24" i="177"/>
  <c r="F23" i="177"/>
  <c r="E23" i="177"/>
  <c r="D23" i="177"/>
  <c r="C23" i="177"/>
  <c r="G23" i="177" s="1"/>
  <c r="E22" i="177"/>
  <c r="D22" i="177"/>
  <c r="C22" i="177"/>
  <c r="G22" i="177" s="1"/>
  <c r="E21" i="177"/>
  <c r="D21" i="177"/>
  <c r="G21" i="177" s="1"/>
  <c r="C21" i="177"/>
  <c r="C32" i="176"/>
  <c r="G32" i="176" s="1"/>
  <c r="F31" i="176"/>
  <c r="E31" i="176"/>
  <c r="G31" i="176" s="1"/>
  <c r="D31" i="176"/>
  <c r="C31" i="176"/>
  <c r="G30" i="176"/>
  <c r="F30" i="176"/>
  <c r="E30" i="176"/>
  <c r="D30" i="176"/>
  <c r="C30" i="176"/>
  <c r="C29" i="176"/>
  <c r="G29" i="176" s="1"/>
  <c r="F28" i="176"/>
  <c r="E28" i="176"/>
  <c r="D28" i="176"/>
  <c r="C28" i="176"/>
  <c r="G28" i="176" s="1"/>
  <c r="F27" i="176"/>
  <c r="E27" i="176"/>
  <c r="D27" i="176"/>
  <c r="C27" i="176"/>
  <c r="G27" i="176" s="1"/>
  <c r="F26" i="176"/>
  <c r="E26" i="176"/>
  <c r="D26" i="176"/>
  <c r="C26" i="176"/>
  <c r="G26" i="176" s="1"/>
  <c r="F25" i="176"/>
  <c r="E25" i="176"/>
  <c r="D25" i="176"/>
  <c r="C25" i="176"/>
  <c r="G25" i="176" s="1"/>
  <c r="F24" i="176"/>
  <c r="G24" i="176" s="1"/>
  <c r="E24" i="176"/>
  <c r="D24" i="176"/>
  <c r="C24" i="176"/>
  <c r="F23" i="176"/>
  <c r="E23" i="176"/>
  <c r="D23" i="176"/>
  <c r="C23" i="176"/>
  <c r="E22" i="176"/>
  <c r="D22" i="176"/>
  <c r="C22" i="176"/>
  <c r="G22" i="176" s="1"/>
  <c r="E21" i="176"/>
  <c r="D21" i="176"/>
  <c r="C21" i="176"/>
  <c r="C32" i="175"/>
  <c r="G32" i="175" s="1"/>
  <c r="G31" i="175"/>
  <c r="F31" i="175"/>
  <c r="E31" i="175"/>
  <c r="D31" i="175"/>
  <c r="C31" i="175"/>
  <c r="F30" i="175"/>
  <c r="E30" i="175"/>
  <c r="D30" i="175"/>
  <c r="C30" i="175"/>
  <c r="C29" i="175"/>
  <c r="G29" i="175" s="1"/>
  <c r="F28" i="175"/>
  <c r="E28" i="175"/>
  <c r="D28" i="175"/>
  <c r="C28" i="175"/>
  <c r="G28" i="175" s="1"/>
  <c r="F27" i="175"/>
  <c r="E27" i="175"/>
  <c r="D27" i="175"/>
  <c r="G27" i="175" s="1"/>
  <c r="C27" i="175"/>
  <c r="F26" i="175"/>
  <c r="E26" i="175"/>
  <c r="D26" i="175"/>
  <c r="C26" i="175"/>
  <c r="F25" i="175"/>
  <c r="E25" i="175"/>
  <c r="D25" i="175"/>
  <c r="C25" i="175"/>
  <c r="G25" i="175" s="1"/>
  <c r="F24" i="175"/>
  <c r="E24" i="175"/>
  <c r="D24" i="175"/>
  <c r="C24" i="175"/>
  <c r="G24" i="175" s="1"/>
  <c r="F23" i="175"/>
  <c r="E23" i="175"/>
  <c r="D23" i="175"/>
  <c r="G23" i="175" s="1"/>
  <c r="C23" i="175"/>
  <c r="G22" i="175"/>
  <c r="E22" i="175"/>
  <c r="D22" i="175"/>
  <c r="C22" i="175"/>
  <c r="E21" i="175"/>
  <c r="D21" i="175"/>
  <c r="C21" i="175"/>
  <c r="G21" i="175" s="1"/>
  <c r="C32" i="174"/>
  <c r="G32" i="174" s="1"/>
  <c r="F31" i="174"/>
  <c r="E31" i="174"/>
  <c r="D31" i="174"/>
  <c r="G31" i="174" s="1"/>
  <c r="C31" i="174"/>
  <c r="F30" i="174"/>
  <c r="E30" i="174"/>
  <c r="D30" i="174"/>
  <c r="C30" i="174"/>
  <c r="C29" i="174"/>
  <c r="G29" i="174" s="1"/>
  <c r="F28" i="174"/>
  <c r="E28" i="174"/>
  <c r="D28" i="174"/>
  <c r="G28" i="174" s="1"/>
  <c r="C28" i="174"/>
  <c r="F27" i="174"/>
  <c r="E27" i="174"/>
  <c r="D27" i="174"/>
  <c r="C27" i="174"/>
  <c r="F26" i="174"/>
  <c r="E26" i="174"/>
  <c r="D26" i="174"/>
  <c r="C26" i="174"/>
  <c r="F25" i="174"/>
  <c r="E25" i="174"/>
  <c r="D25" i="174"/>
  <c r="C25" i="174"/>
  <c r="F24" i="174"/>
  <c r="G24" i="174" s="1"/>
  <c r="E24" i="174"/>
  <c r="D24" i="174"/>
  <c r="C24" i="174"/>
  <c r="F23" i="174"/>
  <c r="E23" i="174"/>
  <c r="D23" i="174"/>
  <c r="C23" i="174"/>
  <c r="G23" i="174" s="1"/>
  <c r="E22" i="174"/>
  <c r="D22" i="174"/>
  <c r="C22" i="174"/>
  <c r="G22" i="174" s="1"/>
  <c r="E21" i="174"/>
  <c r="D21" i="174"/>
  <c r="C21" i="174"/>
  <c r="G32" i="173"/>
  <c r="C32" i="173"/>
  <c r="F31" i="173"/>
  <c r="E31" i="173"/>
  <c r="D31" i="173"/>
  <c r="C31" i="173"/>
  <c r="F30" i="173"/>
  <c r="E30" i="173"/>
  <c r="D30" i="173"/>
  <c r="C30" i="173"/>
  <c r="G30" i="173" s="1"/>
  <c r="G29" i="173"/>
  <c r="C29" i="173"/>
  <c r="G28" i="173"/>
  <c r="F28" i="173"/>
  <c r="E28" i="173"/>
  <c r="D28" i="173"/>
  <c r="C28" i="173"/>
  <c r="F27" i="173"/>
  <c r="E27" i="173"/>
  <c r="D27" i="173"/>
  <c r="C27" i="173"/>
  <c r="G27" i="173" s="1"/>
  <c r="F26" i="173"/>
  <c r="E26" i="173"/>
  <c r="D26" i="173"/>
  <c r="C26" i="173"/>
  <c r="G26" i="173" s="1"/>
  <c r="F25" i="173"/>
  <c r="E25" i="173"/>
  <c r="D25" i="173"/>
  <c r="G25" i="173" s="1"/>
  <c r="C25" i="173"/>
  <c r="F24" i="173"/>
  <c r="E24" i="173"/>
  <c r="D24" i="173"/>
  <c r="C24" i="173"/>
  <c r="G24" i="173" s="1"/>
  <c r="F23" i="173"/>
  <c r="E23" i="173"/>
  <c r="G23" i="173" s="1"/>
  <c r="D23" i="173"/>
  <c r="C23" i="173"/>
  <c r="G22" i="173"/>
  <c r="E22" i="173"/>
  <c r="D22" i="173"/>
  <c r="C22" i="173"/>
  <c r="E21" i="173"/>
  <c r="D21" i="173"/>
  <c r="C21" i="173"/>
  <c r="G21" i="173" s="1"/>
  <c r="C32" i="172"/>
  <c r="G32" i="172" s="1"/>
  <c r="F31" i="172"/>
  <c r="E31" i="172"/>
  <c r="D31" i="172"/>
  <c r="C31" i="172"/>
  <c r="G31" i="172" s="1"/>
  <c r="F30" i="172"/>
  <c r="E30" i="172"/>
  <c r="D30" i="172"/>
  <c r="C30" i="172"/>
  <c r="G29" i="172"/>
  <c r="C29" i="172"/>
  <c r="F28" i="172"/>
  <c r="E28" i="172"/>
  <c r="D28" i="172"/>
  <c r="C28" i="172"/>
  <c r="F27" i="172"/>
  <c r="E27" i="172"/>
  <c r="D27" i="172"/>
  <c r="C27" i="172"/>
  <c r="G26" i="172"/>
  <c r="F26" i="172"/>
  <c r="E26" i="172"/>
  <c r="D26" i="172"/>
  <c r="C26" i="172"/>
  <c r="F25" i="172"/>
  <c r="E25" i="172"/>
  <c r="D25" i="172"/>
  <c r="C25" i="172"/>
  <c r="G25" i="172" s="1"/>
  <c r="G24" i="172"/>
  <c r="F24" i="172"/>
  <c r="E24" i="172"/>
  <c r="D24" i="172"/>
  <c r="C24" i="172"/>
  <c r="G23" i="172"/>
  <c r="F23" i="172"/>
  <c r="E23" i="172"/>
  <c r="D23" i="172"/>
  <c r="C23" i="172"/>
  <c r="E22" i="172"/>
  <c r="D22" i="172"/>
  <c r="C22" i="172"/>
  <c r="G22" i="172" s="1"/>
  <c r="E21" i="172"/>
  <c r="D21" i="172"/>
  <c r="C21" i="172"/>
  <c r="G21" i="172" s="1"/>
  <c r="G32" i="171"/>
  <c r="C32" i="171"/>
  <c r="F31" i="171"/>
  <c r="E31" i="171"/>
  <c r="D31" i="171"/>
  <c r="C31" i="171"/>
  <c r="F30" i="171"/>
  <c r="E30" i="171"/>
  <c r="D30" i="171"/>
  <c r="G30" i="171" s="1"/>
  <c r="C30" i="171"/>
  <c r="G29" i="171"/>
  <c r="C29" i="171"/>
  <c r="F28" i="171"/>
  <c r="E28" i="171"/>
  <c r="D28" i="171"/>
  <c r="C28" i="171"/>
  <c r="F27" i="171"/>
  <c r="G27" i="171" s="1"/>
  <c r="E27" i="171"/>
  <c r="D27" i="171"/>
  <c r="C27" i="171"/>
  <c r="F26" i="171"/>
  <c r="E26" i="171"/>
  <c r="D26" i="171"/>
  <c r="C26" i="171"/>
  <c r="G26" i="171" s="1"/>
  <c r="F25" i="171"/>
  <c r="G25" i="171" s="1"/>
  <c r="E25" i="171"/>
  <c r="D25" i="171"/>
  <c r="C25" i="171"/>
  <c r="G24" i="171"/>
  <c r="F24" i="171"/>
  <c r="E24" i="171"/>
  <c r="D24" i="171"/>
  <c r="C24" i="171"/>
  <c r="F23" i="171"/>
  <c r="E23" i="171"/>
  <c r="D23" i="171"/>
  <c r="C23" i="171"/>
  <c r="G23" i="171" s="1"/>
  <c r="E22" i="171"/>
  <c r="D22" i="171"/>
  <c r="G22" i="171" s="1"/>
  <c r="C22" i="171"/>
  <c r="G21" i="171"/>
  <c r="E21" i="171"/>
  <c r="D21" i="171"/>
  <c r="C21" i="171"/>
  <c r="C32" i="170"/>
  <c r="G32" i="170" s="1"/>
  <c r="G31" i="170"/>
  <c r="F31" i="170"/>
  <c r="E31" i="170"/>
  <c r="D31" i="170"/>
  <c r="C31" i="170"/>
  <c r="F30" i="170"/>
  <c r="E30" i="170"/>
  <c r="D30" i="170"/>
  <c r="C30" i="170"/>
  <c r="G30" i="170" s="1"/>
  <c r="G29" i="170"/>
  <c r="C29" i="170"/>
  <c r="F28" i="170"/>
  <c r="G28" i="170" s="1"/>
  <c r="E28" i="170"/>
  <c r="D28" i="170"/>
  <c r="C28" i="170"/>
  <c r="F27" i="170"/>
  <c r="E27" i="170"/>
  <c r="D27" i="170"/>
  <c r="C27" i="170"/>
  <c r="G27" i="170" s="1"/>
  <c r="F26" i="170"/>
  <c r="G26" i="170" s="1"/>
  <c r="E26" i="170"/>
  <c r="D26" i="170"/>
  <c r="C26" i="170"/>
  <c r="G25" i="170"/>
  <c r="F25" i="170"/>
  <c r="E25" i="170"/>
  <c r="D25" i="170"/>
  <c r="C25" i="170"/>
  <c r="F24" i="170"/>
  <c r="E24" i="170"/>
  <c r="D24" i="170"/>
  <c r="C24" i="170"/>
  <c r="G24" i="170" s="1"/>
  <c r="F23" i="170"/>
  <c r="E23" i="170"/>
  <c r="G23" i="170" s="1"/>
  <c r="D23" i="170"/>
  <c r="C23" i="170"/>
  <c r="E22" i="170"/>
  <c r="D22" i="170"/>
  <c r="C22" i="170"/>
  <c r="G22" i="170" s="1"/>
  <c r="E21" i="170"/>
  <c r="D21" i="170"/>
  <c r="C21" i="170"/>
  <c r="G21" i="170" s="1"/>
  <c r="G32" i="169"/>
  <c r="C32" i="169"/>
  <c r="F31" i="169"/>
  <c r="E31" i="169"/>
  <c r="D31" i="169"/>
  <c r="C31" i="169"/>
  <c r="G31" i="169" s="1"/>
  <c r="G30" i="169"/>
  <c r="F30" i="169"/>
  <c r="E30" i="169"/>
  <c r="D30" i="169"/>
  <c r="C30" i="169"/>
  <c r="G29" i="169"/>
  <c r="C29" i="169"/>
  <c r="F28" i="169"/>
  <c r="E28" i="169"/>
  <c r="D28" i="169"/>
  <c r="C28" i="169"/>
  <c r="G28" i="169" s="1"/>
  <c r="F27" i="169"/>
  <c r="E27" i="169"/>
  <c r="D27" i="169"/>
  <c r="G27" i="169" s="1"/>
  <c r="C27" i="169"/>
  <c r="G26" i="169"/>
  <c r="F26" i="169"/>
  <c r="E26" i="169"/>
  <c r="D26" i="169"/>
  <c r="C26" i="169"/>
  <c r="F25" i="169"/>
  <c r="E25" i="169"/>
  <c r="D25" i="169"/>
  <c r="C25" i="169"/>
  <c r="G25" i="169" s="1"/>
  <c r="F24" i="169"/>
  <c r="E24" i="169"/>
  <c r="G24" i="169" s="1"/>
  <c r="D24" i="169"/>
  <c r="C24" i="169"/>
  <c r="F23" i="169"/>
  <c r="E23" i="169"/>
  <c r="D23" i="169"/>
  <c r="C23" i="169"/>
  <c r="E22" i="169"/>
  <c r="D22" i="169"/>
  <c r="G22" i="169" s="1"/>
  <c r="C22" i="169"/>
  <c r="G21" i="169"/>
  <c r="E21" i="169"/>
  <c r="D21" i="169"/>
  <c r="C21" i="169"/>
  <c r="C32" i="168"/>
  <c r="G32" i="168" s="1"/>
  <c r="F31" i="168"/>
  <c r="G31" i="168" s="1"/>
  <c r="E31" i="168"/>
  <c r="D31" i="168"/>
  <c r="C31" i="168"/>
  <c r="G30" i="168"/>
  <c r="F30" i="168"/>
  <c r="E30" i="168"/>
  <c r="D30" i="168"/>
  <c r="C30" i="168"/>
  <c r="C29" i="168"/>
  <c r="G29" i="168" s="1"/>
  <c r="F28" i="168"/>
  <c r="E28" i="168"/>
  <c r="G28" i="168" s="1"/>
  <c r="D28" i="168"/>
  <c r="C28" i="168"/>
  <c r="G27" i="168"/>
  <c r="F27" i="168"/>
  <c r="E27" i="168"/>
  <c r="D27" i="168"/>
  <c r="C27" i="168"/>
  <c r="F26" i="168"/>
  <c r="E26" i="168"/>
  <c r="D26" i="168"/>
  <c r="C26" i="168"/>
  <c r="G25" i="168"/>
  <c r="F25" i="168"/>
  <c r="E25" i="168"/>
  <c r="D25" i="168"/>
  <c r="C25" i="168"/>
  <c r="F24" i="168"/>
  <c r="E24" i="168"/>
  <c r="D24" i="168"/>
  <c r="C24" i="168"/>
  <c r="G24" i="168" s="1"/>
  <c r="G23" i="168"/>
  <c r="F23" i="168"/>
  <c r="E23" i="168"/>
  <c r="D23" i="168"/>
  <c r="C23" i="168"/>
  <c r="E22" i="168"/>
  <c r="D22" i="168"/>
  <c r="C22" i="168"/>
  <c r="G22" i="168" s="1"/>
  <c r="E21" i="168"/>
  <c r="D21" i="168"/>
  <c r="C21" i="168"/>
  <c r="G32" i="167"/>
  <c r="C32" i="167"/>
  <c r="G31" i="167"/>
  <c r="F31" i="167"/>
  <c r="E31" i="167"/>
  <c r="D31" i="167"/>
  <c r="C31" i="167"/>
  <c r="F30" i="167"/>
  <c r="E30" i="167"/>
  <c r="D30" i="167"/>
  <c r="C30" i="167"/>
  <c r="G29" i="167"/>
  <c r="C29" i="167"/>
  <c r="G28" i="167"/>
  <c r="F28" i="167"/>
  <c r="E28" i="167"/>
  <c r="D28" i="167"/>
  <c r="C28" i="167"/>
  <c r="F27" i="167"/>
  <c r="E27" i="167"/>
  <c r="D27" i="167"/>
  <c r="C27" i="167"/>
  <c r="F26" i="167"/>
  <c r="E26" i="167"/>
  <c r="G26" i="167" s="1"/>
  <c r="D26" i="167"/>
  <c r="C26" i="167"/>
  <c r="F25" i="167"/>
  <c r="E25" i="167"/>
  <c r="D25" i="167"/>
  <c r="C25" i="167"/>
  <c r="G25" i="167" s="1"/>
  <c r="G24" i="167"/>
  <c r="F24" i="167"/>
  <c r="E24" i="167"/>
  <c r="D24" i="167"/>
  <c r="C24" i="167"/>
  <c r="F23" i="167"/>
  <c r="E23" i="167"/>
  <c r="D23" i="167"/>
  <c r="G23" i="167" s="1"/>
  <c r="C23" i="167"/>
  <c r="E22" i="167"/>
  <c r="D22" i="167"/>
  <c r="C22" i="167"/>
  <c r="G22" i="167" s="1"/>
  <c r="E21" i="167"/>
  <c r="D21" i="167"/>
  <c r="G21" i="167" s="1"/>
  <c r="C21" i="167"/>
  <c r="G32" i="166"/>
  <c r="C32" i="166"/>
  <c r="F31" i="166"/>
  <c r="E31" i="166"/>
  <c r="D31" i="166"/>
  <c r="C31" i="166"/>
  <c r="G30" i="166"/>
  <c r="F30" i="166"/>
  <c r="E30" i="166"/>
  <c r="D30" i="166"/>
  <c r="C30" i="166"/>
  <c r="G29" i="166"/>
  <c r="C29" i="166"/>
  <c r="F28" i="166"/>
  <c r="E28" i="166"/>
  <c r="D28" i="166"/>
  <c r="C28" i="166"/>
  <c r="F27" i="166"/>
  <c r="E27" i="166"/>
  <c r="G27" i="166" s="1"/>
  <c r="D27" i="166"/>
  <c r="C27" i="166"/>
  <c r="F26" i="166"/>
  <c r="E26" i="166"/>
  <c r="D26" i="166"/>
  <c r="C26" i="166"/>
  <c r="F25" i="166"/>
  <c r="E25" i="166"/>
  <c r="D25" i="166"/>
  <c r="C25" i="166"/>
  <c r="G25" i="166" s="1"/>
  <c r="F24" i="166"/>
  <c r="E24" i="166"/>
  <c r="D24" i="166"/>
  <c r="G24" i="166" s="1"/>
  <c r="C24" i="166"/>
  <c r="F23" i="166"/>
  <c r="E23" i="166"/>
  <c r="D23" i="166"/>
  <c r="C23" i="166"/>
  <c r="G23" i="166" s="1"/>
  <c r="E22" i="166"/>
  <c r="D22" i="166"/>
  <c r="C22" i="166"/>
  <c r="G22" i="166" s="1"/>
  <c r="E21" i="166"/>
  <c r="D21" i="166"/>
  <c r="C21" i="166"/>
  <c r="G21" i="166" s="1"/>
  <c r="C32" i="165"/>
  <c r="G32" i="165" s="1"/>
  <c r="F31" i="165"/>
  <c r="E31" i="165"/>
  <c r="G31" i="165" s="1"/>
  <c r="D31" i="165"/>
  <c r="C31" i="165"/>
  <c r="F30" i="165"/>
  <c r="E30" i="165"/>
  <c r="D30" i="165"/>
  <c r="C30" i="165"/>
  <c r="G30" i="165" s="1"/>
  <c r="C29" i="165"/>
  <c r="G29" i="165" s="1"/>
  <c r="G28" i="165"/>
  <c r="F28" i="165"/>
  <c r="E28" i="165"/>
  <c r="D28" i="165"/>
  <c r="C28" i="165"/>
  <c r="F27" i="165"/>
  <c r="E27" i="165"/>
  <c r="D27" i="165"/>
  <c r="C27" i="165"/>
  <c r="F26" i="165"/>
  <c r="E26" i="165"/>
  <c r="G26" i="165" s="1"/>
  <c r="D26" i="165"/>
  <c r="C26" i="165"/>
  <c r="F25" i="165"/>
  <c r="E25" i="165"/>
  <c r="D25" i="165"/>
  <c r="G25" i="165" s="1"/>
  <c r="C25" i="165"/>
  <c r="F24" i="165"/>
  <c r="E24" i="165"/>
  <c r="D24" i="165"/>
  <c r="C24" i="165"/>
  <c r="G24" i="165" s="1"/>
  <c r="F23" i="165"/>
  <c r="E23" i="165"/>
  <c r="D23" i="165"/>
  <c r="C23" i="165"/>
  <c r="G23" i="165" s="1"/>
  <c r="E22" i="165"/>
  <c r="D22" i="165"/>
  <c r="C22" i="165"/>
  <c r="G22" i="165" s="1"/>
  <c r="E21" i="165"/>
  <c r="G21" i="165" s="1"/>
  <c r="D21" i="165"/>
  <c r="C21" i="165"/>
  <c r="C32" i="164"/>
  <c r="G32" i="164" s="1"/>
  <c r="F31" i="164"/>
  <c r="E31" i="164"/>
  <c r="D31" i="164"/>
  <c r="C31" i="164"/>
  <c r="G31" i="164" s="1"/>
  <c r="F30" i="164"/>
  <c r="E30" i="164"/>
  <c r="D30" i="164"/>
  <c r="C30" i="164"/>
  <c r="G30" i="164" s="1"/>
  <c r="C29" i="164"/>
  <c r="G29" i="164" s="1"/>
  <c r="F28" i="164"/>
  <c r="E28" i="164"/>
  <c r="D28" i="164"/>
  <c r="C28" i="164"/>
  <c r="F27" i="164"/>
  <c r="G27" i="164" s="1"/>
  <c r="E27" i="164"/>
  <c r="D27" i="164"/>
  <c r="C27" i="164"/>
  <c r="F26" i="164"/>
  <c r="E26" i="164"/>
  <c r="D26" i="164"/>
  <c r="G26" i="164" s="1"/>
  <c r="C26" i="164"/>
  <c r="F25" i="164"/>
  <c r="E25" i="164"/>
  <c r="D25" i="164"/>
  <c r="C25" i="164"/>
  <c r="G25" i="164" s="1"/>
  <c r="F24" i="164"/>
  <c r="E24" i="164"/>
  <c r="D24" i="164"/>
  <c r="C24" i="164"/>
  <c r="G24" i="164" s="1"/>
  <c r="F23" i="164"/>
  <c r="E23" i="164"/>
  <c r="D23" i="164"/>
  <c r="C23" i="164"/>
  <c r="G23" i="164" s="1"/>
  <c r="E22" i="164"/>
  <c r="D22" i="164"/>
  <c r="C22" i="164"/>
  <c r="G22" i="164" s="1"/>
  <c r="E21" i="164"/>
  <c r="D21" i="164"/>
  <c r="C21" i="164"/>
  <c r="G21" i="164" s="1"/>
  <c r="G32" i="163"/>
  <c r="C32" i="163"/>
  <c r="F31" i="163"/>
  <c r="E31" i="163"/>
  <c r="G31" i="163" s="1"/>
  <c r="D31" i="163"/>
  <c r="C31" i="163"/>
  <c r="F30" i="163"/>
  <c r="E30" i="163"/>
  <c r="G30" i="163" s="1"/>
  <c r="D30" i="163"/>
  <c r="C30" i="163"/>
  <c r="C29" i="163"/>
  <c r="G29" i="163" s="1"/>
  <c r="F28" i="163"/>
  <c r="E28" i="163"/>
  <c r="D28" i="163"/>
  <c r="C28" i="163"/>
  <c r="G28" i="163" s="1"/>
  <c r="F27" i="163"/>
  <c r="E27" i="163"/>
  <c r="G27" i="163" s="1"/>
  <c r="D27" i="163"/>
  <c r="C27" i="163"/>
  <c r="F26" i="163"/>
  <c r="E26" i="163"/>
  <c r="D26" i="163"/>
  <c r="C26" i="163"/>
  <c r="G26" i="163" s="1"/>
  <c r="F25" i="163"/>
  <c r="E25" i="163"/>
  <c r="D25" i="163"/>
  <c r="C25" i="163"/>
  <c r="F24" i="163"/>
  <c r="E24" i="163"/>
  <c r="D24" i="163"/>
  <c r="C24" i="163"/>
  <c r="F23" i="163"/>
  <c r="E23" i="163"/>
  <c r="D23" i="163"/>
  <c r="G23" i="163" s="1"/>
  <c r="C23" i="163"/>
  <c r="E22" i="163"/>
  <c r="G22" i="163" s="1"/>
  <c r="D22" i="163"/>
  <c r="C22" i="163"/>
  <c r="E21" i="163"/>
  <c r="G21" i="163" s="1"/>
  <c r="D21" i="163"/>
  <c r="C21" i="163"/>
  <c r="C32" i="162"/>
  <c r="G32" i="162" s="1"/>
  <c r="F31" i="162"/>
  <c r="E31" i="162"/>
  <c r="G31" i="162" s="1"/>
  <c r="D31" i="162"/>
  <c r="C31" i="162"/>
  <c r="F30" i="162"/>
  <c r="E30" i="162"/>
  <c r="D30" i="162"/>
  <c r="G30" i="162" s="1"/>
  <c r="C30" i="162"/>
  <c r="C29" i="162"/>
  <c r="G29" i="162" s="1"/>
  <c r="F28" i="162"/>
  <c r="E28" i="162"/>
  <c r="G28" i="162" s="1"/>
  <c r="D28" i="162"/>
  <c r="C28" i="162"/>
  <c r="F27" i="162"/>
  <c r="E27" i="162"/>
  <c r="D27" i="162"/>
  <c r="C27" i="162"/>
  <c r="G27" i="162" s="1"/>
  <c r="F26" i="162"/>
  <c r="E26" i="162"/>
  <c r="D26" i="162"/>
  <c r="C26" i="162"/>
  <c r="F25" i="162"/>
  <c r="E25" i="162"/>
  <c r="D25" i="162"/>
  <c r="C25" i="162"/>
  <c r="F24" i="162"/>
  <c r="E24" i="162"/>
  <c r="D24" i="162"/>
  <c r="G24" i="162" s="1"/>
  <c r="C24" i="162"/>
  <c r="F23" i="162"/>
  <c r="E23" i="162"/>
  <c r="D23" i="162"/>
  <c r="C23" i="162"/>
  <c r="G23" i="162" s="1"/>
  <c r="E22" i="162"/>
  <c r="D22" i="162"/>
  <c r="C22" i="162"/>
  <c r="G22" i="162" s="1"/>
  <c r="E21" i="162"/>
  <c r="D21" i="162"/>
  <c r="C21" i="162"/>
  <c r="G21" i="162" s="1"/>
  <c r="G32" i="161"/>
  <c r="C32" i="161"/>
  <c r="F31" i="161"/>
  <c r="E31" i="161"/>
  <c r="D31" i="161"/>
  <c r="G31" i="161" s="1"/>
  <c r="C31" i="161"/>
  <c r="F30" i="161"/>
  <c r="E30" i="161"/>
  <c r="D30" i="161"/>
  <c r="C30" i="161"/>
  <c r="G30" i="161" s="1"/>
  <c r="G29" i="161"/>
  <c r="C29" i="161"/>
  <c r="F28" i="161"/>
  <c r="E28" i="161"/>
  <c r="D28" i="161"/>
  <c r="C28" i="161"/>
  <c r="G28" i="161" s="1"/>
  <c r="F27" i="161"/>
  <c r="E27" i="161"/>
  <c r="D27" i="161"/>
  <c r="C27" i="161"/>
  <c r="F26" i="161"/>
  <c r="E26" i="161"/>
  <c r="D26" i="161"/>
  <c r="C26" i="161"/>
  <c r="F25" i="161"/>
  <c r="E25" i="161"/>
  <c r="D25" i="161"/>
  <c r="G25" i="161" s="1"/>
  <c r="C25" i="161"/>
  <c r="F24" i="161"/>
  <c r="E24" i="161"/>
  <c r="D24" i="161"/>
  <c r="C24" i="161"/>
  <c r="G24" i="161" s="1"/>
  <c r="G23" i="161"/>
  <c r="F23" i="161"/>
  <c r="E23" i="161"/>
  <c r="D23" i="161"/>
  <c r="C23" i="161"/>
  <c r="E22" i="161"/>
  <c r="D22" i="161"/>
  <c r="C22" i="161"/>
  <c r="G22" i="161" s="1"/>
  <c r="E21" i="161"/>
  <c r="D21" i="161"/>
  <c r="C21" i="161"/>
  <c r="G21" i="161" s="1"/>
  <c r="C32" i="160"/>
  <c r="G32" i="160" s="1"/>
  <c r="F31" i="160"/>
  <c r="E31" i="160"/>
  <c r="D31" i="160"/>
  <c r="C31" i="160"/>
  <c r="G31" i="160" s="1"/>
  <c r="F30" i="160"/>
  <c r="E30" i="160"/>
  <c r="D30" i="160"/>
  <c r="C30" i="160"/>
  <c r="G29" i="160"/>
  <c r="C29" i="160"/>
  <c r="F28" i="160"/>
  <c r="E28" i="160"/>
  <c r="D28" i="160"/>
  <c r="C28" i="160"/>
  <c r="G28" i="160" s="1"/>
  <c r="F27" i="160"/>
  <c r="E27" i="160"/>
  <c r="D27" i="160"/>
  <c r="C27" i="160"/>
  <c r="G27" i="160" s="1"/>
  <c r="F26" i="160"/>
  <c r="E26" i="160"/>
  <c r="D26" i="160"/>
  <c r="G26" i="160" s="1"/>
  <c r="C26" i="160"/>
  <c r="F25" i="160"/>
  <c r="E25" i="160"/>
  <c r="D25" i="160"/>
  <c r="C25" i="160"/>
  <c r="G25" i="160" s="1"/>
  <c r="F24" i="160"/>
  <c r="E24" i="160"/>
  <c r="D24" i="160"/>
  <c r="G24" i="160" s="1"/>
  <c r="C24" i="160"/>
  <c r="G23" i="160"/>
  <c r="F23" i="160"/>
  <c r="E23" i="160"/>
  <c r="D23" i="160"/>
  <c r="C23" i="160"/>
  <c r="E22" i="160"/>
  <c r="D22" i="160"/>
  <c r="C22" i="160"/>
  <c r="E21" i="160"/>
  <c r="G21" i="160" s="1"/>
  <c r="D21" i="160"/>
  <c r="C21" i="160"/>
  <c r="C32" i="159"/>
  <c r="G32" i="159" s="1"/>
  <c r="F31" i="159"/>
  <c r="E31" i="159"/>
  <c r="D31" i="159"/>
  <c r="C31" i="159"/>
  <c r="G30" i="159"/>
  <c r="F30" i="159"/>
  <c r="E30" i="159"/>
  <c r="D30" i="159"/>
  <c r="C30" i="159"/>
  <c r="C29" i="159"/>
  <c r="G29" i="159" s="1"/>
  <c r="F28" i="159"/>
  <c r="E28" i="159"/>
  <c r="D28" i="159"/>
  <c r="C28" i="159"/>
  <c r="F27" i="159"/>
  <c r="E27" i="159"/>
  <c r="D27" i="159"/>
  <c r="G27" i="159" s="1"/>
  <c r="C27" i="159"/>
  <c r="F26" i="159"/>
  <c r="E26" i="159"/>
  <c r="D26" i="159"/>
  <c r="C26" i="159"/>
  <c r="G25" i="159"/>
  <c r="F25" i="159"/>
  <c r="E25" i="159"/>
  <c r="D25" i="159"/>
  <c r="C25" i="159"/>
  <c r="G24" i="159"/>
  <c r="F24" i="159"/>
  <c r="E24" i="159"/>
  <c r="D24" i="159"/>
  <c r="C24" i="159"/>
  <c r="F23" i="159"/>
  <c r="E23" i="159"/>
  <c r="D23" i="159"/>
  <c r="C23" i="159"/>
  <c r="E22" i="159"/>
  <c r="D22" i="159"/>
  <c r="G22" i="159" s="1"/>
  <c r="C22" i="159"/>
  <c r="E21" i="159"/>
  <c r="G21" i="159" s="1"/>
  <c r="D21" i="159"/>
  <c r="C21" i="159"/>
  <c r="C32" i="158"/>
  <c r="G32" i="158" s="1"/>
  <c r="G31" i="158"/>
  <c r="F31" i="158"/>
  <c r="E31" i="158"/>
  <c r="D31" i="158"/>
  <c r="C31" i="158"/>
  <c r="F30" i="158"/>
  <c r="E30" i="158"/>
  <c r="D30" i="158"/>
  <c r="C30" i="158"/>
  <c r="G30" i="158" s="1"/>
  <c r="C29" i="158"/>
  <c r="G29" i="158" s="1"/>
  <c r="G28" i="158"/>
  <c r="F28" i="158"/>
  <c r="E28" i="158"/>
  <c r="D28" i="158"/>
  <c r="C28" i="158"/>
  <c r="F27" i="158"/>
  <c r="E27" i="158"/>
  <c r="D27" i="158"/>
  <c r="C27" i="158"/>
  <c r="G27" i="158" s="1"/>
  <c r="F26" i="158"/>
  <c r="E26" i="158"/>
  <c r="G26" i="158" s="1"/>
  <c r="D26" i="158"/>
  <c r="C26" i="158"/>
  <c r="F25" i="158"/>
  <c r="E25" i="158"/>
  <c r="D25" i="158"/>
  <c r="G25" i="158" s="1"/>
  <c r="C25" i="158"/>
  <c r="F24" i="158"/>
  <c r="E24" i="158"/>
  <c r="D24" i="158"/>
  <c r="C24" i="158"/>
  <c r="G24" i="158" s="1"/>
  <c r="F23" i="158"/>
  <c r="E23" i="158"/>
  <c r="D23" i="158"/>
  <c r="C23" i="158"/>
  <c r="G23" i="158" s="1"/>
  <c r="E22" i="158"/>
  <c r="D22" i="158"/>
  <c r="C22" i="158"/>
  <c r="G22" i="158" s="1"/>
  <c r="E21" i="158"/>
  <c r="D21" i="158"/>
  <c r="C21" i="158"/>
  <c r="G21" i="158" s="1"/>
  <c r="I2" i="158" s="1"/>
  <c r="G32" i="157"/>
  <c r="C32" i="157"/>
  <c r="F31" i="157"/>
  <c r="G31" i="157" s="1"/>
  <c r="E31" i="157"/>
  <c r="D31" i="157"/>
  <c r="C31" i="157"/>
  <c r="F30" i="157"/>
  <c r="E30" i="157"/>
  <c r="D30" i="157"/>
  <c r="G30" i="157" s="1"/>
  <c r="C30" i="157"/>
  <c r="C29" i="157"/>
  <c r="G29" i="157" s="1"/>
  <c r="F28" i="157"/>
  <c r="G28" i="157" s="1"/>
  <c r="E28" i="157"/>
  <c r="D28" i="157"/>
  <c r="C28" i="157"/>
  <c r="F27" i="157"/>
  <c r="E27" i="157"/>
  <c r="D27" i="157"/>
  <c r="G27" i="157" s="1"/>
  <c r="C27" i="157"/>
  <c r="F26" i="157"/>
  <c r="E26" i="157"/>
  <c r="D26" i="157"/>
  <c r="G26" i="157" s="1"/>
  <c r="C26" i="157"/>
  <c r="F25" i="157"/>
  <c r="E25" i="157"/>
  <c r="D25" i="157"/>
  <c r="C25" i="157"/>
  <c r="F24" i="157"/>
  <c r="E24" i="157"/>
  <c r="D24" i="157"/>
  <c r="C24" i="157"/>
  <c r="G24" i="157" s="1"/>
  <c r="F23" i="157"/>
  <c r="E23" i="157"/>
  <c r="D23" i="157"/>
  <c r="G23" i="157" s="1"/>
  <c r="C23" i="157"/>
  <c r="G22" i="157"/>
  <c r="E22" i="157"/>
  <c r="D22" i="157"/>
  <c r="C22" i="157"/>
  <c r="G21" i="157"/>
  <c r="E21" i="157"/>
  <c r="D21" i="157"/>
  <c r="C21" i="157"/>
  <c r="C32" i="156"/>
  <c r="G32" i="156" s="1"/>
  <c r="F31" i="156"/>
  <c r="E31" i="156"/>
  <c r="D31" i="156"/>
  <c r="G31" i="156" s="1"/>
  <c r="C31" i="156"/>
  <c r="F30" i="156"/>
  <c r="E30" i="156"/>
  <c r="G30" i="156" s="1"/>
  <c r="D30" i="156"/>
  <c r="C30" i="156"/>
  <c r="C29" i="156"/>
  <c r="G29" i="156" s="1"/>
  <c r="G28" i="156"/>
  <c r="F28" i="156"/>
  <c r="E28" i="156"/>
  <c r="D28" i="156"/>
  <c r="C28" i="156"/>
  <c r="F27" i="156"/>
  <c r="E27" i="156"/>
  <c r="D27" i="156"/>
  <c r="G27" i="156" s="1"/>
  <c r="C27" i="156"/>
  <c r="F26" i="156"/>
  <c r="E26" i="156"/>
  <c r="D26" i="156"/>
  <c r="C26" i="156"/>
  <c r="F25" i="156"/>
  <c r="E25" i="156"/>
  <c r="D25" i="156"/>
  <c r="G25" i="156" s="1"/>
  <c r="C25" i="156"/>
  <c r="G24" i="156"/>
  <c r="F24" i="156"/>
  <c r="E24" i="156"/>
  <c r="D24" i="156"/>
  <c r="C24" i="156"/>
  <c r="G23" i="156"/>
  <c r="F23" i="156"/>
  <c r="E23" i="156"/>
  <c r="D23" i="156"/>
  <c r="C23" i="156"/>
  <c r="E22" i="156"/>
  <c r="D22" i="156"/>
  <c r="G22" i="156" s="1"/>
  <c r="C22" i="156"/>
  <c r="E21" i="156"/>
  <c r="D21" i="156"/>
  <c r="C21" i="156"/>
  <c r="G32" i="155"/>
  <c r="C32" i="155"/>
  <c r="F31" i="155"/>
  <c r="E31" i="155"/>
  <c r="G31" i="155" s="1"/>
  <c r="D31" i="155"/>
  <c r="C31" i="155"/>
  <c r="F30" i="155"/>
  <c r="E30" i="155"/>
  <c r="D30" i="155"/>
  <c r="C30" i="155"/>
  <c r="G29" i="155"/>
  <c r="C29" i="155"/>
  <c r="F28" i="155"/>
  <c r="E28" i="155"/>
  <c r="D28" i="155"/>
  <c r="G28" i="155" s="1"/>
  <c r="C28" i="155"/>
  <c r="F27" i="155"/>
  <c r="E27" i="155"/>
  <c r="D27" i="155"/>
  <c r="C27" i="155"/>
  <c r="F26" i="155"/>
  <c r="E26" i="155"/>
  <c r="D26" i="155"/>
  <c r="G26" i="155" s="1"/>
  <c r="C26" i="155"/>
  <c r="F25" i="155"/>
  <c r="E25" i="155"/>
  <c r="D25" i="155"/>
  <c r="C25" i="155"/>
  <c r="G25" i="155" s="1"/>
  <c r="F24" i="155"/>
  <c r="E24" i="155"/>
  <c r="D24" i="155"/>
  <c r="C24" i="155"/>
  <c r="G24" i="155" s="1"/>
  <c r="F23" i="155"/>
  <c r="E23" i="155"/>
  <c r="G23" i="155" s="1"/>
  <c r="D23" i="155"/>
  <c r="C23" i="155"/>
  <c r="G22" i="155"/>
  <c r="E22" i="155"/>
  <c r="D22" i="155"/>
  <c r="C22" i="155"/>
  <c r="E21" i="155"/>
  <c r="D21" i="155"/>
  <c r="C21" i="155"/>
  <c r="G21" i="155" s="1"/>
  <c r="G32" i="154"/>
  <c r="C32" i="154"/>
  <c r="F31" i="154"/>
  <c r="E31" i="154"/>
  <c r="D31" i="154"/>
  <c r="C31" i="154"/>
  <c r="F30" i="154"/>
  <c r="E30" i="154"/>
  <c r="D30" i="154"/>
  <c r="C30" i="154"/>
  <c r="G30" i="154" s="1"/>
  <c r="G29" i="154"/>
  <c r="C29" i="154"/>
  <c r="F28" i="154"/>
  <c r="E28" i="154"/>
  <c r="D28" i="154"/>
  <c r="C28" i="154"/>
  <c r="F27" i="154"/>
  <c r="E27" i="154"/>
  <c r="D27" i="154"/>
  <c r="C27" i="154"/>
  <c r="G27" i="154" s="1"/>
  <c r="F26" i="154"/>
  <c r="E26" i="154"/>
  <c r="D26" i="154"/>
  <c r="G26" i="154" s="1"/>
  <c r="C26" i="154"/>
  <c r="G25" i="154"/>
  <c r="F25" i="154"/>
  <c r="E25" i="154"/>
  <c r="D25" i="154"/>
  <c r="C25" i="154"/>
  <c r="G24" i="154"/>
  <c r="F24" i="154"/>
  <c r="E24" i="154"/>
  <c r="D24" i="154"/>
  <c r="C24" i="154"/>
  <c r="F23" i="154"/>
  <c r="E23" i="154"/>
  <c r="D23" i="154"/>
  <c r="G23" i="154" s="1"/>
  <c r="C23" i="154"/>
  <c r="E22" i="154"/>
  <c r="D22" i="154"/>
  <c r="C22" i="154"/>
  <c r="G22" i="154" s="1"/>
  <c r="E21" i="154"/>
  <c r="D21" i="154"/>
  <c r="C21" i="154"/>
  <c r="G21" i="154" s="1"/>
  <c r="C32" i="153"/>
  <c r="G32" i="153" s="1"/>
  <c r="F31" i="153"/>
  <c r="E31" i="153"/>
  <c r="D31" i="153"/>
  <c r="C31" i="153"/>
  <c r="G31" i="153" s="1"/>
  <c r="F30" i="153"/>
  <c r="E30" i="153"/>
  <c r="D30" i="153"/>
  <c r="C30" i="153"/>
  <c r="G30" i="153" s="1"/>
  <c r="C29" i="153"/>
  <c r="G29" i="153" s="1"/>
  <c r="F28" i="153"/>
  <c r="E28" i="153"/>
  <c r="D28" i="153"/>
  <c r="C28" i="153"/>
  <c r="G28" i="153" s="1"/>
  <c r="F27" i="153"/>
  <c r="E27" i="153"/>
  <c r="D27" i="153"/>
  <c r="C27" i="153"/>
  <c r="G27" i="153" s="1"/>
  <c r="F26" i="153"/>
  <c r="E26" i="153"/>
  <c r="D26" i="153"/>
  <c r="C26" i="153"/>
  <c r="G26" i="153" s="1"/>
  <c r="F25" i="153"/>
  <c r="E25" i="153"/>
  <c r="G25" i="153" s="1"/>
  <c r="D25" i="153"/>
  <c r="C25" i="153"/>
  <c r="F24" i="153"/>
  <c r="E24" i="153"/>
  <c r="D24" i="153"/>
  <c r="C24" i="153"/>
  <c r="G24" i="153" s="1"/>
  <c r="F23" i="153"/>
  <c r="E23" i="153"/>
  <c r="D23" i="153"/>
  <c r="C23" i="153"/>
  <c r="G23" i="153" s="1"/>
  <c r="E22" i="153"/>
  <c r="D22" i="153"/>
  <c r="C22" i="153"/>
  <c r="G21" i="153"/>
  <c r="E21" i="153"/>
  <c r="D21" i="153"/>
  <c r="C21" i="153"/>
  <c r="C32" i="152"/>
  <c r="G32" i="152" s="1"/>
  <c r="F31" i="152"/>
  <c r="E31" i="152"/>
  <c r="D31" i="152"/>
  <c r="G31" i="152" s="1"/>
  <c r="C31" i="152"/>
  <c r="F30" i="152"/>
  <c r="E30" i="152"/>
  <c r="D30" i="152"/>
  <c r="C30" i="152"/>
  <c r="G30" i="152" s="1"/>
  <c r="C29" i="152"/>
  <c r="G29" i="152" s="1"/>
  <c r="F28" i="152"/>
  <c r="E28" i="152"/>
  <c r="D28" i="152"/>
  <c r="G28" i="152" s="1"/>
  <c r="C28" i="152"/>
  <c r="F27" i="152"/>
  <c r="E27" i="152"/>
  <c r="D27" i="152"/>
  <c r="C27" i="152"/>
  <c r="G27" i="152" s="1"/>
  <c r="F26" i="152"/>
  <c r="E26" i="152"/>
  <c r="G26" i="152" s="1"/>
  <c r="D26" i="152"/>
  <c r="C26" i="152"/>
  <c r="F25" i="152"/>
  <c r="E25" i="152"/>
  <c r="D25" i="152"/>
  <c r="G25" i="152" s="1"/>
  <c r="C25" i="152"/>
  <c r="F24" i="152"/>
  <c r="E24" i="152"/>
  <c r="D24" i="152"/>
  <c r="C24" i="152"/>
  <c r="F23" i="152"/>
  <c r="E23" i="152"/>
  <c r="D23" i="152"/>
  <c r="C23" i="152"/>
  <c r="E22" i="152"/>
  <c r="G22" i="152" s="1"/>
  <c r="D22" i="152"/>
  <c r="C22" i="152"/>
  <c r="G21" i="152"/>
  <c r="E21" i="152"/>
  <c r="D21" i="152"/>
  <c r="C21" i="152"/>
  <c r="C32" i="151"/>
  <c r="G32" i="151" s="1"/>
  <c r="F31" i="151"/>
  <c r="E31" i="151"/>
  <c r="D31" i="151"/>
  <c r="C31" i="151"/>
  <c r="G31" i="151" s="1"/>
  <c r="F30" i="151"/>
  <c r="E30" i="151"/>
  <c r="G30" i="151" s="1"/>
  <c r="D30" i="151"/>
  <c r="C30" i="151"/>
  <c r="C29" i="151"/>
  <c r="G29" i="151" s="1"/>
  <c r="F28" i="151"/>
  <c r="E28" i="151"/>
  <c r="D28" i="151"/>
  <c r="C28" i="151"/>
  <c r="G28" i="151" s="1"/>
  <c r="F27" i="151"/>
  <c r="E27" i="151"/>
  <c r="G27" i="151" s="1"/>
  <c r="D27" i="151"/>
  <c r="C27" i="151"/>
  <c r="F26" i="151"/>
  <c r="E26" i="151"/>
  <c r="D26" i="151"/>
  <c r="G26" i="151" s="1"/>
  <c r="C26" i="151"/>
  <c r="F25" i="151"/>
  <c r="E25" i="151"/>
  <c r="D25" i="151"/>
  <c r="C25" i="151"/>
  <c r="G25" i="151" s="1"/>
  <c r="F24" i="151"/>
  <c r="E24" i="151"/>
  <c r="D24" i="151"/>
  <c r="C24" i="151"/>
  <c r="G23" i="151"/>
  <c r="F23" i="151"/>
  <c r="E23" i="151"/>
  <c r="D23" i="151"/>
  <c r="C23" i="151"/>
  <c r="G22" i="151"/>
  <c r="E22" i="151"/>
  <c r="D22" i="151"/>
  <c r="C22" i="151"/>
  <c r="E21" i="151"/>
  <c r="D21" i="151"/>
  <c r="C21" i="151"/>
  <c r="G21" i="151" s="1"/>
  <c r="C32" i="150"/>
  <c r="G32" i="150" s="1"/>
  <c r="F31" i="150"/>
  <c r="E31" i="150"/>
  <c r="G31" i="150" s="1"/>
  <c r="D31" i="150"/>
  <c r="C31" i="150"/>
  <c r="F30" i="150"/>
  <c r="E30" i="150"/>
  <c r="D30" i="150"/>
  <c r="C30" i="150"/>
  <c r="G30" i="150" s="1"/>
  <c r="C29" i="150"/>
  <c r="G29" i="150" s="1"/>
  <c r="F28" i="150"/>
  <c r="E28" i="150"/>
  <c r="G28" i="150" s="1"/>
  <c r="D28" i="150"/>
  <c r="C28" i="150"/>
  <c r="G27" i="150"/>
  <c r="F27" i="150"/>
  <c r="E27" i="150"/>
  <c r="D27" i="150"/>
  <c r="C27" i="150"/>
  <c r="F26" i="150"/>
  <c r="E26" i="150"/>
  <c r="D26" i="150"/>
  <c r="C26" i="150"/>
  <c r="F25" i="150"/>
  <c r="E25" i="150"/>
  <c r="D25" i="150"/>
  <c r="C25" i="150"/>
  <c r="G25" i="150" s="1"/>
  <c r="F24" i="150"/>
  <c r="E24" i="150"/>
  <c r="D24" i="150"/>
  <c r="C24" i="150"/>
  <c r="G24" i="150" s="1"/>
  <c r="F23" i="150"/>
  <c r="E23" i="150"/>
  <c r="D23" i="150"/>
  <c r="C23" i="150"/>
  <c r="G23" i="150" s="1"/>
  <c r="E22" i="150"/>
  <c r="D22" i="150"/>
  <c r="G22" i="150" s="1"/>
  <c r="C22" i="150"/>
  <c r="E21" i="150"/>
  <c r="D21" i="150"/>
  <c r="C21" i="150"/>
  <c r="G21" i="150" s="1"/>
  <c r="G32" i="149"/>
  <c r="C32" i="149"/>
  <c r="F31" i="149"/>
  <c r="E31" i="149"/>
  <c r="D31" i="149"/>
  <c r="C31" i="149"/>
  <c r="G31" i="149" s="1"/>
  <c r="F30" i="149"/>
  <c r="E30" i="149"/>
  <c r="D30" i="149"/>
  <c r="C30" i="149"/>
  <c r="G30" i="149" s="1"/>
  <c r="G29" i="149"/>
  <c r="C29" i="149"/>
  <c r="F28" i="149"/>
  <c r="E28" i="149"/>
  <c r="D28" i="149"/>
  <c r="C28" i="149"/>
  <c r="G28" i="149" s="1"/>
  <c r="F27" i="149"/>
  <c r="E27" i="149"/>
  <c r="D27" i="149"/>
  <c r="C27" i="149"/>
  <c r="F26" i="149"/>
  <c r="E26" i="149"/>
  <c r="D26" i="149"/>
  <c r="C26" i="149"/>
  <c r="F25" i="149"/>
  <c r="E25" i="149"/>
  <c r="D25" i="149"/>
  <c r="C25" i="149"/>
  <c r="G25" i="149" s="1"/>
  <c r="F24" i="149"/>
  <c r="E24" i="149"/>
  <c r="D24" i="149"/>
  <c r="C24" i="149"/>
  <c r="G24" i="149" s="1"/>
  <c r="F23" i="149"/>
  <c r="E23" i="149"/>
  <c r="D23" i="149"/>
  <c r="G23" i="149" s="1"/>
  <c r="C23" i="149"/>
  <c r="G22" i="149"/>
  <c r="E22" i="149"/>
  <c r="D22" i="149"/>
  <c r="C22" i="149"/>
  <c r="E21" i="149"/>
  <c r="D21" i="149"/>
  <c r="C21" i="149"/>
  <c r="C32" i="148"/>
  <c r="G32" i="148" s="1"/>
  <c r="F31" i="148"/>
  <c r="E31" i="148"/>
  <c r="D31" i="148"/>
  <c r="C31" i="148"/>
  <c r="F30" i="148"/>
  <c r="E30" i="148"/>
  <c r="D30" i="148"/>
  <c r="C30" i="148"/>
  <c r="G30" i="148" s="1"/>
  <c r="C29" i="148"/>
  <c r="G29" i="148" s="1"/>
  <c r="F28" i="148"/>
  <c r="E28" i="148"/>
  <c r="D28" i="148"/>
  <c r="C28" i="148"/>
  <c r="F27" i="148"/>
  <c r="E27" i="148"/>
  <c r="D27" i="148"/>
  <c r="C27" i="148"/>
  <c r="F26" i="148"/>
  <c r="E26" i="148"/>
  <c r="D26" i="148"/>
  <c r="C26" i="148"/>
  <c r="G26" i="148" s="1"/>
  <c r="F25" i="148"/>
  <c r="E25" i="148"/>
  <c r="D25" i="148"/>
  <c r="C25" i="148"/>
  <c r="G25" i="148" s="1"/>
  <c r="F24" i="148"/>
  <c r="E24" i="148"/>
  <c r="D24" i="148"/>
  <c r="G24" i="148" s="1"/>
  <c r="C24" i="148"/>
  <c r="F23" i="148"/>
  <c r="E23" i="148"/>
  <c r="D23" i="148"/>
  <c r="G23" i="148" s="1"/>
  <c r="C23" i="148"/>
  <c r="E22" i="148"/>
  <c r="D22" i="148"/>
  <c r="C22" i="148"/>
  <c r="E21" i="148"/>
  <c r="D21" i="148"/>
  <c r="C21" i="148"/>
  <c r="G21" i="148" s="1"/>
  <c r="C32" i="147"/>
  <c r="G32" i="147" s="1"/>
  <c r="F31" i="147"/>
  <c r="E31" i="147"/>
  <c r="D31" i="147"/>
  <c r="C31" i="147"/>
  <c r="F30" i="147"/>
  <c r="E30" i="147"/>
  <c r="D30" i="147"/>
  <c r="C30" i="147"/>
  <c r="G30" i="147" s="1"/>
  <c r="G29" i="147"/>
  <c r="C29" i="147"/>
  <c r="F28" i="147"/>
  <c r="E28" i="147"/>
  <c r="D28" i="147"/>
  <c r="C28" i="147"/>
  <c r="G28" i="147" s="1"/>
  <c r="G27" i="147"/>
  <c r="F27" i="147"/>
  <c r="E27" i="147"/>
  <c r="D27" i="147"/>
  <c r="C27" i="147"/>
  <c r="F26" i="147"/>
  <c r="E26" i="147"/>
  <c r="D26" i="147"/>
  <c r="C26" i="147"/>
  <c r="G26" i="147" s="1"/>
  <c r="F25" i="147"/>
  <c r="E25" i="147"/>
  <c r="G25" i="147" s="1"/>
  <c r="D25" i="147"/>
  <c r="C25" i="147"/>
  <c r="F24" i="147"/>
  <c r="E24" i="147"/>
  <c r="D24" i="147"/>
  <c r="G24" i="147" s="1"/>
  <c r="C24" i="147"/>
  <c r="F23" i="147"/>
  <c r="E23" i="147"/>
  <c r="D23" i="147"/>
  <c r="C23" i="147"/>
  <c r="G23" i="147" s="1"/>
  <c r="G22" i="147"/>
  <c r="E22" i="147"/>
  <c r="D22" i="147"/>
  <c r="C22" i="147"/>
  <c r="G21" i="147"/>
  <c r="E21" i="147"/>
  <c r="D21" i="147"/>
  <c r="C21" i="147"/>
  <c r="G32" i="146"/>
  <c r="C32" i="146"/>
  <c r="G31" i="146"/>
  <c r="F31" i="146"/>
  <c r="E31" i="146"/>
  <c r="D31" i="146"/>
  <c r="C31" i="146"/>
  <c r="G30" i="146"/>
  <c r="F30" i="146"/>
  <c r="E30" i="146"/>
  <c r="D30" i="146"/>
  <c r="C30" i="146"/>
  <c r="G29" i="146"/>
  <c r="C29" i="146"/>
  <c r="G28" i="146"/>
  <c r="F28" i="146"/>
  <c r="E28" i="146"/>
  <c r="D28" i="146"/>
  <c r="C28" i="146"/>
  <c r="G27" i="146"/>
  <c r="F27" i="146"/>
  <c r="E27" i="146"/>
  <c r="D27" i="146"/>
  <c r="C27" i="146"/>
  <c r="F26" i="146"/>
  <c r="E26" i="146"/>
  <c r="D26" i="146"/>
  <c r="G26" i="146" s="1"/>
  <c r="C26" i="146"/>
  <c r="F25" i="146"/>
  <c r="E25" i="146"/>
  <c r="D25" i="146"/>
  <c r="G25" i="146" s="1"/>
  <c r="C25" i="146"/>
  <c r="F24" i="146"/>
  <c r="E24" i="146"/>
  <c r="D24" i="146"/>
  <c r="C24" i="146"/>
  <c r="G23" i="146"/>
  <c r="F23" i="146"/>
  <c r="E23" i="146"/>
  <c r="D23" i="146"/>
  <c r="C23" i="146"/>
  <c r="G22" i="146"/>
  <c r="E22" i="146"/>
  <c r="D22" i="146"/>
  <c r="C22" i="146"/>
  <c r="E21" i="146"/>
  <c r="D21" i="146"/>
  <c r="C21" i="146"/>
  <c r="G21" i="146" s="1"/>
  <c r="G32" i="145"/>
  <c r="C32" i="145"/>
  <c r="F31" i="145"/>
  <c r="E31" i="145"/>
  <c r="D31" i="145"/>
  <c r="C31" i="145"/>
  <c r="G31" i="145" s="1"/>
  <c r="F30" i="145"/>
  <c r="E30" i="145"/>
  <c r="G30" i="145" s="1"/>
  <c r="D30" i="145"/>
  <c r="C30" i="145"/>
  <c r="G29" i="145"/>
  <c r="C29" i="145"/>
  <c r="F28" i="145"/>
  <c r="E28" i="145"/>
  <c r="D28" i="145"/>
  <c r="C28" i="145"/>
  <c r="G28" i="145" s="1"/>
  <c r="F27" i="145"/>
  <c r="E27" i="145"/>
  <c r="G27" i="145" s="1"/>
  <c r="D27" i="145"/>
  <c r="C27" i="145"/>
  <c r="G26" i="145"/>
  <c r="F26" i="145"/>
  <c r="E26" i="145"/>
  <c r="D26" i="145"/>
  <c r="C26" i="145"/>
  <c r="F25" i="145"/>
  <c r="E25" i="145"/>
  <c r="D25" i="145"/>
  <c r="C25" i="145"/>
  <c r="G25" i="145" s="1"/>
  <c r="F24" i="145"/>
  <c r="E24" i="145"/>
  <c r="D24" i="145"/>
  <c r="G24" i="145" s="1"/>
  <c r="C24" i="145"/>
  <c r="F23" i="145"/>
  <c r="E23" i="145"/>
  <c r="D23" i="145"/>
  <c r="C23" i="145"/>
  <c r="G23" i="145" s="1"/>
  <c r="E22" i="145"/>
  <c r="D22" i="145"/>
  <c r="G22" i="145" s="1"/>
  <c r="C22" i="145"/>
  <c r="G21" i="145"/>
  <c r="E21" i="145"/>
  <c r="D21" i="145"/>
  <c r="C21" i="145"/>
  <c r="C32" i="144"/>
  <c r="G32" i="144" s="1"/>
  <c r="G31" i="144"/>
  <c r="F31" i="144"/>
  <c r="E31" i="144"/>
  <c r="D31" i="144"/>
  <c r="C31" i="144"/>
  <c r="F30" i="144"/>
  <c r="E30" i="144"/>
  <c r="D30" i="144"/>
  <c r="G30" i="144" s="1"/>
  <c r="C30" i="144"/>
  <c r="C29" i="144"/>
  <c r="G29" i="144" s="1"/>
  <c r="F28" i="144"/>
  <c r="E28" i="144"/>
  <c r="D28" i="144"/>
  <c r="G28" i="144" s="1"/>
  <c r="C28" i="144"/>
  <c r="F27" i="144"/>
  <c r="E27" i="144"/>
  <c r="D27" i="144"/>
  <c r="G27" i="144" s="1"/>
  <c r="C27" i="144"/>
  <c r="F26" i="144"/>
  <c r="E26" i="144"/>
  <c r="D26" i="144"/>
  <c r="C26" i="144"/>
  <c r="G26" i="144" s="1"/>
  <c r="F25" i="144"/>
  <c r="E25" i="144"/>
  <c r="D25" i="144"/>
  <c r="C25" i="144"/>
  <c r="G25" i="144" s="1"/>
  <c r="F24" i="144"/>
  <c r="E24" i="144"/>
  <c r="D24" i="144"/>
  <c r="C24" i="144"/>
  <c r="G24" i="144" s="1"/>
  <c r="F23" i="144"/>
  <c r="G23" i="144" s="1"/>
  <c r="E23" i="144"/>
  <c r="D23" i="144"/>
  <c r="C23" i="144"/>
  <c r="G22" i="144"/>
  <c r="E22" i="144"/>
  <c r="D22" i="144"/>
  <c r="C22" i="144"/>
  <c r="E21" i="144"/>
  <c r="D21" i="144"/>
  <c r="C21" i="144"/>
  <c r="G32" i="143"/>
  <c r="C32" i="143"/>
  <c r="F31" i="143"/>
  <c r="E31" i="143"/>
  <c r="D31" i="143"/>
  <c r="G31" i="143" s="1"/>
  <c r="C31" i="143"/>
  <c r="F30" i="143"/>
  <c r="E30" i="143"/>
  <c r="D30" i="143"/>
  <c r="C30" i="143"/>
  <c r="G29" i="143"/>
  <c r="C29" i="143"/>
  <c r="F28" i="143"/>
  <c r="E28" i="143"/>
  <c r="D28" i="143"/>
  <c r="G28" i="143" s="1"/>
  <c r="C28" i="143"/>
  <c r="F27" i="143"/>
  <c r="E27" i="143"/>
  <c r="D27" i="143"/>
  <c r="C27" i="143"/>
  <c r="F26" i="143"/>
  <c r="E26" i="143"/>
  <c r="D26" i="143"/>
  <c r="C26" i="143"/>
  <c r="G26" i="143" s="1"/>
  <c r="F25" i="143"/>
  <c r="E25" i="143"/>
  <c r="D25" i="143"/>
  <c r="C25" i="143"/>
  <c r="G25" i="143" s="1"/>
  <c r="G24" i="143"/>
  <c r="F24" i="143"/>
  <c r="E24" i="143"/>
  <c r="D24" i="143"/>
  <c r="C24" i="143"/>
  <c r="F23" i="143"/>
  <c r="E23" i="143"/>
  <c r="G23" i="143" s="1"/>
  <c r="D23" i="143"/>
  <c r="C23" i="143"/>
  <c r="E22" i="143"/>
  <c r="D22" i="143"/>
  <c r="G22" i="143" s="1"/>
  <c r="C22" i="143"/>
  <c r="E21" i="143"/>
  <c r="D21" i="143"/>
  <c r="C21" i="143"/>
  <c r="G21" i="143" s="1"/>
  <c r="G32" i="142"/>
  <c r="C32" i="142"/>
  <c r="F31" i="142"/>
  <c r="E31" i="142"/>
  <c r="D31" i="142"/>
  <c r="C31" i="142"/>
  <c r="F30" i="142"/>
  <c r="E30" i="142"/>
  <c r="D30" i="142"/>
  <c r="C30" i="142"/>
  <c r="G30" i="142" s="1"/>
  <c r="G29" i="142"/>
  <c r="C29" i="142"/>
  <c r="F28" i="142"/>
  <c r="E28" i="142"/>
  <c r="D28" i="142"/>
  <c r="C28" i="142"/>
  <c r="G28" i="142" s="1"/>
  <c r="G27" i="142"/>
  <c r="F27" i="142"/>
  <c r="E27" i="142"/>
  <c r="D27" i="142"/>
  <c r="C27" i="142"/>
  <c r="F26" i="142"/>
  <c r="E26" i="142"/>
  <c r="D26" i="142"/>
  <c r="C26" i="142"/>
  <c r="G26" i="142" s="1"/>
  <c r="F25" i="142"/>
  <c r="E25" i="142"/>
  <c r="D25" i="142"/>
  <c r="C25" i="142"/>
  <c r="G25" i="142" s="1"/>
  <c r="F24" i="142"/>
  <c r="G24" i="142" s="1"/>
  <c r="E24" i="142"/>
  <c r="D24" i="142"/>
  <c r="C24" i="142"/>
  <c r="F23" i="142"/>
  <c r="E23" i="142"/>
  <c r="D23" i="142"/>
  <c r="C23" i="142"/>
  <c r="G23" i="142" s="1"/>
  <c r="E22" i="142"/>
  <c r="D22" i="142"/>
  <c r="C22" i="142"/>
  <c r="G22" i="142" s="1"/>
  <c r="E21" i="142"/>
  <c r="D21" i="142"/>
  <c r="C21" i="142"/>
  <c r="G21" i="142" s="1"/>
  <c r="C32" i="141"/>
  <c r="G32" i="141" s="1"/>
  <c r="G31" i="141"/>
  <c r="F31" i="141"/>
  <c r="E31" i="141"/>
  <c r="D31" i="141"/>
  <c r="C31" i="141"/>
  <c r="F30" i="141"/>
  <c r="E30" i="141"/>
  <c r="D30" i="141"/>
  <c r="C30" i="141"/>
  <c r="G30" i="141" s="1"/>
  <c r="C29" i="141"/>
  <c r="G29" i="141" s="1"/>
  <c r="G28" i="141"/>
  <c r="F28" i="141"/>
  <c r="E28" i="141"/>
  <c r="D28" i="141"/>
  <c r="C28" i="141"/>
  <c r="F27" i="141"/>
  <c r="E27" i="141"/>
  <c r="D27" i="141"/>
  <c r="C27" i="141"/>
  <c r="G27" i="141" s="1"/>
  <c r="F26" i="141"/>
  <c r="E26" i="141"/>
  <c r="D26" i="141"/>
  <c r="C26" i="141"/>
  <c r="G26" i="141" s="1"/>
  <c r="F25" i="141"/>
  <c r="G25" i="141" s="1"/>
  <c r="E25" i="141"/>
  <c r="D25" i="141"/>
  <c r="C25" i="141"/>
  <c r="F24" i="141"/>
  <c r="E24" i="141"/>
  <c r="D24" i="141"/>
  <c r="C24" i="141"/>
  <c r="G24" i="141" s="1"/>
  <c r="F23" i="141"/>
  <c r="E23" i="141"/>
  <c r="D23" i="141"/>
  <c r="C23" i="141"/>
  <c r="G23" i="141" s="1"/>
  <c r="E22" i="141"/>
  <c r="D22" i="141"/>
  <c r="C22" i="141"/>
  <c r="G22" i="141" s="1"/>
  <c r="E21" i="141"/>
  <c r="D21" i="141"/>
  <c r="C21" i="141"/>
  <c r="G21" i="141" s="1"/>
  <c r="C32" i="140"/>
  <c r="G32" i="140" s="1"/>
  <c r="G31" i="140"/>
  <c r="F31" i="140"/>
  <c r="E31" i="140"/>
  <c r="D31" i="140"/>
  <c r="C31" i="140"/>
  <c r="F30" i="140"/>
  <c r="E30" i="140"/>
  <c r="D30" i="140"/>
  <c r="G30" i="140" s="1"/>
  <c r="C30" i="140"/>
  <c r="C29" i="140"/>
  <c r="G29" i="140" s="1"/>
  <c r="G28" i="140"/>
  <c r="F28" i="140"/>
  <c r="E28" i="140"/>
  <c r="D28" i="140"/>
  <c r="C28" i="140"/>
  <c r="F27" i="140"/>
  <c r="E27" i="140"/>
  <c r="D27" i="140"/>
  <c r="G27" i="140" s="1"/>
  <c r="C27" i="140"/>
  <c r="F26" i="140"/>
  <c r="E26" i="140"/>
  <c r="G26" i="140" s="1"/>
  <c r="D26" i="140"/>
  <c r="C26" i="140"/>
  <c r="F25" i="140"/>
  <c r="E25" i="140"/>
  <c r="D25" i="140"/>
  <c r="C25" i="140"/>
  <c r="G25" i="140" s="1"/>
  <c r="G24" i="140"/>
  <c r="F24" i="140"/>
  <c r="E24" i="140"/>
  <c r="D24" i="140"/>
  <c r="C24" i="140"/>
  <c r="F23" i="140"/>
  <c r="E23" i="140"/>
  <c r="D23" i="140"/>
  <c r="C23" i="140"/>
  <c r="G23" i="140" s="1"/>
  <c r="E22" i="140"/>
  <c r="D22" i="140"/>
  <c r="C22" i="140"/>
  <c r="G22" i="140" s="1"/>
  <c r="E21" i="140"/>
  <c r="D21" i="140"/>
  <c r="G21" i="140" s="1"/>
  <c r="I2" i="140" s="1"/>
  <c r="C21" i="140"/>
  <c r="C32" i="139"/>
  <c r="G32" i="139" s="1"/>
  <c r="F31" i="139"/>
  <c r="E31" i="139"/>
  <c r="D31" i="139"/>
  <c r="C31" i="139"/>
  <c r="G31" i="139" s="1"/>
  <c r="G30" i="139"/>
  <c r="F30" i="139"/>
  <c r="E30" i="139"/>
  <c r="D30" i="139"/>
  <c r="C30" i="139"/>
  <c r="C29" i="139"/>
  <c r="G29" i="139" s="1"/>
  <c r="F28" i="139"/>
  <c r="E28" i="139"/>
  <c r="D28" i="139"/>
  <c r="C28" i="139"/>
  <c r="G28" i="139" s="1"/>
  <c r="G27" i="139"/>
  <c r="F27" i="139"/>
  <c r="E27" i="139"/>
  <c r="D27" i="139"/>
  <c r="C27" i="139"/>
  <c r="F26" i="139"/>
  <c r="E26" i="139"/>
  <c r="D26" i="139"/>
  <c r="C26" i="139"/>
  <c r="G26" i="139" s="1"/>
  <c r="F25" i="139"/>
  <c r="E25" i="139"/>
  <c r="D25" i="139"/>
  <c r="C25" i="139"/>
  <c r="G25" i="139" s="1"/>
  <c r="F24" i="139"/>
  <c r="E24" i="139"/>
  <c r="D24" i="139"/>
  <c r="C24" i="139"/>
  <c r="F23" i="139"/>
  <c r="E23" i="139"/>
  <c r="D23" i="139"/>
  <c r="C23" i="139"/>
  <c r="G23" i="139" s="1"/>
  <c r="G22" i="139"/>
  <c r="E22" i="139"/>
  <c r="D22" i="139"/>
  <c r="C22" i="139"/>
  <c r="G21" i="139"/>
  <c r="E21" i="139"/>
  <c r="D21" i="139"/>
  <c r="C21" i="139"/>
  <c r="G32" i="138"/>
  <c r="C32" i="138"/>
  <c r="G31" i="138"/>
  <c r="F31" i="138"/>
  <c r="E31" i="138"/>
  <c r="D31" i="138"/>
  <c r="C31" i="138"/>
  <c r="G30" i="138"/>
  <c r="F30" i="138"/>
  <c r="E30" i="138"/>
  <c r="D30" i="138"/>
  <c r="C30" i="138"/>
  <c r="G29" i="138"/>
  <c r="C29" i="138"/>
  <c r="G28" i="138"/>
  <c r="F28" i="138"/>
  <c r="E28" i="138"/>
  <c r="D28" i="138"/>
  <c r="C28" i="138"/>
  <c r="G27" i="138"/>
  <c r="F27" i="138"/>
  <c r="E27" i="138"/>
  <c r="D27" i="138"/>
  <c r="C27" i="138"/>
  <c r="F26" i="138"/>
  <c r="E26" i="138"/>
  <c r="D26" i="138"/>
  <c r="G26" i="138" s="1"/>
  <c r="C26" i="138"/>
  <c r="F25" i="138"/>
  <c r="E25" i="138"/>
  <c r="D25" i="138"/>
  <c r="C25" i="138"/>
  <c r="F24" i="138"/>
  <c r="E24" i="138"/>
  <c r="D24" i="138"/>
  <c r="G24" i="138" s="1"/>
  <c r="C24" i="138"/>
  <c r="G23" i="138"/>
  <c r="F23" i="138"/>
  <c r="E23" i="138"/>
  <c r="D23" i="138"/>
  <c r="C23" i="138"/>
  <c r="G22" i="138"/>
  <c r="E22" i="138"/>
  <c r="D22" i="138"/>
  <c r="C22" i="138"/>
  <c r="E21" i="138"/>
  <c r="D21" i="138"/>
  <c r="C21" i="138"/>
  <c r="G21" i="138" s="1"/>
  <c r="G32" i="137"/>
  <c r="C32" i="137"/>
  <c r="F31" i="137"/>
  <c r="G31" i="137" s="1"/>
  <c r="E31" i="137"/>
  <c r="D31" i="137"/>
  <c r="C31" i="137"/>
  <c r="F30" i="137"/>
  <c r="E30" i="137"/>
  <c r="D30" i="137"/>
  <c r="C30" i="137"/>
  <c r="G30" i="137" s="1"/>
  <c r="G29" i="137"/>
  <c r="C29" i="137"/>
  <c r="F28" i="137"/>
  <c r="G28" i="137" s="1"/>
  <c r="E28" i="137"/>
  <c r="D28" i="137"/>
  <c r="C28" i="137"/>
  <c r="F27" i="137"/>
  <c r="E27" i="137"/>
  <c r="D27" i="137"/>
  <c r="C27" i="137"/>
  <c r="G27" i="137" s="1"/>
  <c r="F26" i="137"/>
  <c r="E26" i="137"/>
  <c r="D26" i="137"/>
  <c r="C26" i="137"/>
  <c r="G26" i="137" s="1"/>
  <c r="F25" i="137"/>
  <c r="E25" i="137"/>
  <c r="D25" i="137"/>
  <c r="G25" i="137" s="1"/>
  <c r="C25" i="137"/>
  <c r="G24" i="137"/>
  <c r="F24" i="137"/>
  <c r="E24" i="137"/>
  <c r="D24" i="137"/>
  <c r="C24" i="137"/>
  <c r="G23" i="137"/>
  <c r="F23" i="137"/>
  <c r="E23" i="137"/>
  <c r="D23" i="137"/>
  <c r="C23" i="137"/>
  <c r="E22" i="137"/>
  <c r="D22" i="137"/>
  <c r="C22" i="137"/>
  <c r="G22" i="137" s="1"/>
  <c r="E21" i="137"/>
  <c r="D21" i="137"/>
  <c r="C21" i="137"/>
  <c r="G21" i="137" s="1"/>
  <c r="C32" i="136"/>
  <c r="G32" i="136" s="1"/>
  <c r="F31" i="136"/>
  <c r="E31" i="136"/>
  <c r="D31" i="136"/>
  <c r="C31" i="136"/>
  <c r="G31" i="136" s="1"/>
  <c r="F30" i="136"/>
  <c r="E30" i="136"/>
  <c r="D30" i="136"/>
  <c r="C30" i="136"/>
  <c r="G30" i="136" s="1"/>
  <c r="C29" i="136"/>
  <c r="G29" i="136" s="1"/>
  <c r="F28" i="136"/>
  <c r="E28" i="136"/>
  <c r="D28" i="136"/>
  <c r="C28" i="136"/>
  <c r="G28" i="136" s="1"/>
  <c r="F27" i="136"/>
  <c r="E27" i="136"/>
  <c r="D27" i="136"/>
  <c r="C27" i="136"/>
  <c r="G27" i="136" s="1"/>
  <c r="F26" i="136"/>
  <c r="E26" i="136"/>
  <c r="D26" i="136"/>
  <c r="G26" i="136" s="1"/>
  <c r="C26" i="136"/>
  <c r="G25" i="136"/>
  <c r="F25" i="136"/>
  <c r="E25" i="136"/>
  <c r="D25" i="136"/>
  <c r="C25" i="136"/>
  <c r="F24" i="136"/>
  <c r="E24" i="136"/>
  <c r="D24" i="136"/>
  <c r="C24" i="136"/>
  <c r="G24" i="136" s="1"/>
  <c r="F23" i="136"/>
  <c r="E23" i="136"/>
  <c r="D23" i="136"/>
  <c r="G23" i="136" s="1"/>
  <c r="C23" i="136"/>
  <c r="E22" i="136"/>
  <c r="D22" i="136"/>
  <c r="C22" i="136"/>
  <c r="G22" i="136" s="1"/>
  <c r="E21" i="136"/>
  <c r="D21" i="136"/>
  <c r="C21" i="136"/>
  <c r="G21" i="136" s="1"/>
  <c r="C32" i="135"/>
  <c r="G32" i="135" s="1"/>
  <c r="G31" i="135"/>
  <c r="F31" i="135"/>
  <c r="E31" i="135"/>
  <c r="D31" i="135"/>
  <c r="C31" i="135"/>
  <c r="F30" i="135"/>
  <c r="E30" i="135"/>
  <c r="D30" i="135"/>
  <c r="C30" i="135"/>
  <c r="G30" i="135" s="1"/>
  <c r="C29" i="135"/>
  <c r="G29" i="135" s="1"/>
  <c r="G28" i="135"/>
  <c r="F28" i="135"/>
  <c r="E28" i="135"/>
  <c r="D28" i="135"/>
  <c r="C28" i="135"/>
  <c r="F27" i="135"/>
  <c r="E27" i="135"/>
  <c r="D27" i="135"/>
  <c r="C27" i="135"/>
  <c r="G27" i="135" s="1"/>
  <c r="F26" i="135"/>
  <c r="E26" i="135"/>
  <c r="D26" i="135"/>
  <c r="C26" i="135"/>
  <c r="G26" i="135" s="1"/>
  <c r="F25" i="135"/>
  <c r="G25" i="135" s="1"/>
  <c r="E25" i="135"/>
  <c r="D25" i="135"/>
  <c r="C25" i="135"/>
  <c r="F24" i="135"/>
  <c r="E24" i="135"/>
  <c r="D24" i="135"/>
  <c r="C24" i="135"/>
  <c r="G24" i="135" s="1"/>
  <c r="F23" i="135"/>
  <c r="E23" i="135"/>
  <c r="D23" i="135"/>
  <c r="C23" i="135"/>
  <c r="G23" i="135" s="1"/>
  <c r="E22" i="135"/>
  <c r="D22" i="135"/>
  <c r="C22" i="135"/>
  <c r="G22" i="135" s="1"/>
  <c r="E21" i="135"/>
  <c r="D21" i="135"/>
  <c r="G21" i="135" s="1"/>
  <c r="C21" i="135"/>
  <c r="C32" i="134"/>
  <c r="G32" i="134" s="1"/>
  <c r="F31" i="134"/>
  <c r="E31" i="134"/>
  <c r="D31" i="134"/>
  <c r="C31" i="134"/>
  <c r="G31" i="134" s="1"/>
  <c r="F30" i="134"/>
  <c r="E30" i="134"/>
  <c r="G30" i="134" s="1"/>
  <c r="D30" i="134"/>
  <c r="C30" i="134"/>
  <c r="C29" i="134"/>
  <c r="G29" i="134" s="1"/>
  <c r="F28" i="134"/>
  <c r="E28" i="134"/>
  <c r="D28" i="134"/>
  <c r="C28" i="134"/>
  <c r="G28" i="134" s="1"/>
  <c r="F27" i="134"/>
  <c r="E27" i="134"/>
  <c r="G27" i="134" s="1"/>
  <c r="D27" i="134"/>
  <c r="C27" i="134"/>
  <c r="F26" i="134"/>
  <c r="E26" i="134"/>
  <c r="D26" i="134"/>
  <c r="C26" i="134"/>
  <c r="G26" i="134" s="1"/>
  <c r="F25" i="134"/>
  <c r="E25" i="134"/>
  <c r="D25" i="134"/>
  <c r="C25" i="134"/>
  <c r="G25" i="134" s="1"/>
  <c r="F24" i="134"/>
  <c r="E24" i="134"/>
  <c r="D24" i="134"/>
  <c r="C24" i="134"/>
  <c r="F23" i="134"/>
  <c r="E23" i="134"/>
  <c r="D23" i="134"/>
  <c r="C23" i="134"/>
  <c r="G23" i="134" s="1"/>
  <c r="E22" i="134"/>
  <c r="D22" i="134"/>
  <c r="C22" i="134"/>
  <c r="G22" i="134" s="1"/>
  <c r="E21" i="134"/>
  <c r="D21" i="134"/>
  <c r="C21" i="134"/>
  <c r="G21" i="134" s="1"/>
  <c r="C32" i="133"/>
  <c r="G32" i="133" s="1"/>
  <c r="F31" i="133"/>
  <c r="E31" i="133"/>
  <c r="D31" i="133"/>
  <c r="C31" i="133"/>
  <c r="G31" i="133" s="1"/>
  <c r="F30" i="133"/>
  <c r="E30" i="133"/>
  <c r="D30" i="133"/>
  <c r="C30" i="133"/>
  <c r="G30" i="133" s="1"/>
  <c r="C29" i="133"/>
  <c r="G29" i="133" s="1"/>
  <c r="F28" i="133"/>
  <c r="E28" i="133"/>
  <c r="D28" i="133"/>
  <c r="C28" i="133"/>
  <c r="G28" i="133" s="1"/>
  <c r="F27" i="133"/>
  <c r="E27" i="133"/>
  <c r="D27" i="133"/>
  <c r="C27" i="133"/>
  <c r="G27" i="133" s="1"/>
  <c r="F26" i="133"/>
  <c r="E26" i="133"/>
  <c r="D26" i="133"/>
  <c r="G26" i="133" s="1"/>
  <c r="C26" i="133"/>
  <c r="F25" i="133"/>
  <c r="E25" i="133"/>
  <c r="D25" i="133"/>
  <c r="C25" i="133"/>
  <c r="F24" i="133"/>
  <c r="G24" i="133" s="1"/>
  <c r="E24" i="133"/>
  <c r="D24" i="133"/>
  <c r="C24" i="133"/>
  <c r="F23" i="133"/>
  <c r="E23" i="133"/>
  <c r="D23" i="133"/>
  <c r="C23" i="133"/>
  <c r="G23" i="133" s="1"/>
  <c r="E22" i="133"/>
  <c r="D22" i="133"/>
  <c r="C22" i="133"/>
  <c r="G22" i="133" s="1"/>
  <c r="E21" i="133"/>
  <c r="D21" i="133"/>
  <c r="C21" i="133"/>
  <c r="G21" i="133" s="1"/>
  <c r="C32" i="132"/>
  <c r="G32" i="132" s="1"/>
  <c r="G31" i="132"/>
  <c r="F31" i="132"/>
  <c r="E31" i="132"/>
  <c r="D31" i="132"/>
  <c r="C31" i="132"/>
  <c r="F30" i="132"/>
  <c r="E30" i="132"/>
  <c r="D30" i="132"/>
  <c r="C30" i="132"/>
  <c r="G30" i="132" s="1"/>
  <c r="C29" i="132"/>
  <c r="G29" i="132" s="1"/>
  <c r="F28" i="132"/>
  <c r="E28" i="132"/>
  <c r="D28" i="132"/>
  <c r="C28" i="132"/>
  <c r="G28" i="132" s="1"/>
  <c r="F27" i="132"/>
  <c r="E27" i="132"/>
  <c r="D27" i="132"/>
  <c r="G27" i="132" s="1"/>
  <c r="C27" i="132"/>
  <c r="F26" i="132"/>
  <c r="E26" i="132"/>
  <c r="D26" i="132"/>
  <c r="C26" i="132"/>
  <c r="G26" i="132" s="1"/>
  <c r="G25" i="132"/>
  <c r="F25" i="132"/>
  <c r="E25" i="132"/>
  <c r="D25" i="132"/>
  <c r="C25" i="132"/>
  <c r="F24" i="132"/>
  <c r="E24" i="132"/>
  <c r="D24" i="132"/>
  <c r="C24" i="132"/>
  <c r="G24" i="132" s="1"/>
  <c r="F23" i="132"/>
  <c r="E23" i="132"/>
  <c r="D23" i="132"/>
  <c r="C23" i="132"/>
  <c r="G23" i="132" s="1"/>
  <c r="E22" i="132"/>
  <c r="D22" i="132"/>
  <c r="C22" i="132"/>
  <c r="G22" i="132" s="1"/>
  <c r="E21" i="132"/>
  <c r="D21" i="132"/>
  <c r="G21" i="132" s="1"/>
  <c r="C21" i="132"/>
  <c r="G32" i="131"/>
  <c r="C32" i="131"/>
  <c r="F31" i="131"/>
  <c r="E31" i="131"/>
  <c r="D31" i="131"/>
  <c r="C31" i="131"/>
  <c r="G31" i="131" s="1"/>
  <c r="F30" i="131"/>
  <c r="E30" i="131"/>
  <c r="D30" i="131"/>
  <c r="C30" i="131"/>
  <c r="G30" i="131" s="1"/>
  <c r="G29" i="131"/>
  <c r="C29" i="131"/>
  <c r="F28" i="131"/>
  <c r="E28" i="131"/>
  <c r="D28" i="131"/>
  <c r="C28" i="131"/>
  <c r="G28" i="131" s="1"/>
  <c r="F27" i="131"/>
  <c r="E27" i="131"/>
  <c r="D27" i="131"/>
  <c r="C27" i="131"/>
  <c r="G27" i="131" s="1"/>
  <c r="G26" i="131"/>
  <c r="F26" i="131"/>
  <c r="E26" i="131"/>
  <c r="D26" i="131"/>
  <c r="C26" i="131"/>
  <c r="F25" i="131"/>
  <c r="E25" i="131"/>
  <c r="D25" i="131"/>
  <c r="C25" i="131"/>
  <c r="G25" i="131" s="1"/>
  <c r="F24" i="131"/>
  <c r="E24" i="131"/>
  <c r="D24" i="131"/>
  <c r="C24" i="131"/>
  <c r="G24" i="131" s="1"/>
  <c r="F23" i="131"/>
  <c r="E23" i="131"/>
  <c r="D23" i="131"/>
  <c r="G23" i="131" s="1"/>
  <c r="C23" i="131"/>
  <c r="E22" i="131"/>
  <c r="D22" i="131"/>
  <c r="C22" i="131"/>
  <c r="G22" i="131" s="1"/>
  <c r="G21" i="131"/>
  <c r="I2" i="131" s="1"/>
  <c r="E21" i="131"/>
  <c r="D21" i="131"/>
  <c r="C21" i="131"/>
  <c r="C32" i="130"/>
  <c r="G32" i="130" s="1"/>
  <c r="F31" i="130"/>
  <c r="E31" i="130"/>
  <c r="D31" i="130"/>
  <c r="C31" i="130"/>
  <c r="G31" i="130" s="1"/>
  <c r="G30" i="130"/>
  <c r="F30" i="130"/>
  <c r="E30" i="130"/>
  <c r="D30" i="130"/>
  <c r="C30" i="130"/>
  <c r="C29" i="130"/>
  <c r="G29" i="130" s="1"/>
  <c r="F28" i="130"/>
  <c r="E28" i="130"/>
  <c r="D28" i="130"/>
  <c r="C28" i="130"/>
  <c r="G28" i="130" s="1"/>
  <c r="G27" i="130"/>
  <c r="F27" i="130"/>
  <c r="E27" i="130"/>
  <c r="D27" i="130"/>
  <c r="C27" i="130"/>
  <c r="F26" i="130"/>
  <c r="E26" i="130"/>
  <c r="D26" i="130"/>
  <c r="C26" i="130"/>
  <c r="G26" i="130" s="1"/>
  <c r="F25" i="130"/>
  <c r="E25" i="130"/>
  <c r="D25" i="130"/>
  <c r="C25" i="130"/>
  <c r="G25" i="130" s="1"/>
  <c r="F24" i="130"/>
  <c r="E24" i="130"/>
  <c r="D24" i="130"/>
  <c r="G24" i="130" s="1"/>
  <c r="C24" i="130"/>
  <c r="F23" i="130"/>
  <c r="E23" i="130"/>
  <c r="D23" i="130"/>
  <c r="C23" i="130"/>
  <c r="G23" i="130" s="1"/>
  <c r="E22" i="130"/>
  <c r="D22" i="130"/>
  <c r="C22" i="130"/>
  <c r="G22" i="130" s="1"/>
  <c r="E21" i="130"/>
  <c r="D21" i="130"/>
  <c r="C21" i="130"/>
  <c r="G21" i="130" s="1"/>
  <c r="C32" i="129"/>
  <c r="G32" i="129" s="1"/>
  <c r="G31" i="129"/>
  <c r="F31" i="129"/>
  <c r="E31" i="129"/>
  <c r="D31" i="129"/>
  <c r="C31" i="129"/>
  <c r="F30" i="129"/>
  <c r="E30" i="129"/>
  <c r="D30" i="129"/>
  <c r="C30" i="129"/>
  <c r="G30" i="129" s="1"/>
  <c r="C29" i="129"/>
  <c r="G29" i="129" s="1"/>
  <c r="G28" i="129"/>
  <c r="F28" i="129"/>
  <c r="E28" i="129"/>
  <c r="D28" i="129"/>
  <c r="C28" i="129"/>
  <c r="F27" i="129"/>
  <c r="E27" i="129"/>
  <c r="D27" i="129"/>
  <c r="C27" i="129"/>
  <c r="G27" i="129" s="1"/>
  <c r="F26" i="129"/>
  <c r="E26" i="129"/>
  <c r="D26" i="129"/>
  <c r="C26" i="129"/>
  <c r="G26" i="129" s="1"/>
  <c r="F25" i="129"/>
  <c r="E25" i="129"/>
  <c r="D25" i="129"/>
  <c r="G25" i="129" s="1"/>
  <c r="C25" i="129"/>
  <c r="F24" i="129"/>
  <c r="E24" i="129"/>
  <c r="D24" i="129"/>
  <c r="C24" i="129"/>
  <c r="G24" i="129" s="1"/>
  <c r="F23" i="129"/>
  <c r="E23" i="129"/>
  <c r="D23" i="129"/>
  <c r="C23" i="129"/>
  <c r="G23" i="129" s="1"/>
  <c r="E22" i="129"/>
  <c r="D22" i="129"/>
  <c r="G22" i="129" s="1"/>
  <c r="C22" i="129"/>
  <c r="E21" i="129"/>
  <c r="D21" i="129"/>
  <c r="C21" i="129"/>
  <c r="G21" i="129" s="1"/>
  <c r="C32" i="128"/>
  <c r="G32" i="128" s="1"/>
  <c r="F31" i="128"/>
  <c r="E31" i="128"/>
  <c r="D31" i="128"/>
  <c r="C31" i="128"/>
  <c r="G31" i="128" s="1"/>
  <c r="F30" i="128"/>
  <c r="E30" i="128"/>
  <c r="D30" i="128"/>
  <c r="C30" i="128"/>
  <c r="G30" i="128" s="1"/>
  <c r="C29" i="128"/>
  <c r="G29" i="128" s="1"/>
  <c r="F28" i="128"/>
  <c r="E28" i="128"/>
  <c r="D28" i="128"/>
  <c r="C28" i="128"/>
  <c r="G28" i="128" s="1"/>
  <c r="F27" i="128"/>
  <c r="E27" i="128"/>
  <c r="D27" i="128"/>
  <c r="C27" i="128"/>
  <c r="G27" i="128" s="1"/>
  <c r="F26" i="128"/>
  <c r="E26" i="128"/>
  <c r="D26" i="128"/>
  <c r="G26" i="128" s="1"/>
  <c r="C26" i="128"/>
  <c r="F25" i="128"/>
  <c r="E25" i="128"/>
  <c r="D25" i="128"/>
  <c r="C25" i="128"/>
  <c r="G25" i="128" s="1"/>
  <c r="F24" i="128"/>
  <c r="E24" i="128"/>
  <c r="D24" i="128"/>
  <c r="C24" i="128"/>
  <c r="G24" i="128" s="1"/>
  <c r="F23" i="128"/>
  <c r="E23" i="128"/>
  <c r="D23" i="128"/>
  <c r="G23" i="128" s="1"/>
  <c r="C23" i="128"/>
  <c r="E22" i="128"/>
  <c r="G22" i="128" s="1"/>
  <c r="D22" i="128"/>
  <c r="C22" i="128"/>
  <c r="E21" i="128"/>
  <c r="D21" i="128"/>
  <c r="C21" i="128"/>
  <c r="G21" i="128" s="1"/>
  <c r="G32" i="127"/>
  <c r="C32" i="127"/>
  <c r="F31" i="127"/>
  <c r="E31" i="127"/>
  <c r="D31" i="127"/>
  <c r="C31" i="127"/>
  <c r="G31" i="127" s="1"/>
  <c r="F30" i="127"/>
  <c r="E30" i="127"/>
  <c r="D30" i="127"/>
  <c r="G30" i="127" s="1"/>
  <c r="C30" i="127"/>
  <c r="G29" i="127"/>
  <c r="C29" i="127"/>
  <c r="F28" i="127"/>
  <c r="E28" i="127"/>
  <c r="D28" i="127"/>
  <c r="C28" i="127"/>
  <c r="G28" i="127" s="1"/>
  <c r="F27" i="127"/>
  <c r="E27" i="127"/>
  <c r="D27" i="127"/>
  <c r="G27" i="127" s="1"/>
  <c r="C27" i="127"/>
  <c r="F26" i="127"/>
  <c r="E26" i="127"/>
  <c r="D26" i="127"/>
  <c r="C26" i="127"/>
  <c r="G26" i="127" s="1"/>
  <c r="F25" i="127"/>
  <c r="E25" i="127"/>
  <c r="D25" i="127"/>
  <c r="C25" i="127"/>
  <c r="G25" i="127" s="1"/>
  <c r="F24" i="127"/>
  <c r="E24" i="127"/>
  <c r="D24" i="127"/>
  <c r="G24" i="127" s="1"/>
  <c r="C24" i="127"/>
  <c r="F23" i="127"/>
  <c r="G23" i="127" s="1"/>
  <c r="E23" i="127"/>
  <c r="D23" i="127"/>
  <c r="C23" i="127"/>
  <c r="G22" i="127"/>
  <c r="E22" i="127"/>
  <c r="D22" i="127"/>
  <c r="C22" i="127"/>
  <c r="E21" i="127"/>
  <c r="D21" i="127"/>
  <c r="C21" i="127"/>
  <c r="G21" i="127" s="1"/>
  <c r="C32" i="126"/>
  <c r="G32" i="126" s="1"/>
  <c r="F31" i="126"/>
  <c r="E31" i="126"/>
  <c r="D31" i="126"/>
  <c r="C31" i="126"/>
  <c r="G31" i="126" s="1"/>
  <c r="F30" i="126"/>
  <c r="E30" i="126"/>
  <c r="D30" i="126"/>
  <c r="C30" i="126"/>
  <c r="G30" i="126" s="1"/>
  <c r="C29" i="126"/>
  <c r="G29" i="126" s="1"/>
  <c r="F28" i="126"/>
  <c r="E28" i="126"/>
  <c r="D28" i="126"/>
  <c r="C28" i="126"/>
  <c r="G28" i="126" s="1"/>
  <c r="F27" i="126"/>
  <c r="E27" i="126"/>
  <c r="D27" i="126"/>
  <c r="C27" i="126"/>
  <c r="G27" i="126" s="1"/>
  <c r="F26" i="126"/>
  <c r="E26" i="126"/>
  <c r="D26" i="126"/>
  <c r="C26" i="126"/>
  <c r="G26" i="126" s="1"/>
  <c r="F25" i="126"/>
  <c r="E25" i="126"/>
  <c r="D25" i="126"/>
  <c r="G25" i="126" s="1"/>
  <c r="C25" i="126"/>
  <c r="F24" i="126"/>
  <c r="G24" i="126" s="1"/>
  <c r="E24" i="126"/>
  <c r="D24" i="126"/>
  <c r="C24" i="126"/>
  <c r="F23" i="126"/>
  <c r="E23" i="126"/>
  <c r="D23" i="126"/>
  <c r="C23" i="126"/>
  <c r="G23" i="126" s="1"/>
  <c r="E22" i="126"/>
  <c r="D22" i="126"/>
  <c r="C22" i="126"/>
  <c r="G22" i="126" s="1"/>
  <c r="E21" i="126"/>
  <c r="D21" i="126"/>
  <c r="C21" i="126"/>
  <c r="G21" i="126" s="1"/>
  <c r="G32" i="125"/>
  <c r="C32" i="125"/>
  <c r="F31" i="125"/>
  <c r="E31" i="125"/>
  <c r="D31" i="125"/>
  <c r="C31" i="125"/>
  <c r="G31" i="125" s="1"/>
  <c r="F30" i="125"/>
  <c r="E30" i="125"/>
  <c r="D30" i="125"/>
  <c r="C30" i="125"/>
  <c r="G30" i="125" s="1"/>
  <c r="G29" i="125"/>
  <c r="C29" i="125"/>
  <c r="F28" i="125"/>
  <c r="E28" i="125"/>
  <c r="D28" i="125"/>
  <c r="C28" i="125"/>
  <c r="G28" i="125" s="1"/>
  <c r="F27" i="125"/>
  <c r="E27" i="125"/>
  <c r="D27" i="125"/>
  <c r="C27" i="125"/>
  <c r="G27" i="125" s="1"/>
  <c r="F26" i="125"/>
  <c r="E26" i="125"/>
  <c r="D26" i="125"/>
  <c r="G26" i="125" s="1"/>
  <c r="C26" i="125"/>
  <c r="F25" i="125"/>
  <c r="G25" i="125" s="1"/>
  <c r="E25" i="125"/>
  <c r="D25" i="125"/>
  <c r="C25" i="125"/>
  <c r="F24" i="125"/>
  <c r="E24" i="125"/>
  <c r="D24" i="125"/>
  <c r="C24" i="125"/>
  <c r="G24" i="125" s="1"/>
  <c r="F23" i="125"/>
  <c r="E23" i="125"/>
  <c r="D23" i="125"/>
  <c r="G23" i="125" s="1"/>
  <c r="C23" i="125"/>
  <c r="E22" i="125"/>
  <c r="D22" i="125"/>
  <c r="G22" i="125" s="1"/>
  <c r="C22" i="125"/>
  <c r="E21" i="125"/>
  <c r="D21" i="125"/>
  <c r="C21" i="125"/>
  <c r="G21" i="125" s="1"/>
  <c r="I2" i="125" s="1"/>
  <c r="C32" i="124"/>
  <c r="G32" i="124" s="1"/>
  <c r="F31" i="124"/>
  <c r="E31" i="124"/>
  <c r="D31" i="124"/>
  <c r="C31" i="124"/>
  <c r="G31" i="124" s="1"/>
  <c r="F30" i="124"/>
  <c r="E30" i="124"/>
  <c r="D30" i="124"/>
  <c r="G30" i="124" s="1"/>
  <c r="C30" i="124"/>
  <c r="C29" i="124"/>
  <c r="G29" i="124" s="1"/>
  <c r="F28" i="124"/>
  <c r="E28" i="124"/>
  <c r="D28" i="124"/>
  <c r="C28" i="124"/>
  <c r="G28" i="124" s="1"/>
  <c r="F27" i="124"/>
  <c r="E27" i="124"/>
  <c r="D27" i="124"/>
  <c r="G27" i="124" s="1"/>
  <c r="C27" i="124"/>
  <c r="F26" i="124"/>
  <c r="G26" i="124" s="1"/>
  <c r="E26" i="124"/>
  <c r="D26" i="124"/>
  <c r="C26" i="124"/>
  <c r="F25" i="124"/>
  <c r="E25" i="124"/>
  <c r="D25" i="124"/>
  <c r="C25" i="124"/>
  <c r="G25" i="124" s="1"/>
  <c r="F24" i="124"/>
  <c r="E24" i="124"/>
  <c r="D24" i="124"/>
  <c r="G24" i="124" s="1"/>
  <c r="C24" i="124"/>
  <c r="F23" i="124"/>
  <c r="E23" i="124"/>
  <c r="D23" i="124"/>
  <c r="C23" i="124"/>
  <c r="G23" i="124" s="1"/>
  <c r="E22" i="124"/>
  <c r="D22" i="124"/>
  <c r="G22" i="124" s="1"/>
  <c r="C22" i="124"/>
  <c r="E21" i="124"/>
  <c r="G21" i="124" s="1"/>
  <c r="D21" i="124"/>
  <c r="C21" i="124"/>
  <c r="G32" i="123"/>
  <c r="C32" i="123"/>
  <c r="F31" i="123"/>
  <c r="E31" i="123"/>
  <c r="D31" i="123"/>
  <c r="G31" i="123" s="1"/>
  <c r="C31" i="123"/>
  <c r="F30" i="123"/>
  <c r="G30" i="123" s="1"/>
  <c r="E30" i="123"/>
  <c r="D30" i="123"/>
  <c r="C30" i="123"/>
  <c r="G29" i="123"/>
  <c r="C29" i="123"/>
  <c r="F28" i="123"/>
  <c r="E28" i="123"/>
  <c r="D28" i="123"/>
  <c r="G28" i="123" s="1"/>
  <c r="C28" i="123"/>
  <c r="F27" i="123"/>
  <c r="G27" i="123" s="1"/>
  <c r="E27" i="123"/>
  <c r="D27" i="123"/>
  <c r="C27" i="123"/>
  <c r="F26" i="123"/>
  <c r="E26" i="123"/>
  <c r="D26" i="123"/>
  <c r="C26" i="123"/>
  <c r="G26" i="123" s="1"/>
  <c r="F25" i="123"/>
  <c r="E25" i="123"/>
  <c r="D25" i="123"/>
  <c r="G25" i="123" s="1"/>
  <c r="C25" i="123"/>
  <c r="F24" i="123"/>
  <c r="E24" i="123"/>
  <c r="D24" i="123"/>
  <c r="C24" i="123"/>
  <c r="G24" i="123" s="1"/>
  <c r="F23" i="123"/>
  <c r="E23" i="123"/>
  <c r="D23" i="123"/>
  <c r="C23" i="123"/>
  <c r="G23" i="123" s="1"/>
  <c r="G22" i="123"/>
  <c r="E22" i="123"/>
  <c r="D22" i="123"/>
  <c r="C22" i="123"/>
  <c r="G21" i="123"/>
  <c r="E21" i="123"/>
  <c r="D21" i="123"/>
  <c r="C21" i="123"/>
  <c r="G32" i="122"/>
  <c r="C32" i="122"/>
  <c r="F31" i="122"/>
  <c r="G31" i="122" s="1"/>
  <c r="E31" i="122"/>
  <c r="D31" i="122"/>
  <c r="C31" i="122"/>
  <c r="F30" i="122"/>
  <c r="E30" i="122"/>
  <c r="D30" i="122"/>
  <c r="C30" i="122"/>
  <c r="G30" i="122" s="1"/>
  <c r="G29" i="122"/>
  <c r="C29" i="122"/>
  <c r="F28" i="122"/>
  <c r="G28" i="122" s="1"/>
  <c r="E28" i="122"/>
  <c r="D28" i="122"/>
  <c r="C28" i="122"/>
  <c r="F27" i="122"/>
  <c r="E27" i="122"/>
  <c r="D27" i="122"/>
  <c r="C27" i="122"/>
  <c r="G27" i="122" s="1"/>
  <c r="F26" i="122"/>
  <c r="E26" i="122"/>
  <c r="D26" i="122"/>
  <c r="G26" i="122" s="1"/>
  <c r="C26" i="122"/>
  <c r="F25" i="122"/>
  <c r="E25" i="122"/>
  <c r="D25" i="122"/>
  <c r="C25" i="122"/>
  <c r="G25" i="122" s="1"/>
  <c r="F24" i="122"/>
  <c r="E24" i="122"/>
  <c r="D24" i="122"/>
  <c r="C24" i="122"/>
  <c r="G24" i="122" s="1"/>
  <c r="G23" i="122"/>
  <c r="F23" i="122"/>
  <c r="E23" i="122"/>
  <c r="D23" i="122"/>
  <c r="C23" i="122"/>
  <c r="E22" i="122"/>
  <c r="D22" i="122"/>
  <c r="C22" i="122"/>
  <c r="G22" i="122" s="1"/>
  <c r="E21" i="122"/>
  <c r="D21" i="122"/>
  <c r="C21" i="122"/>
  <c r="G21" i="122" s="1"/>
  <c r="C32" i="121"/>
  <c r="G32" i="121" s="1"/>
  <c r="F31" i="121"/>
  <c r="E31" i="121"/>
  <c r="D31" i="121"/>
  <c r="C31" i="121"/>
  <c r="G31" i="121" s="1"/>
  <c r="F30" i="121"/>
  <c r="E30" i="121"/>
  <c r="D30" i="121"/>
  <c r="G30" i="121" s="1"/>
  <c r="C30" i="121"/>
  <c r="C29" i="121"/>
  <c r="G29" i="121" s="1"/>
  <c r="F28" i="121"/>
  <c r="E28" i="121"/>
  <c r="D28" i="121"/>
  <c r="C28" i="121"/>
  <c r="G28" i="121" s="1"/>
  <c r="F27" i="121"/>
  <c r="E27" i="121"/>
  <c r="D27" i="121"/>
  <c r="G27" i="121" s="1"/>
  <c r="C27" i="121"/>
  <c r="F26" i="121"/>
  <c r="E26" i="121"/>
  <c r="D26" i="121"/>
  <c r="C26" i="121"/>
  <c r="G26" i="121" s="1"/>
  <c r="F25" i="121"/>
  <c r="E25" i="121"/>
  <c r="D25" i="121"/>
  <c r="C25" i="121"/>
  <c r="G25" i="121" s="1"/>
  <c r="G24" i="121"/>
  <c r="F24" i="121"/>
  <c r="E24" i="121"/>
  <c r="D24" i="121"/>
  <c r="C24" i="121"/>
  <c r="F23" i="121"/>
  <c r="E23" i="121"/>
  <c r="D23" i="121"/>
  <c r="C23" i="121"/>
  <c r="G23" i="121" s="1"/>
  <c r="E22" i="121"/>
  <c r="D22" i="121"/>
  <c r="C22" i="121"/>
  <c r="G22" i="121" s="1"/>
  <c r="E21" i="121"/>
  <c r="D21" i="121"/>
  <c r="G21" i="121" s="1"/>
  <c r="C21" i="121"/>
  <c r="C32" i="120"/>
  <c r="G32" i="120" s="1"/>
  <c r="F31" i="120"/>
  <c r="E31" i="120"/>
  <c r="D31" i="120"/>
  <c r="G31" i="120" s="1"/>
  <c r="C31" i="120"/>
  <c r="F30" i="120"/>
  <c r="E30" i="120"/>
  <c r="G30" i="120" s="1"/>
  <c r="D30" i="120"/>
  <c r="C30" i="120"/>
  <c r="C29" i="120"/>
  <c r="G29" i="120" s="1"/>
  <c r="F28" i="120"/>
  <c r="E28" i="120"/>
  <c r="D28" i="120"/>
  <c r="G28" i="120" s="1"/>
  <c r="C28" i="120"/>
  <c r="F27" i="120"/>
  <c r="E27" i="120"/>
  <c r="G27" i="120" s="1"/>
  <c r="D27" i="120"/>
  <c r="C27" i="120"/>
  <c r="F26" i="120"/>
  <c r="E26" i="120"/>
  <c r="D26" i="120"/>
  <c r="C26" i="120"/>
  <c r="G26" i="120" s="1"/>
  <c r="G25" i="120"/>
  <c r="F25" i="120"/>
  <c r="E25" i="120"/>
  <c r="D25" i="120"/>
  <c r="C25" i="120"/>
  <c r="F24" i="120"/>
  <c r="E24" i="120"/>
  <c r="D24" i="120"/>
  <c r="C24" i="120"/>
  <c r="G24" i="120" s="1"/>
  <c r="F23" i="120"/>
  <c r="E23" i="120"/>
  <c r="D23" i="120"/>
  <c r="C23" i="120"/>
  <c r="E22" i="120"/>
  <c r="G22" i="120" s="1"/>
  <c r="D22" i="120"/>
  <c r="C22" i="120"/>
  <c r="E21" i="120"/>
  <c r="D21" i="120"/>
  <c r="G21" i="120" s="1"/>
  <c r="C21" i="120"/>
  <c r="G32" i="119"/>
  <c r="C32" i="119"/>
  <c r="F31" i="119"/>
  <c r="E31" i="119"/>
  <c r="G31" i="119" s="1"/>
  <c r="D31" i="119"/>
  <c r="C31" i="119"/>
  <c r="F30" i="119"/>
  <c r="E30" i="119"/>
  <c r="D30" i="119"/>
  <c r="C30" i="119"/>
  <c r="G30" i="119" s="1"/>
  <c r="G29" i="119"/>
  <c r="C29" i="119"/>
  <c r="F28" i="119"/>
  <c r="E28" i="119"/>
  <c r="G28" i="119" s="1"/>
  <c r="D28" i="119"/>
  <c r="C28" i="119"/>
  <c r="F27" i="119"/>
  <c r="E27" i="119"/>
  <c r="D27" i="119"/>
  <c r="C27" i="119"/>
  <c r="G27" i="119" s="1"/>
  <c r="G26" i="119"/>
  <c r="F26" i="119"/>
  <c r="E26" i="119"/>
  <c r="D26" i="119"/>
  <c r="C26" i="119"/>
  <c r="F25" i="119"/>
  <c r="E25" i="119"/>
  <c r="D25" i="119"/>
  <c r="C25" i="119"/>
  <c r="G25" i="119" s="1"/>
  <c r="F24" i="119"/>
  <c r="E24" i="119"/>
  <c r="D24" i="119"/>
  <c r="C24" i="119"/>
  <c r="F23" i="119"/>
  <c r="G23" i="119" s="1"/>
  <c r="E23" i="119"/>
  <c r="D23" i="119"/>
  <c r="C23" i="119"/>
  <c r="E22" i="119"/>
  <c r="D22" i="119"/>
  <c r="C22" i="119"/>
  <c r="G22" i="119" s="1"/>
  <c r="G21" i="119"/>
  <c r="E21" i="119"/>
  <c r="D21" i="119"/>
  <c r="C21" i="119"/>
  <c r="C32" i="118"/>
  <c r="G32" i="118" s="1"/>
  <c r="F31" i="118"/>
  <c r="E31" i="118"/>
  <c r="D31" i="118"/>
  <c r="C31" i="118"/>
  <c r="G31" i="118" s="1"/>
  <c r="G30" i="118"/>
  <c r="F30" i="118"/>
  <c r="E30" i="118"/>
  <c r="D30" i="118"/>
  <c r="C30" i="118"/>
  <c r="C29" i="118"/>
  <c r="G29" i="118" s="1"/>
  <c r="F28" i="118"/>
  <c r="E28" i="118"/>
  <c r="D28" i="118"/>
  <c r="C28" i="118"/>
  <c r="G28" i="118" s="1"/>
  <c r="G27" i="118"/>
  <c r="F27" i="118"/>
  <c r="E27" i="118"/>
  <c r="D27" i="118"/>
  <c r="C27" i="118"/>
  <c r="F26" i="118"/>
  <c r="E26" i="118"/>
  <c r="D26" i="118"/>
  <c r="C26" i="118"/>
  <c r="G26" i="118" s="1"/>
  <c r="F25" i="118"/>
  <c r="E25" i="118"/>
  <c r="D25" i="118"/>
  <c r="C25" i="118"/>
  <c r="F24" i="118"/>
  <c r="G24" i="118" s="1"/>
  <c r="E24" i="118"/>
  <c r="D24" i="118"/>
  <c r="C24" i="118"/>
  <c r="F23" i="118"/>
  <c r="E23" i="118"/>
  <c r="D23" i="118"/>
  <c r="C23" i="118"/>
  <c r="G23" i="118" s="1"/>
  <c r="E22" i="118"/>
  <c r="D22" i="118"/>
  <c r="C22" i="118"/>
  <c r="G22" i="118" s="1"/>
  <c r="E21" i="118"/>
  <c r="D21" i="118"/>
  <c r="C21" i="118"/>
  <c r="G21" i="118" s="1"/>
  <c r="C32" i="117"/>
  <c r="G32" i="117" s="1"/>
  <c r="G31" i="117"/>
  <c r="F31" i="117"/>
  <c r="E31" i="117"/>
  <c r="D31" i="117"/>
  <c r="C31" i="117"/>
  <c r="F30" i="117"/>
  <c r="E30" i="117"/>
  <c r="D30" i="117"/>
  <c r="C30" i="117"/>
  <c r="G30" i="117" s="1"/>
  <c r="C29" i="117"/>
  <c r="G29" i="117" s="1"/>
  <c r="G28" i="117"/>
  <c r="F28" i="117"/>
  <c r="E28" i="117"/>
  <c r="D28" i="117"/>
  <c r="C28" i="117"/>
  <c r="F27" i="117"/>
  <c r="E27" i="117"/>
  <c r="D27" i="117"/>
  <c r="C27" i="117"/>
  <c r="G27" i="117" s="1"/>
  <c r="F26" i="117"/>
  <c r="E26" i="117"/>
  <c r="D26" i="117"/>
  <c r="C26" i="117"/>
  <c r="G26" i="117" s="1"/>
  <c r="F25" i="117"/>
  <c r="G25" i="117" s="1"/>
  <c r="E25" i="117"/>
  <c r="D25" i="117"/>
  <c r="C25" i="117"/>
  <c r="F24" i="117"/>
  <c r="E24" i="117"/>
  <c r="D24" i="117"/>
  <c r="C24" i="117"/>
  <c r="G24" i="117" s="1"/>
  <c r="F23" i="117"/>
  <c r="E23" i="117"/>
  <c r="D23" i="117"/>
  <c r="C23" i="117"/>
  <c r="G23" i="117" s="1"/>
  <c r="E22" i="117"/>
  <c r="D22" i="117"/>
  <c r="C22" i="117"/>
  <c r="G22" i="117" s="1"/>
  <c r="E21" i="117"/>
  <c r="D21" i="117"/>
  <c r="C21" i="117"/>
  <c r="C32" i="116"/>
  <c r="G32" i="116" s="1"/>
  <c r="F31" i="116"/>
  <c r="E31" i="116"/>
  <c r="D31" i="116"/>
  <c r="C31" i="116"/>
  <c r="G31" i="116" s="1"/>
  <c r="F30" i="116"/>
  <c r="E30" i="116"/>
  <c r="D30" i="116"/>
  <c r="C30" i="116"/>
  <c r="G30" i="116" s="1"/>
  <c r="C29" i="116"/>
  <c r="G29" i="116" s="1"/>
  <c r="F28" i="116"/>
  <c r="E28" i="116"/>
  <c r="D28" i="116"/>
  <c r="C28" i="116"/>
  <c r="G28" i="116" s="1"/>
  <c r="F27" i="116"/>
  <c r="E27" i="116"/>
  <c r="D27" i="116"/>
  <c r="C27" i="116"/>
  <c r="G27" i="116" s="1"/>
  <c r="F26" i="116"/>
  <c r="G26" i="116" s="1"/>
  <c r="E26" i="116"/>
  <c r="D26" i="116"/>
  <c r="C26" i="116"/>
  <c r="F25" i="116"/>
  <c r="E25" i="116"/>
  <c r="D25" i="116"/>
  <c r="C25" i="116"/>
  <c r="G25" i="116" s="1"/>
  <c r="F24" i="116"/>
  <c r="E24" i="116"/>
  <c r="D24" i="116"/>
  <c r="C24" i="116"/>
  <c r="G24" i="116" s="1"/>
  <c r="F23" i="116"/>
  <c r="E23" i="116"/>
  <c r="D23" i="116"/>
  <c r="G23" i="116" s="1"/>
  <c r="C23" i="116"/>
  <c r="E22" i="116"/>
  <c r="G22" i="116" s="1"/>
  <c r="D22" i="116"/>
  <c r="C22" i="116"/>
  <c r="E21" i="116"/>
  <c r="G21" i="116" s="1"/>
  <c r="D21" i="116"/>
  <c r="C21" i="116"/>
  <c r="G32" i="115"/>
  <c r="C32" i="115"/>
  <c r="F31" i="115"/>
  <c r="E31" i="115"/>
  <c r="D31" i="115"/>
  <c r="C31" i="115"/>
  <c r="F30" i="115"/>
  <c r="G30" i="115" s="1"/>
  <c r="E30" i="115"/>
  <c r="D30" i="115"/>
  <c r="C30" i="115"/>
  <c r="G29" i="115"/>
  <c r="C29" i="115"/>
  <c r="F28" i="115"/>
  <c r="E28" i="115"/>
  <c r="D28" i="115"/>
  <c r="C28" i="115"/>
  <c r="G28" i="115" s="1"/>
  <c r="F27" i="115"/>
  <c r="G27" i="115" s="1"/>
  <c r="E27" i="115"/>
  <c r="D27" i="115"/>
  <c r="C27" i="115"/>
  <c r="F26" i="115"/>
  <c r="E26" i="115"/>
  <c r="D26" i="115"/>
  <c r="C26" i="115"/>
  <c r="G26" i="115" s="1"/>
  <c r="F25" i="115"/>
  <c r="E25" i="115"/>
  <c r="D25" i="115"/>
  <c r="C25" i="115"/>
  <c r="G25" i="115" s="1"/>
  <c r="F24" i="115"/>
  <c r="E24" i="115"/>
  <c r="D24" i="115"/>
  <c r="G24" i="115" s="1"/>
  <c r="C24" i="115"/>
  <c r="F23" i="115"/>
  <c r="G23" i="115" s="1"/>
  <c r="E23" i="115"/>
  <c r="D23" i="115"/>
  <c r="C23" i="115"/>
  <c r="G22" i="115"/>
  <c r="E22" i="115"/>
  <c r="D22" i="115"/>
  <c r="C22" i="115"/>
  <c r="E21" i="115"/>
  <c r="D21" i="115"/>
  <c r="C21" i="115"/>
  <c r="G21" i="115" s="1"/>
  <c r="C32" i="114"/>
  <c r="G32" i="114" s="1"/>
  <c r="F31" i="114"/>
  <c r="G31" i="114" s="1"/>
  <c r="E31" i="114"/>
  <c r="D31" i="114"/>
  <c r="C31" i="114"/>
  <c r="F30" i="114"/>
  <c r="E30" i="114"/>
  <c r="D30" i="114"/>
  <c r="C30" i="114"/>
  <c r="G30" i="114" s="1"/>
  <c r="C29" i="114"/>
  <c r="G29" i="114" s="1"/>
  <c r="F28" i="114"/>
  <c r="G28" i="114" s="1"/>
  <c r="E28" i="114"/>
  <c r="D28" i="114"/>
  <c r="C28" i="114"/>
  <c r="F27" i="114"/>
  <c r="E27" i="114"/>
  <c r="D27" i="114"/>
  <c r="C27" i="114"/>
  <c r="G27" i="114" s="1"/>
  <c r="F26" i="114"/>
  <c r="E26" i="114"/>
  <c r="D26" i="114"/>
  <c r="C26" i="114"/>
  <c r="G26" i="114" s="1"/>
  <c r="F25" i="114"/>
  <c r="E25" i="114"/>
  <c r="D25" i="114"/>
  <c r="G25" i="114" s="1"/>
  <c r="C25" i="114"/>
  <c r="F24" i="114"/>
  <c r="G24" i="114" s="1"/>
  <c r="E24" i="114"/>
  <c r="D24" i="114"/>
  <c r="C24" i="114"/>
  <c r="G23" i="114"/>
  <c r="F23" i="114"/>
  <c r="E23" i="114"/>
  <c r="D23" i="114"/>
  <c r="C23" i="114"/>
  <c r="E22" i="114"/>
  <c r="D22" i="114"/>
  <c r="C22" i="114"/>
  <c r="G22" i="114" s="1"/>
  <c r="E21" i="114"/>
  <c r="D21" i="114"/>
  <c r="C21" i="114"/>
  <c r="G21" i="114" s="1"/>
  <c r="C32" i="113"/>
  <c r="G32" i="113" s="1"/>
  <c r="F31" i="113"/>
  <c r="E31" i="113"/>
  <c r="D31" i="113"/>
  <c r="C31" i="113"/>
  <c r="G31" i="113" s="1"/>
  <c r="F30" i="113"/>
  <c r="E30" i="113"/>
  <c r="D30" i="113"/>
  <c r="C30" i="113"/>
  <c r="G30" i="113" s="1"/>
  <c r="C29" i="113"/>
  <c r="G29" i="113" s="1"/>
  <c r="F28" i="113"/>
  <c r="E28" i="113"/>
  <c r="D28" i="113"/>
  <c r="C28" i="113"/>
  <c r="G28" i="113" s="1"/>
  <c r="F27" i="113"/>
  <c r="E27" i="113"/>
  <c r="D27" i="113"/>
  <c r="C27" i="113"/>
  <c r="G27" i="113" s="1"/>
  <c r="F26" i="113"/>
  <c r="E26" i="113"/>
  <c r="D26" i="113"/>
  <c r="G26" i="113" s="1"/>
  <c r="C26" i="113"/>
  <c r="F25" i="113"/>
  <c r="G25" i="113" s="1"/>
  <c r="E25" i="113"/>
  <c r="D25" i="113"/>
  <c r="C25" i="113"/>
  <c r="G24" i="113"/>
  <c r="F24" i="113"/>
  <c r="E24" i="113"/>
  <c r="D24" i="113"/>
  <c r="C24" i="113"/>
  <c r="F23" i="113"/>
  <c r="E23" i="113"/>
  <c r="D23" i="113"/>
  <c r="G23" i="113" s="1"/>
  <c r="C23" i="113"/>
  <c r="E22" i="113"/>
  <c r="D22" i="113"/>
  <c r="G22" i="113" s="1"/>
  <c r="C22" i="113"/>
  <c r="E21" i="113"/>
  <c r="D21" i="113"/>
  <c r="C21" i="113"/>
  <c r="G21" i="113" s="1"/>
  <c r="C32" i="112"/>
  <c r="G32" i="112" s="1"/>
  <c r="F31" i="112"/>
  <c r="E31" i="112"/>
  <c r="D31" i="112"/>
  <c r="C31" i="112"/>
  <c r="G31" i="112" s="1"/>
  <c r="F30" i="112"/>
  <c r="E30" i="112"/>
  <c r="D30" i="112"/>
  <c r="G30" i="112" s="1"/>
  <c r="C30" i="112"/>
  <c r="C29" i="112"/>
  <c r="G29" i="112" s="1"/>
  <c r="F28" i="112"/>
  <c r="E28" i="112"/>
  <c r="D28" i="112"/>
  <c r="C28" i="112"/>
  <c r="G28" i="112" s="1"/>
  <c r="F27" i="112"/>
  <c r="E27" i="112"/>
  <c r="D27" i="112"/>
  <c r="G27" i="112" s="1"/>
  <c r="C27" i="112"/>
  <c r="F26" i="112"/>
  <c r="G26" i="112" s="1"/>
  <c r="E26" i="112"/>
  <c r="D26" i="112"/>
  <c r="C26" i="112"/>
  <c r="G25" i="112"/>
  <c r="F25" i="112"/>
  <c r="E25" i="112"/>
  <c r="D25" i="112"/>
  <c r="C25" i="112"/>
  <c r="F24" i="112"/>
  <c r="E24" i="112"/>
  <c r="D24" i="112"/>
  <c r="G24" i="112" s="1"/>
  <c r="C24" i="112"/>
  <c r="F23" i="112"/>
  <c r="E23" i="112"/>
  <c r="G23" i="112" s="1"/>
  <c r="D23" i="112"/>
  <c r="C23" i="112"/>
  <c r="E22" i="112"/>
  <c r="D22" i="112"/>
  <c r="G22" i="112" s="1"/>
  <c r="C22" i="112"/>
  <c r="E21" i="112"/>
  <c r="G21" i="112" s="1"/>
  <c r="D21" i="112"/>
  <c r="C21" i="112"/>
  <c r="G32" i="111"/>
  <c r="C32" i="111"/>
  <c r="F31" i="111"/>
  <c r="E31" i="111"/>
  <c r="D31" i="111"/>
  <c r="G31" i="111" s="1"/>
  <c r="C31" i="111"/>
  <c r="F30" i="111"/>
  <c r="G30" i="111" s="1"/>
  <c r="E30" i="111"/>
  <c r="D30" i="111"/>
  <c r="C30" i="111"/>
  <c r="G29" i="111"/>
  <c r="C29" i="111"/>
  <c r="F28" i="111"/>
  <c r="E28" i="111"/>
  <c r="D28" i="111"/>
  <c r="G28" i="111" s="1"/>
  <c r="C28" i="111"/>
  <c r="F27" i="111"/>
  <c r="G27" i="111" s="1"/>
  <c r="E27" i="111"/>
  <c r="D27" i="111"/>
  <c r="C27" i="111"/>
  <c r="G26" i="111"/>
  <c r="F26" i="111"/>
  <c r="E26" i="111"/>
  <c r="D26" i="111"/>
  <c r="C26" i="111"/>
  <c r="F25" i="111"/>
  <c r="E25" i="111"/>
  <c r="D25" i="111"/>
  <c r="G25" i="111" s="1"/>
  <c r="C25" i="111"/>
  <c r="F24" i="111"/>
  <c r="E24" i="111"/>
  <c r="G24" i="111" s="1"/>
  <c r="D24" i="111"/>
  <c r="C24" i="111"/>
  <c r="F23" i="111"/>
  <c r="E23" i="111"/>
  <c r="D23" i="111"/>
  <c r="C23" i="111"/>
  <c r="G23" i="111" s="1"/>
  <c r="G22" i="111"/>
  <c r="E22" i="111"/>
  <c r="D22" i="111"/>
  <c r="C22" i="111"/>
  <c r="G21" i="111"/>
  <c r="I2" i="111" s="1"/>
  <c r="E21" i="111"/>
  <c r="D21" i="111"/>
  <c r="C21" i="111"/>
  <c r="G32" i="110"/>
  <c r="C32" i="110"/>
  <c r="F31" i="110"/>
  <c r="G31" i="110" s="1"/>
  <c r="E31" i="110"/>
  <c r="D31" i="110"/>
  <c r="C31" i="110"/>
  <c r="G30" i="110"/>
  <c r="F30" i="110"/>
  <c r="E30" i="110"/>
  <c r="D30" i="110"/>
  <c r="C30" i="110"/>
  <c r="G29" i="110"/>
  <c r="C29" i="110"/>
  <c r="F28" i="110"/>
  <c r="G28" i="110" s="1"/>
  <c r="E28" i="110"/>
  <c r="D28" i="110"/>
  <c r="C28" i="110"/>
  <c r="G27" i="110"/>
  <c r="F27" i="110"/>
  <c r="E27" i="110"/>
  <c r="D27" i="110"/>
  <c r="C27" i="110"/>
  <c r="F26" i="110"/>
  <c r="E26" i="110"/>
  <c r="D26" i="110"/>
  <c r="G26" i="110" s="1"/>
  <c r="C26" i="110"/>
  <c r="F25" i="110"/>
  <c r="E25" i="110"/>
  <c r="G25" i="110" s="1"/>
  <c r="D25" i="110"/>
  <c r="C25" i="110"/>
  <c r="F24" i="110"/>
  <c r="E24" i="110"/>
  <c r="D24" i="110"/>
  <c r="C24" i="110"/>
  <c r="G24" i="110" s="1"/>
  <c r="G23" i="110"/>
  <c r="F23" i="110"/>
  <c r="E23" i="110"/>
  <c r="D23" i="110"/>
  <c r="C23" i="110"/>
  <c r="E22" i="110"/>
  <c r="D22" i="110"/>
  <c r="C22" i="110"/>
  <c r="G22" i="110" s="1"/>
  <c r="E21" i="110"/>
  <c r="D21" i="110"/>
  <c r="C21" i="110"/>
  <c r="G21" i="110" s="1"/>
  <c r="C32" i="109"/>
  <c r="G32" i="109" s="1"/>
  <c r="G31" i="109"/>
  <c r="F31" i="109"/>
  <c r="E31" i="109"/>
  <c r="D31" i="109"/>
  <c r="C31" i="109"/>
  <c r="F30" i="109"/>
  <c r="E30" i="109"/>
  <c r="D30" i="109"/>
  <c r="G30" i="109" s="1"/>
  <c r="C30" i="109"/>
  <c r="C29" i="109"/>
  <c r="G29" i="109" s="1"/>
  <c r="G28" i="109"/>
  <c r="F28" i="109"/>
  <c r="E28" i="109"/>
  <c r="D28" i="109"/>
  <c r="C28" i="109"/>
  <c r="F27" i="109"/>
  <c r="E27" i="109"/>
  <c r="D27" i="109"/>
  <c r="G27" i="109" s="1"/>
  <c r="C27" i="109"/>
  <c r="F26" i="109"/>
  <c r="E26" i="109"/>
  <c r="G26" i="109" s="1"/>
  <c r="D26" i="109"/>
  <c r="C26" i="109"/>
  <c r="F25" i="109"/>
  <c r="E25" i="109"/>
  <c r="D25" i="109"/>
  <c r="C25" i="109"/>
  <c r="G25" i="109" s="1"/>
  <c r="G24" i="109"/>
  <c r="F24" i="109"/>
  <c r="E24" i="109"/>
  <c r="D24" i="109"/>
  <c r="C24" i="109"/>
  <c r="F23" i="109"/>
  <c r="E23" i="109"/>
  <c r="D23" i="109"/>
  <c r="C23" i="109"/>
  <c r="G23" i="109" s="1"/>
  <c r="E22" i="109"/>
  <c r="D22" i="109"/>
  <c r="G22" i="109" s="1"/>
  <c r="C22" i="109"/>
  <c r="E21" i="109"/>
  <c r="D21" i="109"/>
  <c r="G21" i="109" s="1"/>
  <c r="C21" i="109"/>
  <c r="C32" i="108"/>
  <c r="G32" i="108" s="1"/>
  <c r="F31" i="108"/>
  <c r="E31" i="108"/>
  <c r="D31" i="108"/>
  <c r="G31" i="108" s="1"/>
  <c r="C31" i="108"/>
  <c r="F30" i="108"/>
  <c r="E30" i="108"/>
  <c r="G30" i="108" s="1"/>
  <c r="D30" i="108"/>
  <c r="C30" i="108"/>
  <c r="C29" i="108"/>
  <c r="G29" i="108" s="1"/>
  <c r="F28" i="108"/>
  <c r="E28" i="108"/>
  <c r="D28" i="108"/>
  <c r="G28" i="108" s="1"/>
  <c r="C28" i="108"/>
  <c r="F27" i="108"/>
  <c r="E27" i="108"/>
  <c r="G27" i="108" s="1"/>
  <c r="D27" i="108"/>
  <c r="C27" i="108"/>
  <c r="F26" i="108"/>
  <c r="E26" i="108"/>
  <c r="D26" i="108"/>
  <c r="C26" i="108"/>
  <c r="G26" i="108" s="1"/>
  <c r="G25" i="108"/>
  <c r="F25" i="108"/>
  <c r="E25" i="108"/>
  <c r="D25" i="108"/>
  <c r="C25" i="108"/>
  <c r="F24" i="108"/>
  <c r="E24" i="108"/>
  <c r="D24" i="108"/>
  <c r="C24" i="108"/>
  <c r="G24" i="108" s="1"/>
  <c r="F23" i="108"/>
  <c r="E23" i="108"/>
  <c r="D23" i="108"/>
  <c r="C23" i="108"/>
  <c r="E22" i="108"/>
  <c r="G22" i="108" s="1"/>
  <c r="D22" i="108"/>
  <c r="C22" i="108"/>
  <c r="E21" i="108"/>
  <c r="D21" i="108"/>
  <c r="G21" i="108" s="1"/>
  <c r="C21" i="108"/>
  <c r="G32" i="107"/>
  <c r="C32" i="107"/>
  <c r="F31" i="107"/>
  <c r="E31" i="107"/>
  <c r="G31" i="107" s="1"/>
  <c r="D31" i="107"/>
  <c r="C31" i="107"/>
  <c r="F30" i="107"/>
  <c r="E30" i="107"/>
  <c r="D30" i="107"/>
  <c r="C30" i="107"/>
  <c r="G30" i="107" s="1"/>
  <c r="G29" i="107"/>
  <c r="C29" i="107"/>
  <c r="F28" i="107"/>
  <c r="E28" i="107"/>
  <c r="G28" i="107" s="1"/>
  <c r="D28" i="107"/>
  <c r="C28" i="107"/>
  <c r="F27" i="107"/>
  <c r="E27" i="107"/>
  <c r="D27" i="107"/>
  <c r="C27" i="107"/>
  <c r="G27" i="107" s="1"/>
  <c r="G26" i="107"/>
  <c r="F26" i="107"/>
  <c r="E26" i="107"/>
  <c r="D26" i="107"/>
  <c r="C26" i="107"/>
  <c r="F25" i="107"/>
  <c r="E25" i="107"/>
  <c r="D25" i="107"/>
  <c r="C25" i="107"/>
  <c r="G25" i="107" s="1"/>
  <c r="F24" i="107"/>
  <c r="E24" i="107"/>
  <c r="D24" i="107"/>
  <c r="C24" i="107"/>
  <c r="G24" i="107" s="1"/>
  <c r="F23" i="107"/>
  <c r="G23" i="107" s="1"/>
  <c r="E23" i="107"/>
  <c r="D23" i="107"/>
  <c r="C23" i="107"/>
  <c r="G22" i="107"/>
  <c r="E22" i="107"/>
  <c r="D22" i="107"/>
  <c r="C22" i="107"/>
  <c r="G21" i="107"/>
  <c r="E21" i="107"/>
  <c r="D21" i="107"/>
  <c r="C21" i="107"/>
  <c r="G32" i="106"/>
  <c r="C32" i="106"/>
  <c r="F31" i="106"/>
  <c r="E31" i="106"/>
  <c r="D31" i="106"/>
  <c r="C31" i="106"/>
  <c r="G31" i="106" s="1"/>
  <c r="G30" i="106"/>
  <c r="F30" i="106"/>
  <c r="E30" i="106"/>
  <c r="D30" i="106"/>
  <c r="C30" i="106"/>
  <c r="G29" i="106"/>
  <c r="C29" i="106"/>
  <c r="F28" i="106"/>
  <c r="E28" i="106"/>
  <c r="D28" i="106"/>
  <c r="C28" i="106"/>
  <c r="G28" i="106" s="1"/>
  <c r="G27" i="106"/>
  <c r="F27" i="106"/>
  <c r="E27" i="106"/>
  <c r="D27" i="106"/>
  <c r="C27" i="106"/>
  <c r="F26" i="106"/>
  <c r="E26" i="106"/>
  <c r="D26" i="106"/>
  <c r="C26" i="106"/>
  <c r="G26" i="106" s="1"/>
  <c r="F25" i="106"/>
  <c r="E25" i="106"/>
  <c r="D25" i="106"/>
  <c r="C25" i="106"/>
  <c r="G25" i="106" s="1"/>
  <c r="F24" i="106"/>
  <c r="G24" i="106" s="1"/>
  <c r="E24" i="106"/>
  <c r="D24" i="106"/>
  <c r="C24" i="106"/>
  <c r="F23" i="106"/>
  <c r="E23" i="106"/>
  <c r="D23" i="106"/>
  <c r="C23" i="106"/>
  <c r="G23" i="106" s="1"/>
  <c r="E22" i="106"/>
  <c r="D22" i="106"/>
  <c r="C22" i="106"/>
  <c r="G22" i="106" s="1"/>
  <c r="E21" i="106"/>
  <c r="D21" i="106"/>
  <c r="C21" i="106"/>
  <c r="G21" i="106" s="1"/>
  <c r="C32" i="105"/>
  <c r="G32" i="105" s="1"/>
  <c r="G31" i="105"/>
  <c r="F31" i="105"/>
  <c r="E31" i="105"/>
  <c r="D31" i="105"/>
  <c r="C31" i="105"/>
  <c r="F30" i="105"/>
  <c r="E30" i="105"/>
  <c r="D30" i="105"/>
  <c r="C30" i="105"/>
  <c r="G30" i="105" s="1"/>
  <c r="C29" i="105"/>
  <c r="G29" i="105" s="1"/>
  <c r="G28" i="105"/>
  <c r="F28" i="105"/>
  <c r="E28" i="105"/>
  <c r="D28" i="105"/>
  <c r="C28" i="105"/>
  <c r="F27" i="105"/>
  <c r="E27" i="105"/>
  <c r="D27" i="105"/>
  <c r="C27" i="105"/>
  <c r="G27" i="105" s="1"/>
  <c r="F26" i="105"/>
  <c r="E26" i="105"/>
  <c r="D26" i="105"/>
  <c r="C26" i="105"/>
  <c r="F25" i="105"/>
  <c r="G25" i="105" s="1"/>
  <c r="E25" i="105"/>
  <c r="D25" i="105"/>
  <c r="C25" i="105"/>
  <c r="F24" i="105"/>
  <c r="E24" i="105"/>
  <c r="D24" i="105"/>
  <c r="C24" i="105"/>
  <c r="F23" i="105"/>
  <c r="E23" i="105"/>
  <c r="D23" i="105"/>
  <c r="C23" i="105"/>
  <c r="G23" i="105" s="1"/>
  <c r="E22" i="105"/>
  <c r="D22" i="105"/>
  <c r="C22" i="105"/>
  <c r="G22" i="105" s="1"/>
  <c r="E21" i="105"/>
  <c r="D21" i="105"/>
  <c r="G21" i="105" s="1"/>
  <c r="C21" i="105"/>
  <c r="C32" i="104"/>
  <c r="G32" i="104" s="1"/>
  <c r="F31" i="104"/>
  <c r="E31" i="104"/>
  <c r="D31" i="104"/>
  <c r="C31" i="104"/>
  <c r="G31" i="104" s="1"/>
  <c r="F30" i="104"/>
  <c r="E30" i="104"/>
  <c r="D30" i="104"/>
  <c r="C30" i="104"/>
  <c r="G30" i="104" s="1"/>
  <c r="C29" i="104"/>
  <c r="G29" i="104" s="1"/>
  <c r="F28" i="104"/>
  <c r="E28" i="104"/>
  <c r="D28" i="104"/>
  <c r="C28" i="104"/>
  <c r="G28" i="104" s="1"/>
  <c r="F27" i="104"/>
  <c r="E27" i="104"/>
  <c r="D27" i="104"/>
  <c r="C27" i="104"/>
  <c r="F26" i="104"/>
  <c r="G26" i="104" s="1"/>
  <c r="E26" i="104"/>
  <c r="D26" i="104"/>
  <c r="C26" i="104"/>
  <c r="F25" i="104"/>
  <c r="E25" i="104"/>
  <c r="D25" i="104"/>
  <c r="C25" i="104"/>
  <c r="F24" i="104"/>
  <c r="E24" i="104"/>
  <c r="D24" i="104"/>
  <c r="C24" i="104"/>
  <c r="G24" i="104" s="1"/>
  <c r="F23" i="104"/>
  <c r="E23" i="104"/>
  <c r="D23" i="104"/>
  <c r="G23" i="104" s="1"/>
  <c r="C23" i="104"/>
  <c r="E22" i="104"/>
  <c r="G22" i="104" s="1"/>
  <c r="D22" i="104"/>
  <c r="C22" i="104"/>
  <c r="E21" i="104"/>
  <c r="G21" i="104" s="1"/>
  <c r="D21" i="104"/>
  <c r="C21" i="104"/>
  <c r="C32" i="103"/>
  <c r="G32" i="103" s="1"/>
  <c r="F31" i="103"/>
  <c r="E31" i="103"/>
  <c r="D31" i="103"/>
  <c r="C31" i="103"/>
  <c r="G31" i="103" s="1"/>
  <c r="G30" i="103"/>
  <c r="F30" i="103"/>
  <c r="E30" i="103"/>
  <c r="D30" i="103"/>
  <c r="C30" i="103"/>
  <c r="C29" i="103"/>
  <c r="G29" i="103" s="1"/>
  <c r="F28" i="103"/>
  <c r="E28" i="103"/>
  <c r="D28" i="103"/>
  <c r="C28" i="103"/>
  <c r="F27" i="103"/>
  <c r="G27" i="103" s="1"/>
  <c r="E27" i="103"/>
  <c r="D27" i="103"/>
  <c r="C27" i="103"/>
  <c r="F26" i="103"/>
  <c r="E26" i="103"/>
  <c r="D26" i="103"/>
  <c r="C26" i="103"/>
  <c r="F25" i="103"/>
  <c r="E25" i="103"/>
  <c r="D25" i="103"/>
  <c r="C25" i="103"/>
  <c r="F24" i="103"/>
  <c r="E24" i="103"/>
  <c r="D24" i="103"/>
  <c r="C24" i="103"/>
  <c r="F23" i="103"/>
  <c r="E23" i="103"/>
  <c r="D23" i="103"/>
  <c r="C23" i="103"/>
  <c r="G22" i="103"/>
  <c r="E22" i="103"/>
  <c r="D22" i="103"/>
  <c r="C22" i="103"/>
  <c r="E21" i="103"/>
  <c r="G21" i="103" s="1"/>
  <c r="D21" i="103"/>
  <c r="C21" i="103"/>
  <c r="C32" i="102"/>
  <c r="G32" i="102" s="1"/>
  <c r="F31" i="102"/>
  <c r="G31" i="102" s="1"/>
  <c r="E31" i="102"/>
  <c r="D31" i="102"/>
  <c r="C31" i="102"/>
  <c r="F30" i="102"/>
  <c r="E30" i="102"/>
  <c r="D30" i="102"/>
  <c r="C30" i="102"/>
  <c r="G30" i="102" s="1"/>
  <c r="C29" i="102"/>
  <c r="G29" i="102" s="1"/>
  <c r="F28" i="102"/>
  <c r="G28" i="102" s="1"/>
  <c r="E28" i="102"/>
  <c r="D28" i="102"/>
  <c r="C28" i="102"/>
  <c r="G27" i="102"/>
  <c r="F27" i="102"/>
  <c r="E27" i="102"/>
  <c r="D27" i="102"/>
  <c r="C27" i="102"/>
  <c r="F26" i="102"/>
  <c r="E26" i="102"/>
  <c r="D26" i="102"/>
  <c r="C26" i="102"/>
  <c r="G26" i="102" s="1"/>
  <c r="F25" i="102"/>
  <c r="E25" i="102"/>
  <c r="D25" i="102"/>
  <c r="C25" i="102"/>
  <c r="F24" i="102"/>
  <c r="E24" i="102"/>
  <c r="D24" i="102"/>
  <c r="C24" i="102"/>
  <c r="G24" i="102" s="1"/>
  <c r="G23" i="102"/>
  <c r="F23" i="102"/>
  <c r="E23" i="102"/>
  <c r="D23" i="102"/>
  <c r="C23" i="102"/>
  <c r="G22" i="102"/>
  <c r="E22" i="102"/>
  <c r="D22" i="102"/>
  <c r="C22" i="102"/>
  <c r="E21" i="102"/>
  <c r="D21" i="102"/>
  <c r="C21" i="102"/>
  <c r="G21" i="102" s="1"/>
  <c r="G32" i="101"/>
  <c r="C32" i="101"/>
  <c r="F31" i="101"/>
  <c r="E31" i="101"/>
  <c r="D31" i="101"/>
  <c r="C31" i="101"/>
  <c r="G31" i="101" s="1"/>
  <c r="F30" i="101"/>
  <c r="E30" i="101"/>
  <c r="D30" i="101"/>
  <c r="C30" i="101"/>
  <c r="G29" i="101"/>
  <c r="C29" i="101"/>
  <c r="F28" i="101"/>
  <c r="E28" i="101"/>
  <c r="D28" i="101"/>
  <c r="C28" i="101"/>
  <c r="G28" i="101" s="1"/>
  <c r="F27" i="101"/>
  <c r="E27" i="101"/>
  <c r="D27" i="101"/>
  <c r="C27" i="101"/>
  <c r="F26" i="101"/>
  <c r="E26" i="101"/>
  <c r="D26" i="101"/>
  <c r="G26" i="101" s="1"/>
  <c r="C26" i="101"/>
  <c r="F25" i="101"/>
  <c r="E25" i="101"/>
  <c r="D25" i="101"/>
  <c r="C25" i="101"/>
  <c r="G25" i="101" s="1"/>
  <c r="G24" i="101"/>
  <c r="F24" i="101"/>
  <c r="E24" i="101"/>
  <c r="D24" i="101"/>
  <c r="C24" i="101"/>
  <c r="F23" i="101"/>
  <c r="E23" i="101"/>
  <c r="D23" i="101"/>
  <c r="G23" i="101" s="1"/>
  <c r="C23" i="101"/>
  <c r="E22" i="101"/>
  <c r="D22" i="101"/>
  <c r="G22" i="101" s="1"/>
  <c r="C22" i="101"/>
  <c r="E21" i="101"/>
  <c r="D21" i="101"/>
  <c r="C21" i="101"/>
  <c r="C32" i="100"/>
  <c r="G32" i="100" s="1"/>
  <c r="F31" i="100"/>
  <c r="E31" i="100"/>
  <c r="D31" i="100"/>
  <c r="C31" i="100"/>
  <c r="F30" i="100"/>
  <c r="E30" i="100"/>
  <c r="D30" i="100"/>
  <c r="G30" i="100" s="1"/>
  <c r="C30" i="100"/>
  <c r="C29" i="100"/>
  <c r="G29" i="100" s="1"/>
  <c r="F28" i="100"/>
  <c r="E28" i="100"/>
  <c r="D28" i="100"/>
  <c r="C28" i="100"/>
  <c r="G28" i="100" s="1"/>
  <c r="F27" i="100"/>
  <c r="E27" i="100"/>
  <c r="D27" i="100"/>
  <c r="C27" i="100"/>
  <c r="F26" i="100"/>
  <c r="E26" i="100"/>
  <c r="D26" i="100"/>
  <c r="C26" i="100"/>
  <c r="G26" i="100" s="1"/>
  <c r="F25" i="100"/>
  <c r="E25" i="100"/>
  <c r="D25" i="100"/>
  <c r="C25" i="100"/>
  <c r="G25" i="100" s="1"/>
  <c r="G24" i="100"/>
  <c r="F24" i="100"/>
  <c r="E24" i="100"/>
  <c r="D24" i="100"/>
  <c r="C24" i="100"/>
  <c r="F23" i="100"/>
  <c r="E23" i="100"/>
  <c r="D23" i="100"/>
  <c r="C23" i="100"/>
  <c r="E22" i="100"/>
  <c r="D22" i="100"/>
  <c r="C22" i="100"/>
  <c r="G22" i="100" s="1"/>
  <c r="E21" i="100"/>
  <c r="G21" i="100" s="1"/>
  <c r="D21" i="100"/>
  <c r="C21" i="100"/>
  <c r="G32" i="99"/>
  <c r="C32" i="99"/>
  <c r="F31" i="99"/>
  <c r="E31" i="99"/>
  <c r="D31" i="99"/>
  <c r="C31" i="99"/>
  <c r="F30" i="99"/>
  <c r="E30" i="99"/>
  <c r="D30" i="99"/>
  <c r="C30" i="99"/>
  <c r="G29" i="99"/>
  <c r="C29" i="99"/>
  <c r="F28" i="99"/>
  <c r="E28" i="99"/>
  <c r="D28" i="99"/>
  <c r="C28" i="99"/>
  <c r="F27" i="99"/>
  <c r="E27" i="99"/>
  <c r="D27" i="99"/>
  <c r="C27" i="99"/>
  <c r="G27" i="99" s="1"/>
  <c r="F26" i="99"/>
  <c r="E26" i="99"/>
  <c r="D26" i="99"/>
  <c r="C26" i="99"/>
  <c r="G26" i="99" s="1"/>
  <c r="G25" i="99"/>
  <c r="F25" i="99"/>
  <c r="E25" i="99"/>
  <c r="D25" i="99"/>
  <c r="C25" i="99"/>
  <c r="F24" i="99"/>
  <c r="E24" i="99"/>
  <c r="D24" i="99"/>
  <c r="C24" i="99"/>
  <c r="F23" i="99"/>
  <c r="E23" i="99"/>
  <c r="D23" i="99"/>
  <c r="C23" i="99"/>
  <c r="G22" i="99"/>
  <c r="E22" i="99"/>
  <c r="D22" i="99"/>
  <c r="C22" i="99"/>
  <c r="E21" i="99"/>
  <c r="D21" i="99"/>
  <c r="G21" i="99" s="1"/>
  <c r="C21" i="99"/>
  <c r="G32" i="98"/>
  <c r="C32" i="98"/>
  <c r="F31" i="98"/>
  <c r="E31" i="98"/>
  <c r="D31" i="98"/>
  <c r="C31" i="98"/>
  <c r="F30" i="98"/>
  <c r="E30" i="98"/>
  <c r="D30" i="98"/>
  <c r="C30" i="98"/>
  <c r="G30" i="98" s="1"/>
  <c r="G29" i="98"/>
  <c r="C29" i="98"/>
  <c r="F28" i="98"/>
  <c r="E28" i="98"/>
  <c r="D28" i="98"/>
  <c r="C28" i="98"/>
  <c r="F27" i="98"/>
  <c r="E27" i="98"/>
  <c r="D27" i="98"/>
  <c r="C27" i="98"/>
  <c r="G27" i="98" s="1"/>
  <c r="F26" i="98"/>
  <c r="E26" i="98"/>
  <c r="D26" i="98"/>
  <c r="G26" i="98" s="1"/>
  <c r="C26" i="98"/>
  <c r="F25" i="98"/>
  <c r="E25" i="98"/>
  <c r="D25" i="98"/>
  <c r="C25" i="98"/>
  <c r="F24" i="98"/>
  <c r="E24" i="98"/>
  <c r="D24" i="98"/>
  <c r="C24" i="98"/>
  <c r="G23" i="98"/>
  <c r="F23" i="98"/>
  <c r="E23" i="98"/>
  <c r="D23" i="98"/>
  <c r="C23" i="98"/>
  <c r="E22" i="98"/>
  <c r="D22" i="98"/>
  <c r="C22" i="98"/>
  <c r="G21" i="98"/>
  <c r="E21" i="98"/>
  <c r="D21" i="98"/>
  <c r="C21" i="98"/>
  <c r="C32" i="97"/>
  <c r="G32" i="97" s="1"/>
  <c r="F31" i="97"/>
  <c r="E31" i="97"/>
  <c r="G31" i="97" s="1"/>
  <c r="D31" i="97"/>
  <c r="C31" i="97"/>
  <c r="F30" i="97"/>
  <c r="E30" i="97"/>
  <c r="D30" i="97"/>
  <c r="G30" i="97" s="1"/>
  <c r="C30" i="97"/>
  <c r="C29" i="97"/>
  <c r="G29" i="97" s="1"/>
  <c r="F28" i="97"/>
  <c r="E28" i="97"/>
  <c r="G28" i="97" s="1"/>
  <c r="D28" i="97"/>
  <c r="C28" i="97"/>
  <c r="F27" i="97"/>
  <c r="E27" i="97"/>
  <c r="D27" i="97"/>
  <c r="G27" i="97" s="1"/>
  <c r="C27" i="97"/>
  <c r="F26" i="97"/>
  <c r="E26" i="97"/>
  <c r="D26" i="97"/>
  <c r="C26" i="97"/>
  <c r="G26" i="97" s="1"/>
  <c r="F25" i="97"/>
  <c r="E25" i="97"/>
  <c r="D25" i="97"/>
  <c r="C25" i="97"/>
  <c r="F24" i="97"/>
  <c r="E24" i="97"/>
  <c r="D24" i="97"/>
  <c r="C24" i="97"/>
  <c r="G24" i="97" s="1"/>
  <c r="F23" i="97"/>
  <c r="E23" i="97"/>
  <c r="D23" i="97"/>
  <c r="C23" i="97"/>
  <c r="E22" i="97"/>
  <c r="D22" i="97"/>
  <c r="G22" i="97" s="1"/>
  <c r="C22" i="97"/>
  <c r="E21" i="97"/>
  <c r="G21" i="97" s="1"/>
  <c r="D21" i="97"/>
  <c r="C21" i="97"/>
  <c r="C32" i="96"/>
  <c r="G32" i="96" s="1"/>
  <c r="G31" i="96"/>
  <c r="F31" i="96"/>
  <c r="E31" i="96"/>
  <c r="D31" i="96"/>
  <c r="C31" i="96"/>
  <c r="F30" i="96"/>
  <c r="E30" i="96"/>
  <c r="D30" i="96"/>
  <c r="C30" i="96"/>
  <c r="G30" i="96" s="1"/>
  <c r="C29" i="96"/>
  <c r="G29" i="96" s="1"/>
  <c r="F28" i="96"/>
  <c r="E28" i="96"/>
  <c r="D28" i="96"/>
  <c r="G28" i="96" s="1"/>
  <c r="C28" i="96"/>
  <c r="F27" i="96"/>
  <c r="E27" i="96"/>
  <c r="D27" i="96"/>
  <c r="C27" i="96"/>
  <c r="G27" i="96" s="1"/>
  <c r="F26" i="96"/>
  <c r="E26" i="96"/>
  <c r="D26" i="96"/>
  <c r="C26" i="96"/>
  <c r="G26" i="96" s="1"/>
  <c r="G25" i="96"/>
  <c r="F25" i="96"/>
  <c r="E25" i="96"/>
  <c r="D25" i="96"/>
  <c r="C25" i="96"/>
  <c r="F24" i="96"/>
  <c r="E24" i="96"/>
  <c r="D24" i="96"/>
  <c r="C24" i="96"/>
  <c r="F23" i="96"/>
  <c r="E23" i="96"/>
  <c r="D23" i="96"/>
  <c r="C23" i="96"/>
  <c r="G23" i="96" s="1"/>
  <c r="G22" i="96"/>
  <c r="E22" i="96"/>
  <c r="D22" i="96"/>
  <c r="C22" i="96"/>
  <c r="E21" i="96"/>
  <c r="D21" i="96"/>
  <c r="C21" i="96"/>
  <c r="G32" i="95"/>
  <c r="C32" i="95"/>
  <c r="F31" i="95"/>
  <c r="E31" i="95"/>
  <c r="G31" i="95" s="1"/>
  <c r="D31" i="95"/>
  <c r="C31" i="95"/>
  <c r="F30" i="95"/>
  <c r="E30" i="95"/>
  <c r="D30" i="95"/>
  <c r="C30" i="95"/>
  <c r="G30" i="95" s="1"/>
  <c r="G29" i="95"/>
  <c r="C29" i="95"/>
  <c r="F28" i="95"/>
  <c r="E28" i="95"/>
  <c r="G28" i="95" s="1"/>
  <c r="D28" i="95"/>
  <c r="C28" i="95"/>
  <c r="F27" i="95"/>
  <c r="E27" i="95"/>
  <c r="D27" i="95"/>
  <c r="C27" i="95"/>
  <c r="G27" i="95" s="1"/>
  <c r="F26" i="95"/>
  <c r="E26" i="95"/>
  <c r="D26" i="95"/>
  <c r="G26" i="95" s="1"/>
  <c r="C26" i="95"/>
  <c r="F25" i="95"/>
  <c r="E25" i="95"/>
  <c r="D25" i="95"/>
  <c r="C25" i="95"/>
  <c r="F24" i="95"/>
  <c r="E24" i="95"/>
  <c r="D24" i="95"/>
  <c r="C24" i="95"/>
  <c r="G24" i="95" s="1"/>
  <c r="G23" i="95"/>
  <c r="F23" i="95"/>
  <c r="E23" i="95"/>
  <c r="D23" i="95"/>
  <c r="C23" i="95"/>
  <c r="G22" i="95"/>
  <c r="E22" i="95"/>
  <c r="D22" i="95"/>
  <c r="C22" i="95"/>
  <c r="E21" i="95"/>
  <c r="D21" i="95"/>
  <c r="C21" i="95"/>
  <c r="G21" i="95" s="1"/>
  <c r="C32" i="94"/>
  <c r="G32" i="94" s="1"/>
  <c r="F31" i="94"/>
  <c r="E31" i="94"/>
  <c r="D31" i="94"/>
  <c r="C31" i="94"/>
  <c r="F30" i="94"/>
  <c r="E30" i="94"/>
  <c r="D30" i="94"/>
  <c r="C30" i="94"/>
  <c r="G30" i="94" s="1"/>
  <c r="C29" i="94"/>
  <c r="G29" i="94" s="1"/>
  <c r="F28" i="94"/>
  <c r="E28" i="94"/>
  <c r="D28" i="94"/>
  <c r="C28" i="94"/>
  <c r="G28" i="94" s="1"/>
  <c r="G27" i="94"/>
  <c r="F27" i="94"/>
  <c r="E27" i="94"/>
  <c r="D27" i="94"/>
  <c r="C27" i="94"/>
  <c r="F26" i="94"/>
  <c r="E26" i="94"/>
  <c r="D26" i="94"/>
  <c r="C26" i="94"/>
  <c r="F25" i="94"/>
  <c r="E25" i="94"/>
  <c r="D25" i="94"/>
  <c r="C25" i="94"/>
  <c r="G25" i="94" s="1"/>
  <c r="G24" i="94"/>
  <c r="F24" i="94"/>
  <c r="E24" i="94"/>
  <c r="D24" i="94"/>
  <c r="C24" i="94"/>
  <c r="G23" i="94"/>
  <c r="F23" i="94"/>
  <c r="E23" i="94"/>
  <c r="D23" i="94"/>
  <c r="C23" i="94"/>
  <c r="E22" i="94"/>
  <c r="D22" i="94"/>
  <c r="C22" i="94"/>
  <c r="E21" i="94"/>
  <c r="D21" i="94"/>
  <c r="C21" i="94"/>
  <c r="C32" i="93"/>
  <c r="G32" i="93" s="1"/>
  <c r="F31" i="93"/>
  <c r="E31" i="93"/>
  <c r="D31" i="93"/>
  <c r="C31" i="93"/>
  <c r="G31" i="93" s="1"/>
  <c r="F30" i="93"/>
  <c r="E30" i="93"/>
  <c r="D30" i="93"/>
  <c r="C30" i="93"/>
  <c r="C29" i="93"/>
  <c r="G29" i="93" s="1"/>
  <c r="F28" i="93"/>
  <c r="E28" i="93"/>
  <c r="D28" i="93"/>
  <c r="C28" i="93"/>
  <c r="G28" i="93" s="1"/>
  <c r="F27" i="93"/>
  <c r="E27" i="93"/>
  <c r="D27" i="93"/>
  <c r="C27" i="93"/>
  <c r="F26" i="93"/>
  <c r="E26" i="93"/>
  <c r="D26" i="93"/>
  <c r="C26" i="93"/>
  <c r="G26" i="93" s="1"/>
  <c r="G25" i="93"/>
  <c r="F25" i="93"/>
  <c r="E25" i="93"/>
  <c r="D25" i="93"/>
  <c r="C25" i="93"/>
  <c r="G24" i="93"/>
  <c r="F24" i="93"/>
  <c r="E24" i="93"/>
  <c r="D24" i="93"/>
  <c r="C24" i="93"/>
  <c r="F23" i="93"/>
  <c r="E23" i="93"/>
  <c r="D23" i="93"/>
  <c r="C23" i="93"/>
  <c r="E22" i="93"/>
  <c r="D22" i="93"/>
  <c r="G22" i="93" s="1"/>
  <c r="C22" i="93"/>
  <c r="G21" i="93"/>
  <c r="E21" i="93"/>
  <c r="D21" i="93"/>
  <c r="C21" i="93"/>
  <c r="G32" i="92"/>
  <c r="C32" i="92"/>
  <c r="F31" i="92"/>
  <c r="E31" i="92"/>
  <c r="D31" i="92"/>
  <c r="C31" i="92"/>
  <c r="G31" i="92" s="1"/>
  <c r="G30" i="92"/>
  <c r="F30" i="92"/>
  <c r="E30" i="92"/>
  <c r="D30" i="92"/>
  <c r="C30" i="92"/>
  <c r="C29" i="92"/>
  <c r="G29" i="92" s="1"/>
  <c r="F28" i="92"/>
  <c r="E28" i="92"/>
  <c r="D28" i="92"/>
  <c r="C28" i="92"/>
  <c r="G27" i="92"/>
  <c r="F27" i="92"/>
  <c r="E27" i="92"/>
  <c r="D27" i="92"/>
  <c r="C27" i="92"/>
  <c r="F26" i="92"/>
  <c r="E26" i="92"/>
  <c r="D26" i="92"/>
  <c r="G26" i="92" s="1"/>
  <c r="C26" i="92"/>
  <c r="F25" i="92"/>
  <c r="E25" i="92"/>
  <c r="G25" i="92" s="1"/>
  <c r="D25" i="92"/>
  <c r="C25" i="92"/>
  <c r="F24" i="92"/>
  <c r="E24" i="92"/>
  <c r="D24" i="92"/>
  <c r="C24" i="92"/>
  <c r="F23" i="92"/>
  <c r="E23" i="92"/>
  <c r="D23" i="92"/>
  <c r="G23" i="92" s="1"/>
  <c r="C23" i="92"/>
  <c r="G22" i="92"/>
  <c r="E22" i="92"/>
  <c r="D22" i="92"/>
  <c r="C22" i="92"/>
  <c r="E21" i="92"/>
  <c r="D21" i="92"/>
  <c r="C21" i="92"/>
  <c r="G21" i="92" s="1"/>
  <c r="G32" i="91"/>
  <c r="C32" i="91"/>
  <c r="G31" i="91"/>
  <c r="F31" i="91"/>
  <c r="E31" i="91"/>
  <c r="D31" i="91"/>
  <c r="C31" i="91"/>
  <c r="F30" i="91"/>
  <c r="E30" i="91"/>
  <c r="D30" i="91"/>
  <c r="G30" i="91" s="1"/>
  <c r="C30" i="91"/>
  <c r="G29" i="91"/>
  <c r="C29" i="91"/>
  <c r="G28" i="91"/>
  <c r="F28" i="91"/>
  <c r="E28" i="91"/>
  <c r="D28" i="91"/>
  <c r="C28" i="91"/>
  <c r="F27" i="91"/>
  <c r="E27" i="91"/>
  <c r="D27" i="91"/>
  <c r="G27" i="91" s="1"/>
  <c r="C27" i="91"/>
  <c r="F26" i="91"/>
  <c r="E26" i="91"/>
  <c r="D26" i="91"/>
  <c r="C26" i="91"/>
  <c r="G26" i="91" s="1"/>
  <c r="F25" i="91"/>
  <c r="E25" i="91"/>
  <c r="D25" i="91"/>
  <c r="C25" i="91"/>
  <c r="F24" i="91"/>
  <c r="E24" i="91"/>
  <c r="D24" i="91"/>
  <c r="C24" i="91"/>
  <c r="G24" i="91" s="1"/>
  <c r="G23" i="91"/>
  <c r="F23" i="91"/>
  <c r="E23" i="91"/>
  <c r="D23" i="91"/>
  <c r="C23" i="91"/>
  <c r="G22" i="91"/>
  <c r="E22" i="91"/>
  <c r="D22" i="91"/>
  <c r="C22" i="91"/>
  <c r="E21" i="91"/>
  <c r="D21" i="91"/>
  <c r="C21" i="91"/>
  <c r="G21" i="91" s="1"/>
  <c r="C32" i="90"/>
  <c r="G32" i="90" s="1"/>
  <c r="G31" i="90"/>
  <c r="F31" i="90"/>
  <c r="E31" i="90"/>
  <c r="D31" i="90"/>
  <c r="C31" i="90"/>
  <c r="F30" i="90"/>
  <c r="E30" i="90"/>
  <c r="D30" i="90"/>
  <c r="C30" i="90"/>
  <c r="G30" i="90" s="1"/>
  <c r="C29" i="90"/>
  <c r="G29" i="90" s="1"/>
  <c r="G28" i="90"/>
  <c r="F28" i="90"/>
  <c r="E28" i="90"/>
  <c r="D28" i="90"/>
  <c r="C28" i="90"/>
  <c r="F27" i="90"/>
  <c r="E27" i="90"/>
  <c r="D27" i="90"/>
  <c r="C27" i="90"/>
  <c r="G27" i="90" s="1"/>
  <c r="F26" i="90"/>
  <c r="E26" i="90"/>
  <c r="D26" i="90"/>
  <c r="C26" i="90"/>
  <c r="F25" i="90"/>
  <c r="E25" i="90"/>
  <c r="D25" i="90"/>
  <c r="C25" i="90"/>
  <c r="G25" i="90" s="1"/>
  <c r="F24" i="90"/>
  <c r="E24" i="90"/>
  <c r="D24" i="90"/>
  <c r="G24" i="90" s="1"/>
  <c r="C24" i="90"/>
  <c r="G23" i="90"/>
  <c r="F23" i="90"/>
  <c r="E23" i="90"/>
  <c r="D23" i="90"/>
  <c r="C23" i="90"/>
  <c r="E22" i="90"/>
  <c r="D22" i="90"/>
  <c r="C22" i="90"/>
  <c r="G22" i="90" s="1"/>
  <c r="E21" i="90"/>
  <c r="D21" i="90"/>
  <c r="C21" i="90"/>
  <c r="G32" i="89"/>
  <c r="C32" i="89"/>
  <c r="F31" i="89"/>
  <c r="E31" i="89"/>
  <c r="D31" i="89"/>
  <c r="C31" i="89"/>
  <c r="G31" i="89" s="1"/>
  <c r="F30" i="89"/>
  <c r="E30" i="89"/>
  <c r="D30" i="89"/>
  <c r="C30" i="89"/>
  <c r="G30" i="89" s="1"/>
  <c r="G29" i="89"/>
  <c r="C29" i="89"/>
  <c r="G28" i="89"/>
  <c r="F28" i="89"/>
  <c r="E28" i="89"/>
  <c r="D28" i="89"/>
  <c r="C28" i="89"/>
  <c r="F27" i="89"/>
  <c r="E27" i="89"/>
  <c r="D27" i="89"/>
  <c r="C27" i="89"/>
  <c r="G26" i="89"/>
  <c r="F26" i="89"/>
  <c r="E26" i="89"/>
  <c r="D26" i="89"/>
  <c r="C26" i="89"/>
  <c r="F25" i="89"/>
  <c r="E25" i="89"/>
  <c r="D25" i="89"/>
  <c r="C25" i="89"/>
  <c r="G25" i="89" s="1"/>
  <c r="F24" i="89"/>
  <c r="E24" i="89"/>
  <c r="D24" i="89"/>
  <c r="C24" i="89"/>
  <c r="G24" i="89" s="1"/>
  <c r="G23" i="89"/>
  <c r="F23" i="89"/>
  <c r="E23" i="89"/>
  <c r="D23" i="89"/>
  <c r="C23" i="89"/>
  <c r="E22" i="89"/>
  <c r="D22" i="89"/>
  <c r="G22" i="89" s="1"/>
  <c r="C22" i="89"/>
  <c r="G21" i="89"/>
  <c r="E21" i="89"/>
  <c r="D21" i="89"/>
  <c r="C21" i="89"/>
  <c r="C32" i="88"/>
  <c r="G32" i="88" s="1"/>
  <c r="F31" i="88"/>
  <c r="E31" i="88"/>
  <c r="D31" i="88"/>
  <c r="C31" i="88"/>
  <c r="F30" i="88"/>
  <c r="E30" i="88"/>
  <c r="D30" i="88"/>
  <c r="C30" i="88"/>
  <c r="G30" i="88" s="1"/>
  <c r="G29" i="88"/>
  <c r="C29" i="88"/>
  <c r="F28" i="88"/>
  <c r="E28" i="88"/>
  <c r="D28" i="88"/>
  <c r="C28" i="88"/>
  <c r="G28" i="88" s="1"/>
  <c r="F27" i="88"/>
  <c r="E27" i="88"/>
  <c r="D27" i="88"/>
  <c r="C27" i="88"/>
  <c r="G27" i="88" s="1"/>
  <c r="G26" i="88"/>
  <c r="F26" i="88"/>
  <c r="E26" i="88"/>
  <c r="D26" i="88"/>
  <c r="C26" i="88"/>
  <c r="F25" i="88"/>
  <c r="E25" i="88"/>
  <c r="D25" i="88"/>
  <c r="C25" i="88"/>
  <c r="G25" i="88" s="1"/>
  <c r="F24" i="88"/>
  <c r="E24" i="88"/>
  <c r="D24" i="88"/>
  <c r="G24" i="88" s="1"/>
  <c r="C24" i="88"/>
  <c r="F23" i="88"/>
  <c r="E23" i="88"/>
  <c r="D23" i="88"/>
  <c r="C23" i="88"/>
  <c r="G23" i="88" s="1"/>
  <c r="E22" i="88"/>
  <c r="D22" i="88"/>
  <c r="C22" i="88"/>
  <c r="G21" i="88"/>
  <c r="E21" i="88"/>
  <c r="D21" i="88"/>
  <c r="C21" i="88"/>
  <c r="C32" i="87"/>
  <c r="G32" i="87" s="1"/>
  <c r="F31" i="87"/>
  <c r="E31" i="87"/>
  <c r="D31" i="87"/>
  <c r="G31" i="87" s="1"/>
  <c r="C31" i="87"/>
  <c r="G30" i="87"/>
  <c r="F30" i="87"/>
  <c r="E30" i="87"/>
  <c r="D30" i="87"/>
  <c r="C30" i="87"/>
  <c r="C29" i="87"/>
  <c r="G29" i="87" s="1"/>
  <c r="F28" i="87"/>
  <c r="E28" i="87"/>
  <c r="D28" i="87"/>
  <c r="G28" i="87" s="1"/>
  <c r="C28" i="87"/>
  <c r="G27" i="87"/>
  <c r="F27" i="87"/>
  <c r="E27" i="87"/>
  <c r="D27" i="87"/>
  <c r="C27" i="87"/>
  <c r="F26" i="87"/>
  <c r="E26" i="87"/>
  <c r="D26" i="87"/>
  <c r="C26" i="87"/>
  <c r="G26" i="87" s="1"/>
  <c r="G25" i="87"/>
  <c r="F25" i="87"/>
  <c r="E25" i="87"/>
  <c r="D25" i="87"/>
  <c r="C25" i="87"/>
  <c r="F24" i="87"/>
  <c r="E24" i="87"/>
  <c r="D24" i="87"/>
  <c r="C24" i="87"/>
  <c r="G24" i="87" s="1"/>
  <c r="F23" i="87"/>
  <c r="E23" i="87"/>
  <c r="D23" i="87"/>
  <c r="C23" i="87"/>
  <c r="G22" i="87"/>
  <c r="E22" i="87"/>
  <c r="D22" i="87"/>
  <c r="C22" i="87"/>
  <c r="E21" i="87"/>
  <c r="D21" i="87"/>
  <c r="G21" i="87" s="1"/>
  <c r="C21" i="87"/>
  <c r="C32" i="86"/>
  <c r="G32" i="86" s="1"/>
  <c r="F31" i="86"/>
  <c r="E31" i="86"/>
  <c r="D31" i="86"/>
  <c r="G31" i="86" s="1"/>
  <c r="C31" i="86"/>
  <c r="F30" i="86"/>
  <c r="E30" i="86"/>
  <c r="D30" i="86"/>
  <c r="C30" i="86"/>
  <c r="G30" i="86" s="1"/>
  <c r="C29" i="86"/>
  <c r="G29" i="86" s="1"/>
  <c r="F28" i="86"/>
  <c r="E28" i="86"/>
  <c r="D28" i="86"/>
  <c r="G28" i="86" s="1"/>
  <c r="C28" i="86"/>
  <c r="F27" i="86"/>
  <c r="E27" i="86"/>
  <c r="D27" i="86"/>
  <c r="C27" i="86"/>
  <c r="G27" i="86" s="1"/>
  <c r="F26" i="86"/>
  <c r="E26" i="86"/>
  <c r="D26" i="86"/>
  <c r="G26" i="86" s="1"/>
  <c r="C26" i="86"/>
  <c r="F25" i="86"/>
  <c r="E25" i="86"/>
  <c r="D25" i="86"/>
  <c r="C25" i="86"/>
  <c r="G25" i="86" s="1"/>
  <c r="F24" i="86"/>
  <c r="E24" i="86"/>
  <c r="D24" i="86"/>
  <c r="C24" i="86"/>
  <c r="G24" i="86" s="1"/>
  <c r="F23" i="86"/>
  <c r="E23" i="86"/>
  <c r="D23" i="86"/>
  <c r="G23" i="86" s="1"/>
  <c r="C23" i="86"/>
  <c r="E22" i="86"/>
  <c r="D22" i="86"/>
  <c r="C22" i="86"/>
  <c r="G22" i="86" s="1"/>
  <c r="E21" i="86"/>
  <c r="D21" i="86"/>
  <c r="G21" i="86" s="1"/>
  <c r="C21" i="86"/>
  <c r="G32" i="85"/>
  <c r="C32" i="85"/>
  <c r="F31" i="85"/>
  <c r="E31" i="85"/>
  <c r="D31" i="85"/>
  <c r="C31" i="85"/>
  <c r="G31" i="85" s="1"/>
  <c r="F30" i="85"/>
  <c r="E30" i="85"/>
  <c r="D30" i="85"/>
  <c r="G30" i="85" s="1"/>
  <c r="C30" i="85"/>
  <c r="G29" i="85"/>
  <c r="C29" i="85"/>
  <c r="F28" i="85"/>
  <c r="E28" i="85"/>
  <c r="D28" i="85"/>
  <c r="C28" i="85"/>
  <c r="G28" i="85" s="1"/>
  <c r="F27" i="85"/>
  <c r="E27" i="85"/>
  <c r="D27" i="85"/>
  <c r="G27" i="85" s="1"/>
  <c r="C27" i="85"/>
  <c r="G26" i="85"/>
  <c r="F26" i="85"/>
  <c r="E26" i="85"/>
  <c r="D26" i="85"/>
  <c r="C26" i="85"/>
  <c r="F25" i="85"/>
  <c r="E25" i="85"/>
  <c r="D25" i="85"/>
  <c r="C25" i="85"/>
  <c r="F24" i="85"/>
  <c r="E24" i="85"/>
  <c r="D24" i="85"/>
  <c r="C24" i="85"/>
  <c r="G24" i="85" s="1"/>
  <c r="F23" i="85"/>
  <c r="E23" i="85"/>
  <c r="D23" i="85"/>
  <c r="C23" i="85"/>
  <c r="G23" i="85" s="1"/>
  <c r="G22" i="85"/>
  <c r="E22" i="85"/>
  <c r="D22" i="85"/>
  <c r="C22" i="85"/>
  <c r="E21" i="85"/>
  <c r="D21" i="85"/>
  <c r="C21" i="85"/>
  <c r="G21" i="85" s="1"/>
  <c r="C32" i="84"/>
  <c r="G32" i="84" s="1"/>
  <c r="F31" i="84"/>
  <c r="E31" i="84"/>
  <c r="D31" i="84"/>
  <c r="G31" i="84" s="1"/>
  <c r="C31" i="84"/>
  <c r="G30" i="84"/>
  <c r="F30" i="84"/>
  <c r="E30" i="84"/>
  <c r="D30" i="84"/>
  <c r="C30" i="84"/>
  <c r="C29" i="84"/>
  <c r="G29" i="84" s="1"/>
  <c r="F28" i="84"/>
  <c r="E28" i="84"/>
  <c r="D28" i="84"/>
  <c r="G28" i="84" s="1"/>
  <c r="C28" i="84"/>
  <c r="F27" i="84"/>
  <c r="E27" i="84"/>
  <c r="D27" i="84"/>
  <c r="C27" i="84"/>
  <c r="G27" i="84" s="1"/>
  <c r="F26" i="84"/>
  <c r="E26" i="84"/>
  <c r="D26" i="84"/>
  <c r="C26" i="84"/>
  <c r="F25" i="84"/>
  <c r="E25" i="84"/>
  <c r="D25" i="84"/>
  <c r="C25" i="84"/>
  <c r="G25" i="84" s="1"/>
  <c r="F24" i="84"/>
  <c r="E24" i="84"/>
  <c r="D24" i="84"/>
  <c r="G24" i="84" s="1"/>
  <c r="C24" i="84"/>
  <c r="F23" i="84"/>
  <c r="E23" i="84"/>
  <c r="D23" i="84"/>
  <c r="C23" i="84"/>
  <c r="G23" i="84" s="1"/>
  <c r="E22" i="84"/>
  <c r="D22" i="84"/>
  <c r="C22" i="84"/>
  <c r="G22" i="84" s="1"/>
  <c r="E21" i="84"/>
  <c r="D21" i="84"/>
  <c r="C21" i="84"/>
  <c r="G32" i="83"/>
  <c r="C32" i="83"/>
  <c r="F31" i="83"/>
  <c r="E31" i="83"/>
  <c r="D31" i="83"/>
  <c r="G31" i="83" s="1"/>
  <c r="C31" i="83"/>
  <c r="F30" i="83"/>
  <c r="E30" i="83"/>
  <c r="D30" i="83"/>
  <c r="C30" i="83"/>
  <c r="G29" i="83"/>
  <c r="C29" i="83"/>
  <c r="F28" i="83"/>
  <c r="E28" i="83"/>
  <c r="D28" i="83"/>
  <c r="C28" i="83"/>
  <c r="G28" i="83" s="1"/>
  <c r="F27" i="83"/>
  <c r="E27" i="83"/>
  <c r="D27" i="83"/>
  <c r="C27" i="83"/>
  <c r="F26" i="83"/>
  <c r="E26" i="83"/>
  <c r="D26" i="83"/>
  <c r="C26" i="83"/>
  <c r="G26" i="83" s="1"/>
  <c r="F25" i="83"/>
  <c r="E25" i="83"/>
  <c r="D25" i="83"/>
  <c r="C25" i="83"/>
  <c r="G25" i="83" s="1"/>
  <c r="G24" i="83"/>
  <c r="F24" i="83"/>
  <c r="E24" i="83"/>
  <c r="D24" i="83"/>
  <c r="C24" i="83"/>
  <c r="F23" i="83"/>
  <c r="G23" i="83" s="1"/>
  <c r="E23" i="83"/>
  <c r="D23" i="83"/>
  <c r="C23" i="83"/>
  <c r="E22" i="83"/>
  <c r="D22" i="83"/>
  <c r="C22" i="83"/>
  <c r="G22" i="83" s="1"/>
  <c r="E21" i="83"/>
  <c r="D21" i="83"/>
  <c r="C21" i="83"/>
  <c r="G21" i="83" s="1"/>
  <c r="G32" i="82"/>
  <c r="C32" i="82"/>
  <c r="F31" i="82"/>
  <c r="E31" i="82"/>
  <c r="D31" i="82"/>
  <c r="C31" i="82"/>
  <c r="F30" i="82"/>
  <c r="E30" i="82"/>
  <c r="D30" i="82"/>
  <c r="C30" i="82"/>
  <c r="G30" i="82" s="1"/>
  <c r="G29" i="82"/>
  <c r="C29" i="82"/>
  <c r="F28" i="82"/>
  <c r="E28" i="82"/>
  <c r="D28" i="82"/>
  <c r="C28" i="82"/>
  <c r="G27" i="82"/>
  <c r="F27" i="82"/>
  <c r="E27" i="82"/>
  <c r="D27" i="82"/>
  <c r="C27" i="82"/>
  <c r="F26" i="82"/>
  <c r="E26" i="82"/>
  <c r="D26" i="82"/>
  <c r="C26" i="82"/>
  <c r="G26" i="82" s="1"/>
  <c r="F25" i="82"/>
  <c r="E25" i="82"/>
  <c r="G25" i="82" s="1"/>
  <c r="D25" i="82"/>
  <c r="C25" i="82"/>
  <c r="F24" i="82"/>
  <c r="E24" i="82"/>
  <c r="D24" i="82"/>
  <c r="G24" i="82" s="1"/>
  <c r="C24" i="82"/>
  <c r="F23" i="82"/>
  <c r="E23" i="82"/>
  <c r="D23" i="82"/>
  <c r="C23" i="82"/>
  <c r="G23" i="82" s="1"/>
  <c r="E22" i="82"/>
  <c r="D22" i="82"/>
  <c r="C22" i="82"/>
  <c r="G22" i="82" s="1"/>
  <c r="E21" i="82"/>
  <c r="D21" i="82"/>
  <c r="C21" i="82"/>
  <c r="G21" i="82" s="1"/>
  <c r="G32" i="81"/>
  <c r="C32" i="81"/>
  <c r="G31" i="81"/>
  <c r="F31" i="81"/>
  <c r="E31" i="81"/>
  <c r="D31" i="81"/>
  <c r="C31" i="81"/>
  <c r="F30" i="81"/>
  <c r="E30" i="81"/>
  <c r="D30" i="81"/>
  <c r="C30" i="81"/>
  <c r="G30" i="81" s="1"/>
  <c r="G29" i="81"/>
  <c r="C29" i="81"/>
  <c r="G28" i="81"/>
  <c r="F28" i="81"/>
  <c r="E28" i="81"/>
  <c r="D28" i="81"/>
  <c r="C28" i="81"/>
  <c r="F27" i="81"/>
  <c r="E27" i="81"/>
  <c r="D27" i="81"/>
  <c r="C27" i="81"/>
  <c r="G27" i="81" s="1"/>
  <c r="G26" i="81"/>
  <c r="F26" i="81"/>
  <c r="E26" i="81"/>
  <c r="D26" i="81"/>
  <c r="C26" i="81"/>
  <c r="F25" i="81"/>
  <c r="E25" i="81"/>
  <c r="D25" i="81"/>
  <c r="G25" i="81" s="1"/>
  <c r="C25" i="81"/>
  <c r="F24" i="81"/>
  <c r="E24" i="81"/>
  <c r="D24" i="81"/>
  <c r="C24" i="81"/>
  <c r="G24" i="81" s="1"/>
  <c r="F23" i="81"/>
  <c r="E23" i="81"/>
  <c r="D23" i="81"/>
  <c r="C23" i="81"/>
  <c r="E22" i="81"/>
  <c r="D22" i="81"/>
  <c r="C22" i="81"/>
  <c r="G22" i="81" s="1"/>
  <c r="E21" i="81"/>
  <c r="G21" i="81" s="1"/>
  <c r="D21" i="81"/>
  <c r="C21" i="81"/>
  <c r="G32" i="80"/>
  <c r="C32" i="80"/>
  <c r="F31" i="80"/>
  <c r="E31" i="80"/>
  <c r="D31" i="80"/>
  <c r="C31" i="80"/>
  <c r="G31" i="80" s="1"/>
  <c r="F30" i="80"/>
  <c r="E30" i="80"/>
  <c r="D30" i="80"/>
  <c r="C30" i="80"/>
  <c r="G30" i="80" s="1"/>
  <c r="G29" i="80"/>
  <c r="C29" i="80"/>
  <c r="F28" i="80"/>
  <c r="E28" i="80"/>
  <c r="D28" i="80"/>
  <c r="C28" i="80"/>
  <c r="G28" i="80" s="1"/>
  <c r="F27" i="80"/>
  <c r="E27" i="80"/>
  <c r="D27" i="80"/>
  <c r="C27" i="80"/>
  <c r="G27" i="80" s="1"/>
  <c r="F26" i="80"/>
  <c r="E26" i="80"/>
  <c r="G26" i="80" s="1"/>
  <c r="D26" i="80"/>
  <c r="C26" i="80"/>
  <c r="F25" i="80"/>
  <c r="E25" i="80"/>
  <c r="D25" i="80"/>
  <c r="G25" i="80" s="1"/>
  <c r="C25" i="80"/>
  <c r="F24" i="80"/>
  <c r="E24" i="80"/>
  <c r="D24" i="80"/>
  <c r="C24" i="80"/>
  <c r="F23" i="80"/>
  <c r="E23" i="80"/>
  <c r="D23" i="80"/>
  <c r="C23" i="80"/>
  <c r="G23" i="80" s="1"/>
  <c r="E22" i="80"/>
  <c r="D22" i="80"/>
  <c r="C22" i="80"/>
  <c r="G22" i="80" s="1"/>
  <c r="G21" i="80"/>
  <c r="E21" i="80"/>
  <c r="D21" i="80"/>
  <c r="C21" i="80"/>
  <c r="C32" i="79"/>
  <c r="G32" i="79" s="1"/>
  <c r="G31" i="79"/>
  <c r="F31" i="79"/>
  <c r="E31" i="79"/>
  <c r="D31" i="79"/>
  <c r="C31" i="79"/>
  <c r="G30" i="79"/>
  <c r="F30" i="79"/>
  <c r="E30" i="79"/>
  <c r="D30" i="79"/>
  <c r="C30" i="79"/>
  <c r="C29" i="79"/>
  <c r="G29" i="79" s="1"/>
  <c r="G28" i="79"/>
  <c r="F28" i="79"/>
  <c r="E28" i="79"/>
  <c r="D28" i="79"/>
  <c r="C28" i="79"/>
  <c r="G27" i="79"/>
  <c r="F27" i="79"/>
  <c r="E27" i="79"/>
  <c r="D27" i="79"/>
  <c r="C27" i="79"/>
  <c r="F26" i="79"/>
  <c r="E26" i="79"/>
  <c r="D26" i="79"/>
  <c r="C26" i="79"/>
  <c r="G26" i="79" s="1"/>
  <c r="F25" i="79"/>
  <c r="E25" i="79"/>
  <c r="D25" i="79"/>
  <c r="C25" i="79"/>
  <c r="F24" i="79"/>
  <c r="E24" i="79"/>
  <c r="D24" i="79"/>
  <c r="C24" i="79"/>
  <c r="G24" i="79" s="1"/>
  <c r="F23" i="79"/>
  <c r="E23" i="79"/>
  <c r="D23" i="79"/>
  <c r="G23" i="79" s="1"/>
  <c r="C23" i="79"/>
  <c r="G22" i="79"/>
  <c r="E22" i="79"/>
  <c r="D22" i="79"/>
  <c r="C22" i="79"/>
  <c r="E21" i="79"/>
  <c r="D21" i="79"/>
  <c r="C21" i="79"/>
  <c r="G21" i="79" s="1"/>
  <c r="C32" i="78"/>
  <c r="G32" i="78" s="1"/>
  <c r="G31" i="78"/>
  <c r="F31" i="78"/>
  <c r="E31" i="78"/>
  <c r="D31" i="78"/>
  <c r="C31" i="78"/>
  <c r="F30" i="78"/>
  <c r="E30" i="78"/>
  <c r="D30" i="78"/>
  <c r="C30" i="78"/>
  <c r="G30" i="78" s="1"/>
  <c r="C29" i="78"/>
  <c r="G29" i="78" s="1"/>
  <c r="F28" i="78"/>
  <c r="E28" i="78"/>
  <c r="D28" i="78"/>
  <c r="C28" i="78"/>
  <c r="G28" i="78" s="1"/>
  <c r="F27" i="78"/>
  <c r="E27" i="78"/>
  <c r="D27" i="78"/>
  <c r="C27" i="78"/>
  <c r="G27" i="78" s="1"/>
  <c r="F26" i="78"/>
  <c r="E26" i="78"/>
  <c r="D26" i="78"/>
  <c r="C26" i="78"/>
  <c r="G26" i="78" s="1"/>
  <c r="F25" i="78"/>
  <c r="E25" i="78"/>
  <c r="D25" i="78"/>
  <c r="G25" i="78" s="1"/>
  <c r="C25" i="78"/>
  <c r="F24" i="78"/>
  <c r="E24" i="78"/>
  <c r="D24" i="78"/>
  <c r="C24" i="78"/>
  <c r="G24" i="78" s="1"/>
  <c r="F23" i="78"/>
  <c r="E23" i="78"/>
  <c r="D23" i="78"/>
  <c r="C23" i="78"/>
  <c r="G23" i="78" s="1"/>
  <c r="E22" i="78"/>
  <c r="D22" i="78"/>
  <c r="G22" i="78" s="1"/>
  <c r="C22" i="78"/>
  <c r="E21" i="78"/>
  <c r="D21" i="78"/>
  <c r="C21" i="78"/>
  <c r="G32" i="77"/>
  <c r="C32" i="77"/>
  <c r="G31" i="77"/>
  <c r="F31" i="77"/>
  <c r="E31" i="77"/>
  <c r="D31" i="77"/>
  <c r="C31" i="77"/>
  <c r="F30" i="77"/>
  <c r="E30" i="77"/>
  <c r="D30" i="77"/>
  <c r="C30" i="77"/>
  <c r="C29" i="77"/>
  <c r="G29" i="77" s="1"/>
  <c r="F28" i="77"/>
  <c r="E28" i="77"/>
  <c r="D28" i="77"/>
  <c r="G28" i="77" s="1"/>
  <c r="C28" i="77"/>
  <c r="F27" i="77"/>
  <c r="E27" i="77"/>
  <c r="D27" i="77"/>
  <c r="C27" i="77"/>
  <c r="G27" i="77" s="1"/>
  <c r="F26" i="77"/>
  <c r="E26" i="77"/>
  <c r="D26" i="77"/>
  <c r="C26" i="77"/>
  <c r="G26" i="77" s="1"/>
  <c r="G25" i="77"/>
  <c r="F25" i="77"/>
  <c r="E25" i="77"/>
  <c r="D25" i="77"/>
  <c r="C25" i="77"/>
  <c r="F24" i="77"/>
  <c r="E24" i="77"/>
  <c r="D24" i="77"/>
  <c r="C24" i="77"/>
  <c r="G24" i="77" s="1"/>
  <c r="F23" i="77"/>
  <c r="E23" i="77"/>
  <c r="D23" i="77"/>
  <c r="G23" i="77" s="1"/>
  <c r="C23" i="77"/>
  <c r="E22" i="77"/>
  <c r="D22" i="77"/>
  <c r="C22" i="77"/>
  <c r="G22" i="77" s="1"/>
  <c r="E21" i="77"/>
  <c r="D21" i="77"/>
  <c r="G21" i="77" s="1"/>
  <c r="C21" i="77"/>
  <c r="G32" i="76"/>
  <c r="C32" i="76"/>
  <c r="F31" i="76"/>
  <c r="E31" i="76"/>
  <c r="D31" i="76"/>
  <c r="C31" i="76"/>
  <c r="G31" i="76" s="1"/>
  <c r="F30" i="76"/>
  <c r="E30" i="76"/>
  <c r="D30" i="76"/>
  <c r="G30" i="76" s="1"/>
  <c r="C30" i="76"/>
  <c r="G29" i="76"/>
  <c r="C29" i="76"/>
  <c r="F28" i="76"/>
  <c r="E28" i="76"/>
  <c r="D28" i="76"/>
  <c r="C28" i="76"/>
  <c r="G28" i="76" s="1"/>
  <c r="F27" i="76"/>
  <c r="E27" i="76"/>
  <c r="D27" i="76"/>
  <c r="G27" i="76" s="1"/>
  <c r="C27" i="76"/>
  <c r="G26" i="76"/>
  <c r="F26" i="76"/>
  <c r="E26" i="76"/>
  <c r="D26" i="76"/>
  <c r="C26" i="76"/>
  <c r="F25" i="76"/>
  <c r="E25" i="76"/>
  <c r="D25" i="76"/>
  <c r="C25" i="76"/>
  <c r="G25" i="76" s="1"/>
  <c r="G24" i="76"/>
  <c r="F24" i="76"/>
  <c r="E24" i="76"/>
  <c r="D24" i="76"/>
  <c r="C24" i="76"/>
  <c r="F23" i="76"/>
  <c r="E23" i="76"/>
  <c r="D23" i="76"/>
  <c r="C23" i="76"/>
  <c r="G23" i="76" s="1"/>
  <c r="E22" i="76"/>
  <c r="D22" i="76"/>
  <c r="G22" i="76" s="1"/>
  <c r="C22" i="76"/>
  <c r="G21" i="76"/>
  <c r="E21" i="76"/>
  <c r="D21" i="76"/>
  <c r="C21" i="76"/>
  <c r="C32" i="75"/>
  <c r="G32" i="75" s="1"/>
  <c r="F31" i="75"/>
  <c r="E31" i="75"/>
  <c r="D31" i="75"/>
  <c r="G31" i="75" s="1"/>
  <c r="C31" i="75"/>
  <c r="G30" i="75"/>
  <c r="F30" i="75"/>
  <c r="E30" i="75"/>
  <c r="D30" i="75"/>
  <c r="C30" i="75"/>
  <c r="C29" i="75"/>
  <c r="G29" i="75" s="1"/>
  <c r="F28" i="75"/>
  <c r="E28" i="75"/>
  <c r="D28" i="75"/>
  <c r="G28" i="75" s="1"/>
  <c r="C28" i="75"/>
  <c r="G27" i="75"/>
  <c r="F27" i="75"/>
  <c r="E27" i="75"/>
  <c r="D27" i="75"/>
  <c r="C27" i="75"/>
  <c r="F26" i="75"/>
  <c r="E26" i="75"/>
  <c r="D26" i="75"/>
  <c r="C26" i="75"/>
  <c r="G26" i="75" s="1"/>
  <c r="G25" i="75"/>
  <c r="F25" i="75"/>
  <c r="E25" i="75"/>
  <c r="D25" i="75"/>
  <c r="C25" i="75"/>
  <c r="F24" i="75"/>
  <c r="E24" i="75"/>
  <c r="D24" i="75"/>
  <c r="C24" i="75"/>
  <c r="G24" i="75" s="1"/>
  <c r="F23" i="75"/>
  <c r="E23" i="75"/>
  <c r="D23" i="75"/>
  <c r="C23" i="75"/>
  <c r="G23" i="75" s="1"/>
  <c r="G22" i="75"/>
  <c r="E22" i="75"/>
  <c r="D22" i="75"/>
  <c r="C22" i="75"/>
  <c r="E21" i="75"/>
  <c r="D21" i="75"/>
  <c r="C21" i="75"/>
  <c r="G21" i="75" s="1"/>
  <c r="G32" i="74"/>
  <c r="C32" i="74"/>
  <c r="G31" i="74"/>
  <c r="F31" i="74"/>
  <c r="E31" i="74"/>
  <c r="D31" i="74"/>
  <c r="C31" i="74"/>
  <c r="F30" i="74"/>
  <c r="E30" i="74"/>
  <c r="D30" i="74"/>
  <c r="C30" i="74"/>
  <c r="G30" i="74" s="1"/>
  <c r="G29" i="74"/>
  <c r="C29" i="74"/>
  <c r="G28" i="74"/>
  <c r="F28" i="74"/>
  <c r="E28" i="74"/>
  <c r="D28" i="74"/>
  <c r="C28" i="74"/>
  <c r="F27" i="74"/>
  <c r="E27" i="74"/>
  <c r="D27" i="74"/>
  <c r="C27" i="74"/>
  <c r="G27" i="74" s="1"/>
  <c r="F26" i="74"/>
  <c r="E26" i="74"/>
  <c r="G26" i="74" s="1"/>
  <c r="D26" i="74"/>
  <c r="C26" i="74"/>
  <c r="F25" i="74"/>
  <c r="E25" i="74"/>
  <c r="D25" i="74"/>
  <c r="C25" i="74"/>
  <c r="G25" i="74" s="1"/>
  <c r="F24" i="74"/>
  <c r="E24" i="74"/>
  <c r="D24" i="74"/>
  <c r="C24" i="74"/>
  <c r="G24" i="74" s="1"/>
  <c r="G23" i="74"/>
  <c r="F23" i="74"/>
  <c r="E23" i="74"/>
  <c r="D23" i="74"/>
  <c r="C23" i="74"/>
  <c r="E22" i="74"/>
  <c r="D22" i="74"/>
  <c r="G22" i="74" s="1"/>
  <c r="C22" i="74"/>
  <c r="G21" i="74"/>
  <c r="E21" i="74"/>
  <c r="D21" i="74"/>
  <c r="C21" i="74"/>
  <c r="C32" i="73"/>
  <c r="G32" i="73" s="1"/>
  <c r="F31" i="73"/>
  <c r="E31" i="73"/>
  <c r="D31" i="73"/>
  <c r="C31" i="73"/>
  <c r="G31" i="73" s="1"/>
  <c r="G30" i="73"/>
  <c r="F30" i="73"/>
  <c r="E30" i="73"/>
  <c r="D30" i="73"/>
  <c r="C30" i="73"/>
  <c r="C29" i="73"/>
  <c r="G29" i="73" s="1"/>
  <c r="F28" i="73"/>
  <c r="E28" i="73"/>
  <c r="D28" i="73"/>
  <c r="C28" i="73"/>
  <c r="G28" i="73" s="1"/>
  <c r="F27" i="73"/>
  <c r="E27" i="73"/>
  <c r="G27" i="73" s="1"/>
  <c r="D27" i="73"/>
  <c r="C27" i="73"/>
  <c r="F26" i="73"/>
  <c r="E26" i="73"/>
  <c r="D26" i="73"/>
  <c r="C26" i="73"/>
  <c r="G26" i="73" s="1"/>
  <c r="F25" i="73"/>
  <c r="E25" i="73"/>
  <c r="D25" i="73"/>
  <c r="C25" i="73"/>
  <c r="G24" i="73"/>
  <c r="F24" i="73"/>
  <c r="E24" i="73"/>
  <c r="D24" i="73"/>
  <c r="C24" i="73"/>
  <c r="F23" i="73"/>
  <c r="E23" i="73"/>
  <c r="D23" i="73"/>
  <c r="C23" i="73"/>
  <c r="G23" i="73" s="1"/>
  <c r="E22" i="73"/>
  <c r="D22" i="73"/>
  <c r="C22" i="73"/>
  <c r="E21" i="73"/>
  <c r="D21" i="73"/>
  <c r="C21" i="73"/>
  <c r="G21" i="73" s="1"/>
  <c r="G32" i="72"/>
  <c r="C32" i="72"/>
  <c r="F31" i="72"/>
  <c r="E31" i="72"/>
  <c r="G31" i="72" s="1"/>
  <c r="D31" i="72"/>
  <c r="C31" i="72"/>
  <c r="F30" i="72"/>
  <c r="E30" i="72"/>
  <c r="D30" i="72"/>
  <c r="C30" i="72"/>
  <c r="G30" i="72" s="1"/>
  <c r="G29" i="72"/>
  <c r="C29" i="72"/>
  <c r="G28" i="72"/>
  <c r="F28" i="72"/>
  <c r="E28" i="72"/>
  <c r="D28" i="72"/>
  <c r="C28" i="72"/>
  <c r="F27" i="72"/>
  <c r="E27" i="72"/>
  <c r="D27" i="72"/>
  <c r="C27" i="72"/>
  <c r="G27" i="72" s="1"/>
  <c r="F26" i="72"/>
  <c r="E26" i="72"/>
  <c r="D26" i="72"/>
  <c r="C26" i="72"/>
  <c r="G26" i="72" s="1"/>
  <c r="G25" i="72"/>
  <c r="F25" i="72"/>
  <c r="E25" i="72"/>
  <c r="D25" i="72"/>
  <c r="C25" i="72"/>
  <c r="F24" i="72"/>
  <c r="E24" i="72"/>
  <c r="D24" i="72"/>
  <c r="C24" i="72"/>
  <c r="G24" i="72" s="1"/>
  <c r="F23" i="72"/>
  <c r="E23" i="72"/>
  <c r="D23" i="72"/>
  <c r="C23" i="72"/>
  <c r="E22" i="72"/>
  <c r="D22" i="72"/>
  <c r="C22" i="72"/>
  <c r="G22" i="72" s="1"/>
  <c r="E21" i="72"/>
  <c r="D21" i="72"/>
  <c r="G21" i="72" s="1"/>
  <c r="C21" i="72"/>
  <c r="G32" i="71"/>
  <c r="C32" i="71"/>
  <c r="F31" i="71"/>
  <c r="E31" i="71"/>
  <c r="D31" i="71"/>
  <c r="C31" i="71"/>
  <c r="G31" i="71" s="1"/>
  <c r="F30" i="71"/>
  <c r="E30" i="71"/>
  <c r="D30" i="71"/>
  <c r="C30" i="71"/>
  <c r="G30" i="71" s="1"/>
  <c r="G29" i="71"/>
  <c r="C29" i="71"/>
  <c r="F28" i="71"/>
  <c r="E28" i="71"/>
  <c r="D28" i="71"/>
  <c r="C28" i="71"/>
  <c r="G28" i="71" s="1"/>
  <c r="F27" i="71"/>
  <c r="E27" i="71"/>
  <c r="D27" i="71"/>
  <c r="C27" i="71"/>
  <c r="G26" i="71"/>
  <c r="F26" i="71"/>
  <c r="E26" i="71"/>
  <c r="D26" i="71"/>
  <c r="C26" i="71"/>
  <c r="F25" i="71"/>
  <c r="E25" i="71"/>
  <c r="D25" i="71"/>
  <c r="C25" i="71"/>
  <c r="G25" i="71" s="1"/>
  <c r="F24" i="71"/>
  <c r="E24" i="71"/>
  <c r="D24" i="71"/>
  <c r="C24" i="71"/>
  <c r="F23" i="71"/>
  <c r="E23" i="71"/>
  <c r="D23" i="71"/>
  <c r="C23" i="71"/>
  <c r="G23" i="71" s="1"/>
  <c r="E22" i="71"/>
  <c r="D22" i="71"/>
  <c r="C22" i="71"/>
  <c r="G22" i="71" s="1"/>
  <c r="G21" i="71"/>
  <c r="E21" i="71"/>
  <c r="D21" i="71"/>
  <c r="C21" i="71"/>
  <c r="C32" i="70"/>
  <c r="G32" i="70" s="1"/>
  <c r="F31" i="70"/>
  <c r="E31" i="70"/>
  <c r="D31" i="70"/>
  <c r="C31" i="70"/>
  <c r="G31" i="70" s="1"/>
  <c r="G30" i="70"/>
  <c r="F30" i="70"/>
  <c r="E30" i="70"/>
  <c r="D30" i="70"/>
  <c r="C30" i="70"/>
  <c r="C29" i="70"/>
  <c r="G29" i="70" s="1"/>
  <c r="F28" i="70"/>
  <c r="E28" i="70"/>
  <c r="D28" i="70"/>
  <c r="C28" i="70"/>
  <c r="G27" i="70"/>
  <c r="F27" i="70"/>
  <c r="E27" i="70"/>
  <c r="D27" i="70"/>
  <c r="C27" i="70"/>
  <c r="F26" i="70"/>
  <c r="E26" i="70"/>
  <c r="D26" i="70"/>
  <c r="C26" i="70"/>
  <c r="G26" i="70" s="1"/>
  <c r="F25" i="70"/>
  <c r="E25" i="70"/>
  <c r="D25" i="70"/>
  <c r="C25" i="70"/>
  <c r="G25" i="70" s="1"/>
  <c r="F24" i="70"/>
  <c r="E24" i="70"/>
  <c r="D24" i="70"/>
  <c r="C24" i="70"/>
  <c r="G24" i="70" s="1"/>
  <c r="F23" i="70"/>
  <c r="E23" i="70"/>
  <c r="D23" i="70"/>
  <c r="C23" i="70"/>
  <c r="G23" i="70" s="1"/>
  <c r="E22" i="70"/>
  <c r="D22" i="70"/>
  <c r="G22" i="70" s="1"/>
  <c r="C22" i="70"/>
  <c r="E21" i="70"/>
  <c r="D21" i="70"/>
  <c r="G21" i="70" s="1"/>
  <c r="C21" i="70"/>
  <c r="C32" i="69"/>
  <c r="G32" i="69" s="1"/>
  <c r="G31" i="69"/>
  <c r="F31" i="69"/>
  <c r="E31" i="69"/>
  <c r="D31" i="69"/>
  <c r="C31" i="69"/>
  <c r="F30" i="69"/>
  <c r="E30" i="69"/>
  <c r="D30" i="69"/>
  <c r="C30" i="69"/>
  <c r="G30" i="69" s="1"/>
  <c r="C29" i="69"/>
  <c r="G29" i="69" s="1"/>
  <c r="G28" i="69"/>
  <c r="F28" i="69"/>
  <c r="E28" i="69"/>
  <c r="D28" i="69"/>
  <c r="C28" i="69"/>
  <c r="F27" i="69"/>
  <c r="E27" i="69"/>
  <c r="D27" i="69"/>
  <c r="C27" i="69"/>
  <c r="G27" i="69" s="1"/>
  <c r="F26" i="69"/>
  <c r="E26" i="69"/>
  <c r="D26" i="69"/>
  <c r="C26" i="69"/>
  <c r="F25" i="69"/>
  <c r="E25" i="69"/>
  <c r="D25" i="69"/>
  <c r="C25" i="69"/>
  <c r="G25" i="69" s="1"/>
  <c r="F24" i="69"/>
  <c r="E24" i="69"/>
  <c r="D24" i="69"/>
  <c r="C24" i="69"/>
  <c r="F23" i="69"/>
  <c r="E23" i="69"/>
  <c r="D23" i="69"/>
  <c r="C23" i="69"/>
  <c r="G23" i="69" s="1"/>
  <c r="E22" i="69"/>
  <c r="D22" i="69"/>
  <c r="C22" i="69"/>
  <c r="G22" i="69" s="1"/>
  <c r="E21" i="69"/>
  <c r="D21" i="69"/>
  <c r="C21" i="69"/>
  <c r="G21" i="69" s="1"/>
  <c r="G32" i="68"/>
  <c r="C32" i="68"/>
  <c r="F31" i="68"/>
  <c r="E31" i="68"/>
  <c r="D31" i="68"/>
  <c r="C31" i="68"/>
  <c r="G31" i="68" s="1"/>
  <c r="F30" i="68"/>
  <c r="E30" i="68"/>
  <c r="D30" i="68"/>
  <c r="C30" i="68"/>
  <c r="G29" i="68"/>
  <c r="C29" i="68"/>
  <c r="F28" i="68"/>
  <c r="E28" i="68"/>
  <c r="D28" i="68"/>
  <c r="C28" i="68"/>
  <c r="G28" i="68" s="1"/>
  <c r="F27" i="68"/>
  <c r="E27" i="68"/>
  <c r="D27" i="68"/>
  <c r="C27" i="68"/>
  <c r="F26" i="68"/>
  <c r="E26" i="68"/>
  <c r="D26" i="68"/>
  <c r="C26" i="68"/>
  <c r="G26" i="68" s="1"/>
  <c r="F25" i="68"/>
  <c r="E25" i="68"/>
  <c r="D25" i="68"/>
  <c r="C25" i="68"/>
  <c r="G25" i="68" s="1"/>
  <c r="F24" i="68"/>
  <c r="E24" i="68"/>
  <c r="D24" i="68"/>
  <c r="C24" i="68"/>
  <c r="G24" i="68" s="1"/>
  <c r="F23" i="68"/>
  <c r="E23" i="68"/>
  <c r="D23" i="68"/>
  <c r="G23" i="68" s="1"/>
  <c r="C23" i="68"/>
  <c r="G22" i="68"/>
  <c r="E22" i="68"/>
  <c r="D22" i="68"/>
  <c r="C22" i="68"/>
  <c r="E21" i="68"/>
  <c r="D21" i="68"/>
  <c r="C21" i="68"/>
  <c r="G21" i="68" s="1"/>
  <c r="C32" i="67"/>
  <c r="G32" i="67" s="1"/>
  <c r="F31" i="67"/>
  <c r="E31" i="67"/>
  <c r="D31" i="67"/>
  <c r="C31" i="67"/>
  <c r="F30" i="67"/>
  <c r="E30" i="67"/>
  <c r="D30" i="67"/>
  <c r="C30" i="67"/>
  <c r="G30" i="67" s="1"/>
  <c r="C29" i="67"/>
  <c r="G29" i="67" s="1"/>
  <c r="F28" i="67"/>
  <c r="E28" i="67"/>
  <c r="D28" i="67"/>
  <c r="C28" i="67"/>
  <c r="G28" i="67" s="1"/>
  <c r="F27" i="67"/>
  <c r="E27" i="67"/>
  <c r="D27" i="67"/>
  <c r="C27" i="67"/>
  <c r="G27" i="67" s="1"/>
  <c r="F26" i="67"/>
  <c r="E26" i="67"/>
  <c r="D26" i="67"/>
  <c r="C26" i="67"/>
  <c r="F25" i="67"/>
  <c r="E25" i="67"/>
  <c r="D25" i="67"/>
  <c r="C25" i="67"/>
  <c r="G25" i="67" s="1"/>
  <c r="F24" i="67"/>
  <c r="E24" i="67"/>
  <c r="D24" i="67"/>
  <c r="G24" i="67" s="1"/>
  <c r="C24" i="67"/>
  <c r="G23" i="67"/>
  <c r="F23" i="67"/>
  <c r="E23" i="67"/>
  <c r="D23" i="67"/>
  <c r="C23" i="67"/>
  <c r="E22" i="67"/>
  <c r="D22" i="67"/>
  <c r="C22" i="67"/>
  <c r="G22" i="67" s="1"/>
  <c r="E21" i="67"/>
  <c r="D21" i="67"/>
  <c r="C21" i="67"/>
  <c r="G21" i="67" s="1"/>
  <c r="G32" i="66"/>
  <c r="C32" i="66"/>
  <c r="F31" i="66"/>
  <c r="E31" i="66"/>
  <c r="D31" i="66"/>
  <c r="C31" i="66"/>
  <c r="G31" i="66" s="1"/>
  <c r="F30" i="66"/>
  <c r="E30" i="66"/>
  <c r="D30" i="66"/>
  <c r="C30" i="66"/>
  <c r="G29" i="66"/>
  <c r="C29" i="66"/>
  <c r="F28" i="66"/>
  <c r="E28" i="66"/>
  <c r="D28" i="66"/>
  <c r="C28" i="66"/>
  <c r="G28" i="66" s="1"/>
  <c r="F27" i="66"/>
  <c r="E27" i="66"/>
  <c r="D27" i="66"/>
  <c r="C27" i="66"/>
  <c r="F26" i="66"/>
  <c r="E26" i="66"/>
  <c r="D26" i="66"/>
  <c r="C26" i="66"/>
  <c r="G26" i="66" s="1"/>
  <c r="F25" i="66"/>
  <c r="E25" i="66"/>
  <c r="D25" i="66"/>
  <c r="G25" i="66" s="1"/>
  <c r="C25" i="66"/>
  <c r="G24" i="66"/>
  <c r="F24" i="66"/>
  <c r="E24" i="66"/>
  <c r="D24" i="66"/>
  <c r="C24" i="66"/>
  <c r="F23" i="66"/>
  <c r="E23" i="66"/>
  <c r="D23" i="66"/>
  <c r="C23" i="66"/>
  <c r="E22" i="66"/>
  <c r="D22" i="66"/>
  <c r="G22" i="66" s="1"/>
  <c r="C22" i="66"/>
  <c r="E21" i="66"/>
  <c r="D21" i="66"/>
  <c r="G21" i="66" s="1"/>
  <c r="C21" i="66"/>
  <c r="C32" i="65"/>
  <c r="G32" i="65" s="1"/>
  <c r="F31" i="65"/>
  <c r="E31" i="65"/>
  <c r="D31" i="65"/>
  <c r="C31" i="65"/>
  <c r="F30" i="65"/>
  <c r="E30" i="65"/>
  <c r="D30" i="65"/>
  <c r="C30" i="65"/>
  <c r="G30" i="65" s="1"/>
  <c r="C29" i="65"/>
  <c r="G29" i="65" s="1"/>
  <c r="F28" i="65"/>
  <c r="E28" i="65"/>
  <c r="D28" i="65"/>
  <c r="C28" i="65"/>
  <c r="F27" i="65"/>
  <c r="E27" i="65"/>
  <c r="D27" i="65"/>
  <c r="C27" i="65"/>
  <c r="G27" i="65" s="1"/>
  <c r="F26" i="65"/>
  <c r="E26" i="65"/>
  <c r="D26" i="65"/>
  <c r="G26" i="65" s="1"/>
  <c r="C26" i="65"/>
  <c r="G25" i="65"/>
  <c r="F25" i="65"/>
  <c r="E25" i="65"/>
  <c r="D25" i="65"/>
  <c r="C25" i="65"/>
  <c r="F24" i="65"/>
  <c r="E24" i="65"/>
  <c r="D24" i="65"/>
  <c r="C24" i="65"/>
  <c r="G24" i="65" s="1"/>
  <c r="G23" i="65"/>
  <c r="F23" i="65"/>
  <c r="E23" i="65"/>
  <c r="D23" i="65"/>
  <c r="C23" i="65"/>
  <c r="E22" i="65"/>
  <c r="D22" i="65"/>
  <c r="C22" i="65"/>
  <c r="G22" i="65" s="1"/>
  <c r="E21" i="65"/>
  <c r="D21" i="65"/>
  <c r="C21" i="65"/>
  <c r="G32" i="64"/>
  <c r="C32" i="64"/>
  <c r="F31" i="64"/>
  <c r="E31" i="64"/>
  <c r="D31" i="64"/>
  <c r="C31" i="64"/>
  <c r="G31" i="64" s="1"/>
  <c r="G30" i="64"/>
  <c r="F30" i="64"/>
  <c r="E30" i="64"/>
  <c r="D30" i="64"/>
  <c r="C30" i="64"/>
  <c r="G29" i="64"/>
  <c r="C29" i="64"/>
  <c r="F28" i="64"/>
  <c r="E28" i="64"/>
  <c r="D28" i="64"/>
  <c r="C28" i="64"/>
  <c r="G28" i="64" s="1"/>
  <c r="F27" i="64"/>
  <c r="E27" i="64"/>
  <c r="D27" i="64"/>
  <c r="G27" i="64" s="1"/>
  <c r="C27" i="64"/>
  <c r="G26" i="64"/>
  <c r="F26" i="64"/>
  <c r="E26" i="64"/>
  <c r="D26" i="64"/>
  <c r="C26" i="64"/>
  <c r="F25" i="64"/>
  <c r="E25" i="64"/>
  <c r="D25" i="64"/>
  <c r="C25" i="64"/>
  <c r="F24" i="64"/>
  <c r="E24" i="64"/>
  <c r="G24" i="64" s="1"/>
  <c r="D24" i="64"/>
  <c r="C24" i="64"/>
  <c r="F23" i="64"/>
  <c r="E23" i="64"/>
  <c r="D23" i="64"/>
  <c r="C23" i="64"/>
  <c r="G23" i="64" s="1"/>
  <c r="G22" i="64"/>
  <c r="E22" i="64"/>
  <c r="D22" i="64"/>
  <c r="C22" i="64"/>
  <c r="G21" i="64"/>
  <c r="E21" i="64"/>
  <c r="D21" i="64"/>
  <c r="C21" i="64"/>
  <c r="C32" i="63"/>
  <c r="G32" i="63" s="1"/>
  <c r="G31" i="63"/>
  <c r="F31" i="63"/>
  <c r="E31" i="63"/>
  <c r="D31" i="63"/>
  <c r="C31" i="63"/>
  <c r="G30" i="63"/>
  <c r="F30" i="63"/>
  <c r="E30" i="63"/>
  <c r="D30" i="63"/>
  <c r="C30" i="63"/>
  <c r="C29" i="63"/>
  <c r="G29" i="63" s="1"/>
  <c r="F28" i="63"/>
  <c r="G28" i="63" s="1"/>
  <c r="E28" i="63"/>
  <c r="D28" i="63"/>
  <c r="C28" i="63"/>
  <c r="G27" i="63"/>
  <c r="F27" i="63"/>
  <c r="E27" i="63"/>
  <c r="D27" i="63"/>
  <c r="C27" i="63"/>
  <c r="F26" i="63"/>
  <c r="E26" i="63"/>
  <c r="D26" i="63"/>
  <c r="C26" i="63"/>
  <c r="G26" i="63" s="1"/>
  <c r="F25" i="63"/>
  <c r="E25" i="63"/>
  <c r="G25" i="63" s="1"/>
  <c r="D25" i="63"/>
  <c r="C25" i="63"/>
  <c r="F24" i="63"/>
  <c r="E24" i="63"/>
  <c r="D24" i="63"/>
  <c r="C24" i="63"/>
  <c r="G24" i="63" s="1"/>
  <c r="F23" i="63"/>
  <c r="E23" i="63"/>
  <c r="D23" i="63"/>
  <c r="C23" i="63"/>
  <c r="G23" i="63" s="1"/>
  <c r="G22" i="63"/>
  <c r="E22" i="63"/>
  <c r="D22" i="63"/>
  <c r="C22" i="63"/>
  <c r="E21" i="63"/>
  <c r="D21" i="63"/>
  <c r="C21" i="63"/>
  <c r="G32" i="62"/>
  <c r="C32" i="62"/>
  <c r="G31" i="62"/>
  <c r="F31" i="62"/>
  <c r="E31" i="62"/>
  <c r="D31" i="62"/>
  <c r="C31" i="62"/>
  <c r="F30" i="62"/>
  <c r="E30" i="62"/>
  <c r="D30" i="62"/>
  <c r="C30" i="62"/>
  <c r="G30" i="62" s="1"/>
  <c r="G29" i="62"/>
  <c r="C29" i="62"/>
  <c r="G28" i="62"/>
  <c r="F28" i="62"/>
  <c r="E28" i="62"/>
  <c r="D28" i="62"/>
  <c r="C28" i="62"/>
  <c r="F27" i="62"/>
  <c r="E27" i="62"/>
  <c r="D27" i="62"/>
  <c r="C27" i="62"/>
  <c r="G26" i="62"/>
  <c r="F26" i="62"/>
  <c r="E26" i="62"/>
  <c r="D26" i="62"/>
  <c r="C26" i="62"/>
  <c r="F25" i="62"/>
  <c r="E25" i="62"/>
  <c r="D25" i="62"/>
  <c r="C25" i="62"/>
  <c r="G25" i="62" s="1"/>
  <c r="G24" i="62"/>
  <c r="F24" i="62"/>
  <c r="E24" i="62"/>
  <c r="D24" i="62"/>
  <c r="C24" i="62"/>
  <c r="G23" i="62"/>
  <c r="F23" i="62"/>
  <c r="E23" i="62"/>
  <c r="D23" i="62"/>
  <c r="C23" i="62"/>
  <c r="E22" i="62"/>
  <c r="D22" i="62"/>
  <c r="C22" i="62"/>
  <c r="E21" i="62"/>
  <c r="D21" i="62"/>
  <c r="G21" i="62" s="1"/>
  <c r="C21" i="62"/>
  <c r="C32" i="61"/>
  <c r="G32" i="61" s="1"/>
  <c r="F31" i="61"/>
  <c r="E31" i="61"/>
  <c r="D31" i="61"/>
  <c r="C31" i="61"/>
  <c r="G30" i="61"/>
  <c r="F30" i="61"/>
  <c r="E30" i="61"/>
  <c r="D30" i="61"/>
  <c r="C30" i="61"/>
  <c r="C29" i="61"/>
  <c r="G29" i="61" s="1"/>
  <c r="F28" i="61"/>
  <c r="E28" i="61"/>
  <c r="D28" i="61"/>
  <c r="C28" i="61"/>
  <c r="G28" i="61" s="1"/>
  <c r="F27" i="61"/>
  <c r="E27" i="61"/>
  <c r="G27" i="61" s="1"/>
  <c r="D27" i="61"/>
  <c r="C27" i="61"/>
  <c r="F26" i="61"/>
  <c r="E26" i="61"/>
  <c r="D26" i="61"/>
  <c r="C26" i="61"/>
  <c r="G26" i="61" s="1"/>
  <c r="F25" i="61"/>
  <c r="E25" i="61"/>
  <c r="D25" i="61"/>
  <c r="C25" i="61"/>
  <c r="G25" i="61" s="1"/>
  <c r="G24" i="61"/>
  <c r="F24" i="61"/>
  <c r="E24" i="61"/>
  <c r="D24" i="61"/>
  <c r="C24" i="61"/>
  <c r="F23" i="61"/>
  <c r="E23" i="61"/>
  <c r="D23" i="61"/>
  <c r="C23" i="61"/>
  <c r="G23" i="61" s="1"/>
  <c r="E22" i="61"/>
  <c r="D22" i="61"/>
  <c r="C22" i="61"/>
  <c r="E21" i="61"/>
  <c r="D21" i="61"/>
  <c r="C21" i="61"/>
  <c r="G21" i="61" s="1"/>
  <c r="G32" i="60"/>
  <c r="C32" i="60"/>
  <c r="F31" i="60"/>
  <c r="E31" i="60"/>
  <c r="G31" i="60" s="1"/>
  <c r="D31" i="60"/>
  <c r="C31" i="60"/>
  <c r="F30" i="60"/>
  <c r="E30" i="60"/>
  <c r="D30" i="60"/>
  <c r="C30" i="60"/>
  <c r="G30" i="60" s="1"/>
  <c r="G29" i="60"/>
  <c r="C29" i="60"/>
  <c r="G28" i="60"/>
  <c r="F28" i="60"/>
  <c r="E28" i="60"/>
  <c r="D28" i="60"/>
  <c r="C28" i="60"/>
  <c r="F27" i="60"/>
  <c r="E27" i="60"/>
  <c r="D27" i="60"/>
  <c r="C27" i="60"/>
  <c r="G26" i="60"/>
  <c r="F26" i="60"/>
  <c r="E26" i="60"/>
  <c r="D26" i="60"/>
  <c r="C26" i="60"/>
  <c r="G25" i="60"/>
  <c r="F25" i="60"/>
  <c r="E25" i="60"/>
  <c r="D25" i="60"/>
  <c r="C25" i="60"/>
  <c r="G24" i="60"/>
  <c r="F24" i="60"/>
  <c r="E24" i="60"/>
  <c r="D24" i="60"/>
  <c r="C24" i="60"/>
  <c r="F23" i="60"/>
  <c r="E23" i="60"/>
  <c r="D23" i="60"/>
  <c r="C23" i="60"/>
  <c r="G23" i="60" s="1"/>
  <c r="E22" i="60"/>
  <c r="D22" i="60"/>
  <c r="C22" i="60"/>
  <c r="G22" i="60" s="1"/>
  <c r="G21" i="60"/>
  <c r="E21" i="60"/>
  <c r="D21" i="60"/>
  <c r="C21" i="60"/>
  <c r="G32" i="59"/>
  <c r="C32" i="59"/>
  <c r="F31" i="59"/>
  <c r="E31" i="59"/>
  <c r="D31" i="59"/>
  <c r="C31" i="59"/>
  <c r="G30" i="59"/>
  <c r="F30" i="59"/>
  <c r="E30" i="59"/>
  <c r="D30" i="59"/>
  <c r="C30" i="59"/>
  <c r="G29" i="59"/>
  <c r="C29" i="59"/>
  <c r="F28" i="59"/>
  <c r="E28" i="59"/>
  <c r="D28" i="59"/>
  <c r="C28" i="59"/>
  <c r="G28" i="59" s="1"/>
  <c r="F27" i="59"/>
  <c r="E27" i="59"/>
  <c r="D27" i="59"/>
  <c r="C27" i="59"/>
  <c r="G27" i="59" s="1"/>
  <c r="G26" i="59"/>
  <c r="F26" i="59"/>
  <c r="E26" i="59"/>
  <c r="D26" i="59"/>
  <c r="C26" i="59"/>
  <c r="F25" i="59"/>
  <c r="E25" i="59"/>
  <c r="D25" i="59"/>
  <c r="C25" i="59"/>
  <c r="G25" i="59" s="1"/>
  <c r="F24" i="59"/>
  <c r="E24" i="59"/>
  <c r="D24" i="59"/>
  <c r="C24" i="59"/>
  <c r="G24" i="59" s="1"/>
  <c r="F23" i="59"/>
  <c r="E23" i="59"/>
  <c r="D23" i="59"/>
  <c r="C23" i="59"/>
  <c r="G23" i="59" s="1"/>
  <c r="E22" i="59"/>
  <c r="D22" i="59"/>
  <c r="C22" i="59"/>
  <c r="G21" i="59"/>
  <c r="E21" i="59"/>
  <c r="D21" i="59"/>
  <c r="C21" i="59"/>
  <c r="C32" i="58"/>
  <c r="G32" i="58" s="1"/>
  <c r="F31" i="58"/>
  <c r="E31" i="58"/>
  <c r="D31" i="58"/>
  <c r="C31" i="58"/>
  <c r="G31" i="58" s="1"/>
  <c r="G30" i="58"/>
  <c r="F30" i="58"/>
  <c r="E30" i="58"/>
  <c r="D30" i="58"/>
  <c r="C30" i="58"/>
  <c r="C29" i="58"/>
  <c r="G29" i="58" s="1"/>
  <c r="F28" i="58"/>
  <c r="E28" i="58"/>
  <c r="D28" i="58"/>
  <c r="C28" i="58"/>
  <c r="G28" i="58" s="1"/>
  <c r="G27" i="58"/>
  <c r="F27" i="58"/>
  <c r="E27" i="58"/>
  <c r="D27" i="58"/>
  <c r="C27" i="58"/>
  <c r="F26" i="58"/>
  <c r="E26" i="58"/>
  <c r="D26" i="58"/>
  <c r="C26" i="58"/>
  <c r="G26" i="58" s="1"/>
  <c r="F25" i="58"/>
  <c r="E25" i="58"/>
  <c r="D25" i="58"/>
  <c r="C25" i="58"/>
  <c r="F24" i="58"/>
  <c r="E24" i="58"/>
  <c r="D24" i="58"/>
  <c r="C24" i="58"/>
  <c r="F23" i="58"/>
  <c r="E23" i="58"/>
  <c r="D23" i="58"/>
  <c r="C23" i="58"/>
  <c r="G23" i="58" s="1"/>
  <c r="E22" i="58"/>
  <c r="D22" i="58"/>
  <c r="G22" i="58" s="1"/>
  <c r="C22" i="58"/>
  <c r="G21" i="58"/>
  <c r="E21" i="58"/>
  <c r="D21" i="58"/>
  <c r="C21" i="58"/>
  <c r="C32" i="57"/>
  <c r="G32" i="57" s="1"/>
  <c r="G31" i="57"/>
  <c r="F31" i="57"/>
  <c r="E31" i="57"/>
  <c r="D31" i="57"/>
  <c r="C31" i="57"/>
  <c r="F30" i="57"/>
  <c r="G30" i="57" s="1"/>
  <c r="E30" i="57"/>
  <c r="D30" i="57"/>
  <c r="C30" i="57"/>
  <c r="C29" i="57"/>
  <c r="G29" i="57" s="1"/>
  <c r="G28" i="57"/>
  <c r="F28" i="57"/>
  <c r="E28" i="57"/>
  <c r="D28" i="57"/>
  <c r="C28" i="57"/>
  <c r="F27" i="57"/>
  <c r="E27" i="57"/>
  <c r="D27" i="57"/>
  <c r="C27" i="57"/>
  <c r="G27" i="57" s="1"/>
  <c r="F26" i="57"/>
  <c r="E26" i="57"/>
  <c r="D26" i="57"/>
  <c r="C26" i="57"/>
  <c r="G26" i="57" s="1"/>
  <c r="F25" i="57"/>
  <c r="E25" i="57"/>
  <c r="D25" i="57"/>
  <c r="C25" i="57"/>
  <c r="F24" i="57"/>
  <c r="E24" i="57"/>
  <c r="D24" i="57"/>
  <c r="C24" i="57"/>
  <c r="G24" i="57" s="1"/>
  <c r="F23" i="57"/>
  <c r="E23" i="57"/>
  <c r="D23" i="57"/>
  <c r="C23" i="57"/>
  <c r="G23" i="57" s="1"/>
  <c r="E22" i="57"/>
  <c r="D22" i="57"/>
  <c r="C22" i="57"/>
  <c r="G22" i="57" s="1"/>
  <c r="E21" i="57"/>
  <c r="D21" i="57"/>
  <c r="C21" i="57"/>
  <c r="G32" i="56"/>
  <c r="C32" i="56"/>
  <c r="F31" i="56"/>
  <c r="E31" i="56"/>
  <c r="D31" i="56"/>
  <c r="C31" i="56"/>
  <c r="G31" i="56" s="1"/>
  <c r="F30" i="56"/>
  <c r="E30" i="56"/>
  <c r="D30" i="56"/>
  <c r="C30" i="56"/>
  <c r="G29" i="56"/>
  <c r="C29" i="56"/>
  <c r="F28" i="56"/>
  <c r="E28" i="56"/>
  <c r="D28" i="56"/>
  <c r="C28" i="56"/>
  <c r="G28" i="56" s="1"/>
  <c r="F27" i="56"/>
  <c r="E27" i="56"/>
  <c r="D27" i="56"/>
  <c r="C27" i="56"/>
  <c r="F26" i="56"/>
  <c r="E26" i="56"/>
  <c r="D26" i="56"/>
  <c r="C26" i="56"/>
  <c r="F25" i="56"/>
  <c r="E25" i="56"/>
  <c r="D25" i="56"/>
  <c r="C25" i="56"/>
  <c r="F24" i="56"/>
  <c r="E24" i="56"/>
  <c r="D24" i="56"/>
  <c r="C24" i="56"/>
  <c r="G24" i="56" s="1"/>
  <c r="G23" i="56"/>
  <c r="F23" i="56"/>
  <c r="E23" i="56"/>
  <c r="D23" i="56"/>
  <c r="C23" i="56"/>
  <c r="G22" i="56"/>
  <c r="E22" i="56"/>
  <c r="D22" i="56"/>
  <c r="C22" i="56"/>
  <c r="E21" i="56"/>
  <c r="D21" i="56"/>
  <c r="C21" i="56"/>
  <c r="G21" i="56" s="1"/>
  <c r="C32" i="55"/>
  <c r="G32" i="55" s="1"/>
  <c r="F31" i="55"/>
  <c r="E31" i="55"/>
  <c r="D31" i="55"/>
  <c r="C31" i="55"/>
  <c r="F30" i="55"/>
  <c r="E30" i="55"/>
  <c r="D30" i="55"/>
  <c r="C30" i="55"/>
  <c r="G30" i="55" s="1"/>
  <c r="C29" i="55"/>
  <c r="G29" i="55" s="1"/>
  <c r="F28" i="55"/>
  <c r="E28" i="55"/>
  <c r="D28" i="55"/>
  <c r="C28" i="55"/>
  <c r="F27" i="55"/>
  <c r="E27" i="55"/>
  <c r="D27" i="55"/>
  <c r="C27" i="55"/>
  <c r="G27" i="55" s="1"/>
  <c r="F26" i="55"/>
  <c r="E26" i="55"/>
  <c r="D26" i="55"/>
  <c r="C26" i="55"/>
  <c r="F25" i="55"/>
  <c r="E25" i="55"/>
  <c r="D25" i="55"/>
  <c r="C25" i="55"/>
  <c r="G25" i="55" s="1"/>
  <c r="F24" i="55"/>
  <c r="E24" i="55"/>
  <c r="D24" i="55"/>
  <c r="G24" i="55" s="1"/>
  <c r="C24" i="55"/>
  <c r="G23" i="55"/>
  <c r="F23" i="55"/>
  <c r="E23" i="55"/>
  <c r="D23" i="55"/>
  <c r="C23" i="55"/>
  <c r="E22" i="55"/>
  <c r="D22" i="55"/>
  <c r="C22" i="55"/>
  <c r="E21" i="55"/>
  <c r="D21" i="55"/>
  <c r="C21" i="55"/>
  <c r="G21" i="55" s="1"/>
  <c r="G32" i="54"/>
  <c r="C32" i="54"/>
  <c r="F31" i="54"/>
  <c r="E31" i="54"/>
  <c r="D31" i="54"/>
  <c r="C31" i="54"/>
  <c r="G31" i="54" s="1"/>
  <c r="F30" i="54"/>
  <c r="E30" i="54"/>
  <c r="D30" i="54"/>
  <c r="C30" i="54"/>
  <c r="G30" i="54" s="1"/>
  <c r="G29" i="54"/>
  <c r="C29" i="54"/>
  <c r="F28" i="54"/>
  <c r="E28" i="54"/>
  <c r="D28" i="54"/>
  <c r="C28" i="54"/>
  <c r="F27" i="54"/>
  <c r="E27" i="54"/>
  <c r="D27" i="54"/>
  <c r="C27" i="54"/>
  <c r="G27" i="54" s="1"/>
  <c r="F26" i="54"/>
  <c r="E26" i="54"/>
  <c r="D26" i="54"/>
  <c r="C26" i="54"/>
  <c r="G26" i="54" s="1"/>
  <c r="F25" i="54"/>
  <c r="E25" i="54"/>
  <c r="D25" i="54"/>
  <c r="G25" i="54" s="1"/>
  <c r="C25" i="54"/>
  <c r="G24" i="54"/>
  <c r="F24" i="54"/>
  <c r="E24" i="54"/>
  <c r="D24" i="54"/>
  <c r="C24" i="54"/>
  <c r="F23" i="54"/>
  <c r="E23" i="54"/>
  <c r="D23" i="54"/>
  <c r="C23" i="54"/>
  <c r="G23" i="54" s="1"/>
  <c r="G22" i="54"/>
  <c r="E22" i="54"/>
  <c r="D22" i="54"/>
  <c r="C22" i="54"/>
  <c r="E21" i="54"/>
  <c r="D21" i="54"/>
  <c r="G21" i="54" s="1"/>
  <c r="C21" i="54"/>
  <c r="C32" i="53"/>
  <c r="G32" i="53" s="1"/>
  <c r="F31" i="53"/>
  <c r="E31" i="53"/>
  <c r="D31" i="53"/>
  <c r="C31" i="53"/>
  <c r="F30" i="53"/>
  <c r="E30" i="53"/>
  <c r="D30" i="53"/>
  <c r="C30" i="53"/>
  <c r="G30" i="53" s="1"/>
  <c r="G29" i="53"/>
  <c r="C29" i="53"/>
  <c r="F28" i="53"/>
  <c r="E28" i="53"/>
  <c r="D28" i="53"/>
  <c r="C28" i="53"/>
  <c r="G28" i="53" s="1"/>
  <c r="F27" i="53"/>
  <c r="E27" i="53"/>
  <c r="D27" i="53"/>
  <c r="C27" i="53"/>
  <c r="G27" i="53" s="1"/>
  <c r="F26" i="53"/>
  <c r="E26" i="53"/>
  <c r="D26" i="53"/>
  <c r="G26" i="53" s="1"/>
  <c r="C26" i="53"/>
  <c r="G25" i="53"/>
  <c r="F25" i="53"/>
  <c r="E25" i="53"/>
  <c r="D25" i="53"/>
  <c r="C25" i="53"/>
  <c r="F24" i="53"/>
  <c r="E24" i="53"/>
  <c r="D24" i="53"/>
  <c r="C24" i="53"/>
  <c r="F23" i="53"/>
  <c r="E23" i="53"/>
  <c r="G23" i="53" s="1"/>
  <c r="D23" i="53"/>
  <c r="C23" i="53"/>
  <c r="E22" i="53"/>
  <c r="D22" i="53"/>
  <c r="C22" i="53"/>
  <c r="G22" i="53" s="1"/>
  <c r="E21" i="53"/>
  <c r="D21" i="53"/>
  <c r="C21" i="53"/>
  <c r="G21" i="53" s="1"/>
  <c r="G32" i="52"/>
  <c r="C32" i="52"/>
  <c r="F31" i="52"/>
  <c r="E31" i="52"/>
  <c r="D31" i="52"/>
  <c r="C31" i="52"/>
  <c r="G31" i="52" s="1"/>
  <c r="G30" i="52"/>
  <c r="F30" i="52"/>
  <c r="E30" i="52"/>
  <c r="D30" i="52"/>
  <c r="C30" i="52"/>
  <c r="G29" i="52"/>
  <c r="C29" i="52"/>
  <c r="F28" i="52"/>
  <c r="E28" i="52"/>
  <c r="D28" i="52"/>
  <c r="C28" i="52"/>
  <c r="G28" i="52" s="1"/>
  <c r="F27" i="52"/>
  <c r="G27" i="52" s="1"/>
  <c r="E27" i="52"/>
  <c r="D27" i="52"/>
  <c r="C27" i="52"/>
  <c r="G26" i="52"/>
  <c r="F26" i="52"/>
  <c r="E26" i="52"/>
  <c r="D26" i="52"/>
  <c r="C26" i="52"/>
  <c r="F25" i="52"/>
  <c r="E25" i="52"/>
  <c r="D25" i="52"/>
  <c r="C25" i="52"/>
  <c r="G25" i="52" s="1"/>
  <c r="F24" i="52"/>
  <c r="E24" i="52"/>
  <c r="G24" i="52" s="1"/>
  <c r="D24" i="52"/>
  <c r="C24" i="52"/>
  <c r="F23" i="52"/>
  <c r="E23" i="52"/>
  <c r="D23" i="52"/>
  <c r="C23" i="52"/>
  <c r="E22" i="52"/>
  <c r="D22" i="52"/>
  <c r="G22" i="52" s="1"/>
  <c r="C22" i="52"/>
  <c r="G21" i="52"/>
  <c r="E21" i="52"/>
  <c r="D21" i="52"/>
  <c r="C21" i="52"/>
  <c r="C32" i="51"/>
  <c r="G32" i="51" s="1"/>
  <c r="F31" i="51"/>
  <c r="E31" i="51"/>
  <c r="D31" i="51"/>
  <c r="G31" i="51" s="1"/>
  <c r="C31" i="51"/>
  <c r="G30" i="51"/>
  <c r="F30" i="51"/>
  <c r="E30" i="51"/>
  <c r="D30" i="51"/>
  <c r="C30" i="51"/>
  <c r="C29" i="51"/>
  <c r="G29" i="51" s="1"/>
  <c r="F28" i="51"/>
  <c r="E28" i="51"/>
  <c r="D28" i="51"/>
  <c r="G28" i="51" s="1"/>
  <c r="C28" i="51"/>
  <c r="G27" i="51"/>
  <c r="F27" i="51"/>
  <c r="E27" i="51"/>
  <c r="D27" i="51"/>
  <c r="C27" i="51"/>
  <c r="F26" i="51"/>
  <c r="E26" i="51"/>
  <c r="D26" i="51"/>
  <c r="C26" i="51"/>
  <c r="G25" i="51"/>
  <c r="F25" i="51"/>
  <c r="E25" i="51"/>
  <c r="D25" i="51"/>
  <c r="C25" i="51"/>
  <c r="F24" i="51"/>
  <c r="E24" i="51"/>
  <c r="D24" i="51"/>
  <c r="C24" i="51"/>
  <c r="G23" i="51"/>
  <c r="F23" i="51"/>
  <c r="E23" i="51"/>
  <c r="D23" i="51"/>
  <c r="C23" i="51"/>
  <c r="G22" i="51"/>
  <c r="E22" i="51"/>
  <c r="D22" i="51"/>
  <c r="C22" i="51"/>
  <c r="E21" i="51"/>
  <c r="D21" i="51"/>
  <c r="C21" i="51"/>
  <c r="G32" i="50"/>
  <c r="C32" i="50"/>
  <c r="G31" i="50"/>
  <c r="F31" i="50"/>
  <c r="E31" i="50"/>
  <c r="D31" i="50"/>
  <c r="C31" i="50"/>
  <c r="F30" i="50"/>
  <c r="E30" i="50"/>
  <c r="D30" i="50"/>
  <c r="C30" i="50"/>
  <c r="G29" i="50"/>
  <c r="C29" i="50"/>
  <c r="G28" i="50"/>
  <c r="F28" i="50"/>
  <c r="E28" i="50"/>
  <c r="D28" i="50"/>
  <c r="C28" i="50"/>
  <c r="F27" i="50"/>
  <c r="E27" i="50"/>
  <c r="D27" i="50"/>
  <c r="C27" i="50"/>
  <c r="G26" i="50"/>
  <c r="F26" i="50"/>
  <c r="E26" i="50"/>
  <c r="D26" i="50"/>
  <c r="C26" i="50"/>
  <c r="F25" i="50"/>
  <c r="E25" i="50"/>
  <c r="D25" i="50"/>
  <c r="C25" i="50"/>
  <c r="G25" i="50" s="1"/>
  <c r="G24" i="50"/>
  <c r="F24" i="50"/>
  <c r="E24" i="50"/>
  <c r="D24" i="50"/>
  <c r="C24" i="50"/>
  <c r="G23" i="50"/>
  <c r="F23" i="50"/>
  <c r="E23" i="50"/>
  <c r="D23" i="50"/>
  <c r="C23" i="50"/>
  <c r="E22" i="50"/>
  <c r="D22" i="50"/>
  <c r="G22" i="50" s="1"/>
  <c r="C22" i="50"/>
  <c r="G21" i="50"/>
  <c r="E21" i="50"/>
  <c r="D21" i="50"/>
  <c r="C21" i="50"/>
  <c r="C32" i="49"/>
  <c r="G32" i="49" s="1"/>
  <c r="F31" i="49"/>
  <c r="E31" i="49"/>
  <c r="D31" i="49"/>
  <c r="C31" i="49"/>
  <c r="G30" i="49"/>
  <c r="F30" i="49"/>
  <c r="E30" i="49"/>
  <c r="D30" i="49"/>
  <c r="C30" i="49"/>
  <c r="C29" i="49"/>
  <c r="G29" i="49" s="1"/>
  <c r="F28" i="49"/>
  <c r="E28" i="49"/>
  <c r="D28" i="49"/>
  <c r="C28" i="49"/>
  <c r="F27" i="49"/>
  <c r="E27" i="49"/>
  <c r="G27" i="49" s="1"/>
  <c r="D27" i="49"/>
  <c r="C27" i="49"/>
  <c r="F26" i="49"/>
  <c r="E26" i="49"/>
  <c r="D26" i="49"/>
  <c r="C26" i="49"/>
  <c r="G26" i="49" s="1"/>
  <c r="F25" i="49"/>
  <c r="E25" i="49"/>
  <c r="G25" i="49" s="1"/>
  <c r="D25" i="49"/>
  <c r="C25" i="49"/>
  <c r="G24" i="49"/>
  <c r="F24" i="49"/>
  <c r="E24" i="49"/>
  <c r="D24" i="49"/>
  <c r="C24" i="49"/>
  <c r="F23" i="49"/>
  <c r="E23" i="49"/>
  <c r="D23" i="49"/>
  <c r="C23" i="49"/>
  <c r="G23" i="49" s="1"/>
  <c r="E22" i="49"/>
  <c r="D22" i="49"/>
  <c r="C22" i="49"/>
  <c r="G22" i="49" s="1"/>
  <c r="E21" i="49"/>
  <c r="D21" i="49"/>
  <c r="C21" i="49"/>
  <c r="G21" i="49" s="1"/>
  <c r="G32" i="48"/>
  <c r="C32" i="48"/>
  <c r="F31" i="48"/>
  <c r="E31" i="48"/>
  <c r="G31" i="48" s="1"/>
  <c r="D31" i="48"/>
  <c r="C31" i="48"/>
  <c r="F30" i="48"/>
  <c r="E30" i="48"/>
  <c r="D30" i="48"/>
  <c r="C30" i="48"/>
  <c r="G30" i="48" s="1"/>
  <c r="G29" i="48"/>
  <c r="C29" i="48"/>
  <c r="G28" i="48"/>
  <c r="F28" i="48"/>
  <c r="E28" i="48"/>
  <c r="D28" i="48"/>
  <c r="C28" i="48"/>
  <c r="F27" i="48"/>
  <c r="E27" i="48"/>
  <c r="D27" i="48"/>
  <c r="C27" i="48"/>
  <c r="G26" i="48"/>
  <c r="F26" i="48"/>
  <c r="E26" i="48"/>
  <c r="D26" i="48"/>
  <c r="C26" i="48"/>
  <c r="G25" i="48"/>
  <c r="F25" i="48"/>
  <c r="E25" i="48"/>
  <c r="D25" i="48"/>
  <c r="C25" i="48"/>
  <c r="G24" i="48"/>
  <c r="F24" i="48"/>
  <c r="E24" i="48"/>
  <c r="D24" i="48"/>
  <c r="C24" i="48"/>
  <c r="F23" i="48"/>
  <c r="E23" i="48"/>
  <c r="D23" i="48"/>
  <c r="C23" i="48"/>
  <c r="E22" i="48"/>
  <c r="D22" i="48"/>
  <c r="C22" i="48"/>
  <c r="G22" i="48" s="1"/>
  <c r="G21" i="48"/>
  <c r="E21" i="48"/>
  <c r="D21" i="48"/>
  <c r="C21" i="48"/>
  <c r="G32" i="47"/>
  <c r="C32" i="47"/>
  <c r="F31" i="47"/>
  <c r="E31" i="47"/>
  <c r="D31" i="47"/>
  <c r="C31" i="47"/>
  <c r="G30" i="47"/>
  <c r="F30" i="47"/>
  <c r="E30" i="47"/>
  <c r="D30" i="47"/>
  <c r="C30" i="47"/>
  <c r="G29" i="47"/>
  <c r="C29" i="47"/>
  <c r="F28" i="47"/>
  <c r="E28" i="47"/>
  <c r="D28" i="47"/>
  <c r="C28" i="47"/>
  <c r="G28" i="47" s="1"/>
  <c r="F27" i="47"/>
  <c r="E27" i="47"/>
  <c r="D27" i="47"/>
  <c r="C27" i="47"/>
  <c r="G27" i="47" s="1"/>
  <c r="G26" i="47"/>
  <c r="F26" i="47"/>
  <c r="E26" i="47"/>
  <c r="D26" i="47"/>
  <c r="C26" i="47"/>
  <c r="F25" i="47"/>
  <c r="E25" i="47"/>
  <c r="D25" i="47"/>
  <c r="C25" i="47"/>
  <c r="G25" i="47" s="1"/>
  <c r="F24" i="47"/>
  <c r="E24" i="47"/>
  <c r="D24" i="47"/>
  <c r="C24" i="47"/>
  <c r="F23" i="47"/>
  <c r="E23" i="47"/>
  <c r="D23" i="47"/>
  <c r="C23" i="47"/>
  <c r="G23" i="47" s="1"/>
  <c r="E22" i="47"/>
  <c r="D22" i="47"/>
  <c r="C22" i="47"/>
  <c r="G22" i="47" s="1"/>
  <c r="G21" i="47"/>
  <c r="E21" i="47"/>
  <c r="D21" i="47"/>
  <c r="C21" i="47"/>
  <c r="C32" i="46"/>
  <c r="G32" i="46" s="1"/>
  <c r="F31" i="46"/>
  <c r="E31" i="46"/>
  <c r="G31" i="46" s="1"/>
  <c r="D31" i="46"/>
  <c r="C31" i="46"/>
  <c r="G30" i="46"/>
  <c r="F30" i="46"/>
  <c r="E30" i="46"/>
  <c r="D30" i="46"/>
  <c r="C30" i="46"/>
  <c r="C29" i="46"/>
  <c r="G29" i="46" s="1"/>
  <c r="F28" i="46"/>
  <c r="E28" i="46"/>
  <c r="G28" i="46" s="1"/>
  <c r="D28" i="46"/>
  <c r="C28" i="46"/>
  <c r="G27" i="46"/>
  <c r="F27" i="46"/>
  <c r="E27" i="46"/>
  <c r="D27" i="46"/>
  <c r="C27" i="46"/>
  <c r="F26" i="46"/>
  <c r="E26" i="46"/>
  <c r="D26" i="46"/>
  <c r="C26" i="46"/>
  <c r="G26" i="46" s="1"/>
  <c r="F25" i="46"/>
  <c r="E25" i="46"/>
  <c r="D25" i="46"/>
  <c r="C25" i="46"/>
  <c r="G25" i="46" s="1"/>
  <c r="F24" i="46"/>
  <c r="E24" i="46"/>
  <c r="D24" i="46"/>
  <c r="C24" i="46"/>
  <c r="F23" i="46"/>
  <c r="E23" i="46"/>
  <c r="D23" i="46"/>
  <c r="C23" i="46"/>
  <c r="E22" i="46"/>
  <c r="D22" i="46"/>
  <c r="G22" i="46" s="1"/>
  <c r="C22" i="46"/>
  <c r="G21" i="46"/>
  <c r="E21" i="46"/>
  <c r="D21" i="46"/>
  <c r="C21" i="46"/>
  <c r="C32" i="45"/>
  <c r="G32" i="45" s="1"/>
  <c r="G31" i="45"/>
  <c r="F31" i="45"/>
  <c r="E31" i="45"/>
  <c r="D31" i="45"/>
  <c r="C31" i="45"/>
  <c r="F30" i="45"/>
  <c r="G30" i="45" s="1"/>
  <c r="E30" i="45"/>
  <c r="D30" i="45"/>
  <c r="C30" i="45"/>
  <c r="C29" i="45"/>
  <c r="G29" i="45" s="1"/>
  <c r="G28" i="45"/>
  <c r="F28" i="45"/>
  <c r="E28" i="45"/>
  <c r="D28" i="45"/>
  <c r="C28" i="45"/>
  <c r="F27" i="45"/>
  <c r="E27" i="45"/>
  <c r="D27" i="45"/>
  <c r="C27" i="45"/>
  <c r="G27" i="45" s="1"/>
  <c r="F26" i="45"/>
  <c r="E26" i="45"/>
  <c r="D26" i="45"/>
  <c r="C26" i="45"/>
  <c r="F25" i="45"/>
  <c r="E25" i="45"/>
  <c r="D25" i="45"/>
  <c r="C25" i="45"/>
  <c r="F24" i="45"/>
  <c r="E24" i="45"/>
  <c r="D24" i="45"/>
  <c r="C24" i="45"/>
  <c r="F23" i="45"/>
  <c r="E23" i="45"/>
  <c r="D23" i="45"/>
  <c r="C23" i="45"/>
  <c r="G23" i="45" s="1"/>
  <c r="E22" i="45"/>
  <c r="D22" i="45"/>
  <c r="C22" i="45"/>
  <c r="G22" i="45" s="1"/>
  <c r="E21" i="45"/>
  <c r="D21" i="45"/>
  <c r="C21" i="45"/>
  <c r="G32" i="44"/>
  <c r="C32" i="44"/>
  <c r="F31" i="44"/>
  <c r="E31" i="44"/>
  <c r="D31" i="44"/>
  <c r="C31" i="44"/>
  <c r="G31" i="44" s="1"/>
  <c r="F30" i="44"/>
  <c r="E30" i="44"/>
  <c r="D30" i="44"/>
  <c r="C30" i="44"/>
  <c r="G30" i="44" s="1"/>
  <c r="G29" i="44"/>
  <c r="C29" i="44"/>
  <c r="G28" i="44"/>
  <c r="F28" i="44"/>
  <c r="E28" i="44"/>
  <c r="D28" i="44"/>
  <c r="C28" i="44"/>
  <c r="F27" i="44"/>
  <c r="E27" i="44"/>
  <c r="D27" i="44"/>
  <c r="C27" i="44"/>
  <c r="G27" i="44" s="1"/>
  <c r="F26" i="44"/>
  <c r="E26" i="44"/>
  <c r="D26" i="44"/>
  <c r="C26" i="44"/>
  <c r="F25" i="44"/>
  <c r="E25" i="44"/>
  <c r="D25" i="44"/>
  <c r="C25" i="44"/>
  <c r="F24" i="44"/>
  <c r="E24" i="44"/>
  <c r="D24" i="44"/>
  <c r="C24" i="44"/>
  <c r="G24" i="44" s="1"/>
  <c r="G23" i="44"/>
  <c r="F23" i="44"/>
  <c r="E23" i="44"/>
  <c r="D23" i="44"/>
  <c r="C23" i="44"/>
  <c r="G22" i="44"/>
  <c r="E22" i="44"/>
  <c r="D22" i="44"/>
  <c r="C22" i="44"/>
  <c r="E21" i="44"/>
  <c r="D21" i="44"/>
  <c r="C21" i="44"/>
  <c r="G21" i="44" s="1"/>
  <c r="C32" i="43"/>
  <c r="G32" i="43" s="1"/>
  <c r="F31" i="43"/>
  <c r="E31" i="43"/>
  <c r="D31" i="43"/>
  <c r="C31" i="43"/>
  <c r="F30" i="43"/>
  <c r="E30" i="43"/>
  <c r="D30" i="43"/>
  <c r="C30" i="43"/>
  <c r="G30" i="43" s="1"/>
  <c r="C29" i="43"/>
  <c r="G29" i="43" s="1"/>
  <c r="F28" i="43"/>
  <c r="E28" i="43"/>
  <c r="D28" i="43"/>
  <c r="C28" i="43"/>
  <c r="F27" i="43"/>
  <c r="E27" i="43"/>
  <c r="D27" i="43"/>
  <c r="C27" i="43"/>
  <c r="F26" i="43"/>
  <c r="E26" i="43"/>
  <c r="D26" i="43"/>
  <c r="C26" i="43"/>
  <c r="F25" i="43"/>
  <c r="E25" i="43"/>
  <c r="D25" i="43"/>
  <c r="C25" i="43"/>
  <c r="G25" i="43" s="1"/>
  <c r="G24" i="43"/>
  <c r="F24" i="43"/>
  <c r="E24" i="43"/>
  <c r="D24" i="43"/>
  <c r="C24" i="43"/>
  <c r="F23" i="43"/>
  <c r="G23" i="43" s="1"/>
  <c r="E23" i="43"/>
  <c r="D23" i="43"/>
  <c r="C23" i="43"/>
  <c r="E22" i="43"/>
  <c r="D22" i="43"/>
  <c r="C22" i="43"/>
  <c r="E21" i="43"/>
  <c r="D21" i="43"/>
  <c r="C21" i="43"/>
  <c r="G21" i="43" s="1"/>
  <c r="C32" i="42"/>
  <c r="G32" i="42" s="1"/>
  <c r="F31" i="42"/>
  <c r="E31" i="42"/>
  <c r="D31" i="42"/>
  <c r="C31" i="42"/>
  <c r="G31" i="42" s="1"/>
  <c r="F30" i="42"/>
  <c r="E30" i="42"/>
  <c r="D30" i="42"/>
  <c r="C30" i="42"/>
  <c r="C29" i="42"/>
  <c r="G29" i="42" s="1"/>
  <c r="F28" i="42"/>
  <c r="E28" i="42"/>
  <c r="D28" i="42"/>
  <c r="C28" i="42"/>
  <c r="G28" i="42" s="1"/>
  <c r="F27" i="42"/>
  <c r="E27" i="42"/>
  <c r="D27" i="42"/>
  <c r="C27" i="42"/>
  <c r="F26" i="42"/>
  <c r="E26" i="42"/>
  <c r="D26" i="42"/>
  <c r="C26" i="42"/>
  <c r="G26" i="42" s="1"/>
  <c r="F25" i="42"/>
  <c r="E25" i="42"/>
  <c r="D25" i="42"/>
  <c r="G25" i="42" s="1"/>
  <c r="C25" i="42"/>
  <c r="F24" i="42"/>
  <c r="G24" i="42" s="1"/>
  <c r="E24" i="42"/>
  <c r="D24" i="42"/>
  <c r="C24" i="42"/>
  <c r="F23" i="42"/>
  <c r="E23" i="42"/>
  <c r="D23" i="42"/>
  <c r="C23" i="42"/>
  <c r="E22" i="42"/>
  <c r="D22" i="42"/>
  <c r="C22" i="42"/>
  <c r="G22" i="42" s="1"/>
  <c r="E21" i="42"/>
  <c r="D21" i="42"/>
  <c r="G21" i="42" s="1"/>
  <c r="C21" i="42"/>
  <c r="C32" i="41"/>
  <c r="G32" i="41" s="1"/>
  <c r="F31" i="41"/>
  <c r="E31" i="41"/>
  <c r="D31" i="41"/>
  <c r="C31" i="41"/>
  <c r="G31" i="41" s="1"/>
  <c r="F30" i="41"/>
  <c r="E30" i="41"/>
  <c r="D30" i="41"/>
  <c r="C30" i="41"/>
  <c r="G30" i="41" s="1"/>
  <c r="G29" i="41"/>
  <c r="C29" i="41"/>
  <c r="F28" i="41"/>
  <c r="E28" i="41"/>
  <c r="D28" i="41"/>
  <c r="C28" i="41"/>
  <c r="F27" i="41"/>
  <c r="E27" i="41"/>
  <c r="D27" i="41"/>
  <c r="C27" i="41"/>
  <c r="G27" i="41" s="1"/>
  <c r="G26" i="41"/>
  <c r="F26" i="41"/>
  <c r="E26" i="41"/>
  <c r="D26" i="41"/>
  <c r="C26" i="41"/>
  <c r="G25" i="41"/>
  <c r="F25" i="41"/>
  <c r="E25" i="41"/>
  <c r="D25" i="41"/>
  <c r="C25" i="41"/>
  <c r="F24" i="41"/>
  <c r="E24" i="41"/>
  <c r="D24" i="41"/>
  <c r="C24" i="41"/>
  <c r="G23" i="41"/>
  <c r="F23" i="41"/>
  <c r="E23" i="41"/>
  <c r="D23" i="41"/>
  <c r="C23" i="41"/>
  <c r="E22" i="41"/>
  <c r="D22" i="41"/>
  <c r="C22" i="41"/>
  <c r="G22" i="41" s="1"/>
  <c r="E21" i="41"/>
  <c r="D21" i="41"/>
  <c r="C21" i="41"/>
  <c r="G21" i="41" s="1"/>
  <c r="G32" i="40"/>
  <c r="C32" i="40"/>
  <c r="F31" i="40"/>
  <c r="E31" i="40"/>
  <c r="D31" i="40"/>
  <c r="C31" i="40"/>
  <c r="G31" i="40" s="1"/>
  <c r="F30" i="40"/>
  <c r="E30" i="40"/>
  <c r="D30" i="40"/>
  <c r="G30" i="40" s="1"/>
  <c r="C30" i="40"/>
  <c r="C29" i="40"/>
  <c r="G29" i="40" s="1"/>
  <c r="F28" i="40"/>
  <c r="E28" i="40"/>
  <c r="D28" i="40"/>
  <c r="C28" i="40"/>
  <c r="G28" i="40" s="1"/>
  <c r="F27" i="40"/>
  <c r="E27" i="40"/>
  <c r="D27" i="40"/>
  <c r="G27" i="40" s="1"/>
  <c r="C27" i="40"/>
  <c r="G26" i="40"/>
  <c r="F26" i="40"/>
  <c r="E26" i="40"/>
  <c r="D26" i="40"/>
  <c r="C26" i="40"/>
  <c r="F25" i="40"/>
  <c r="E25" i="40"/>
  <c r="D25" i="40"/>
  <c r="C25" i="40"/>
  <c r="F24" i="40"/>
  <c r="E24" i="40"/>
  <c r="D24" i="40"/>
  <c r="G24" i="40" s="1"/>
  <c r="C24" i="40"/>
  <c r="F23" i="40"/>
  <c r="E23" i="40"/>
  <c r="D23" i="40"/>
  <c r="C23" i="40"/>
  <c r="G23" i="40" s="1"/>
  <c r="E22" i="40"/>
  <c r="D22" i="40"/>
  <c r="G22" i="40" s="1"/>
  <c r="C22" i="40"/>
  <c r="E21" i="40"/>
  <c r="G21" i="40" s="1"/>
  <c r="D21" i="40"/>
  <c r="C21" i="40"/>
  <c r="C32" i="39"/>
  <c r="G32" i="39" s="1"/>
  <c r="G31" i="39"/>
  <c r="F31" i="39"/>
  <c r="E31" i="39"/>
  <c r="D31" i="39"/>
  <c r="C31" i="39"/>
  <c r="F30" i="39"/>
  <c r="G30" i="39" s="1"/>
  <c r="E30" i="39"/>
  <c r="D30" i="39"/>
  <c r="C30" i="39"/>
  <c r="C29" i="39"/>
  <c r="G29" i="39" s="1"/>
  <c r="G28" i="39"/>
  <c r="F28" i="39"/>
  <c r="E28" i="39"/>
  <c r="D28" i="39"/>
  <c r="C28" i="39"/>
  <c r="F27" i="39"/>
  <c r="G27" i="39" s="1"/>
  <c r="E27" i="39"/>
  <c r="D27" i="39"/>
  <c r="C27" i="39"/>
  <c r="F26" i="39"/>
  <c r="E26" i="39"/>
  <c r="D26" i="39"/>
  <c r="C26" i="39"/>
  <c r="F25" i="39"/>
  <c r="E25" i="39"/>
  <c r="G25" i="39" s="1"/>
  <c r="D25" i="39"/>
  <c r="C25" i="39"/>
  <c r="F24" i="39"/>
  <c r="E24" i="39"/>
  <c r="D24" i="39"/>
  <c r="C24" i="39"/>
  <c r="G24" i="39" s="1"/>
  <c r="F23" i="39"/>
  <c r="E23" i="39"/>
  <c r="D23" i="39"/>
  <c r="C23" i="39"/>
  <c r="G23" i="39" s="1"/>
  <c r="G22" i="39"/>
  <c r="E22" i="39"/>
  <c r="D22" i="39"/>
  <c r="C22" i="39"/>
  <c r="E21" i="39"/>
  <c r="D21" i="39"/>
  <c r="C21" i="39"/>
  <c r="G21" i="39" s="1"/>
  <c r="G32" i="38"/>
  <c r="C32" i="38"/>
  <c r="G31" i="38"/>
  <c r="F31" i="38"/>
  <c r="E31" i="38"/>
  <c r="D31" i="38"/>
  <c r="C31" i="38"/>
  <c r="F30" i="38"/>
  <c r="E30" i="38"/>
  <c r="D30" i="38"/>
  <c r="C30" i="38"/>
  <c r="G30" i="38" s="1"/>
  <c r="G29" i="38"/>
  <c r="C29" i="38"/>
  <c r="G28" i="38"/>
  <c r="F28" i="38"/>
  <c r="E28" i="38"/>
  <c r="D28" i="38"/>
  <c r="C28" i="38"/>
  <c r="F27" i="38"/>
  <c r="E27" i="38"/>
  <c r="D27" i="38"/>
  <c r="C27" i="38"/>
  <c r="G26" i="38"/>
  <c r="F26" i="38"/>
  <c r="E26" i="38"/>
  <c r="D26" i="38"/>
  <c r="C26" i="38"/>
  <c r="F25" i="38"/>
  <c r="E25" i="38"/>
  <c r="D25" i="38"/>
  <c r="C25" i="38"/>
  <c r="F24" i="38"/>
  <c r="E24" i="38"/>
  <c r="D24" i="38"/>
  <c r="C24" i="38"/>
  <c r="G24" i="38" s="1"/>
  <c r="G23" i="38"/>
  <c r="F23" i="38"/>
  <c r="E23" i="38"/>
  <c r="D23" i="38"/>
  <c r="C23" i="38"/>
  <c r="G22" i="38"/>
  <c r="E22" i="38"/>
  <c r="D22" i="38"/>
  <c r="C22" i="38"/>
  <c r="E21" i="38"/>
  <c r="D21" i="38"/>
  <c r="C21" i="38"/>
  <c r="G21" i="38" s="1"/>
  <c r="C32" i="37"/>
  <c r="G32" i="37" s="1"/>
  <c r="F31" i="37"/>
  <c r="E31" i="37"/>
  <c r="D31" i="37"/>
  <c r="C31" i="37"/>
  <c r="F30" i="37"/>
  <c r="E30" i="37"/>
  <c r="D30" i="37"/>
  <c r="G30" i="37" s="1"/>
  <c r="C30" i="37"/>
  <c r="C29" i="37"/>
  <c r="G29" i="37" s="1"/>
  <c r="F28" i="37"/>
  <c r="E28" i="37"/>
  <c r="D28" i="37"/>
  <c r="C28" i="37"/>
  <c r="G27" i="37"/>
  <c r="F27" i="37"/>
  <c r="E27" i="37"/>
  <c r="D27" i="37"/>
  <c r="C27" i="37"/>
  <c r="F26" i="37"/>
  <c r="E26" i="37"/>
  <c r="D26" i="37"/>
  <c r="C26" i="37"/>
  <c r="G25" i="37"/>
  <c r="F25" i="37"/>
  <c r="E25" i="37"/>
  <c r="D25" i="37"/>
  <c r="C25" i="37"/>
  <c r="G24" i="37"/>
  <c r="F24" i="37"/>
  <c r="E24" i="37"/>
  <c r="D24" i="37"/>
  <c r="C24" i="37"/>
  <c r="G23" i="37"/>
  <c r="F23" i="37"/>
  <c r="E23" i="37"/>
  <c r="D23" i="37"/>
  <c r="C23" i="37"/>
  <c r="E22" i="37"/>
  <c r="D22" i="37"/>
  <c r="C22" i="37"/>
  <c r="E21" i="37"/>
  <c r="D21" i="37"/>
  <c r="C21" i="37"/>
  <c r="G21" i="37" s="1"/>
  <c r="G32" i="36"/>
  <c r="C32" i="36"/>
  <c r="G31" i="36"/>
  <c r="F31" i="36"/>
  <c r="E31" i="36"/>
  <c r="D31" i="36"/>
  <c r="C31" i="36"/>
  <c r="F30" i="36"/>
  <c r="E30" i="36"/>
  <c r="D30" i="36"/>
  <c r="C30" i="36"/>
  <c r="G29" i="36"/>
  <c r="C29" i="36"/>
  <c r="F28" i="36"/>
  <c r="E28" i="36"/>
  <c r="G28" i="36" s="1"/>
  <c r="D28" i="36"/>
  <c r="C28" i="36"/>
  <c r="F27" i="36"/>
  <c r="E27" i="36"/>
  <c r="D27" i="36"/>
  <c r="C27" i="36"/>
  <c r="G27" i="36" s="1"/>
  <c r="F26" i="36"/>
  <c r="E26" i="36"/>
  <c r="D26" i="36"/>
  <c r="C26" i="36"/>
  <c r="G26" i="36" s="1"/>
  <c r="G25" i="36"/>
  <c r="F25" i="36"/>
  <c r="E25" i="36"/>
  <c r="D25" i="36"/>
  <c r="C25" i="36"/>
  <c r="F24" i="36"/>
  <c r="E24" i="36"/>
  <c r="D24" i="36"/>
  <c r="C24" i="36"/>
  <c r="G24" i="36" s="1"/>
  <c r="F23" i="36"/>
  <c r="E23" i="36"/>
  <c r="D23" i="36"/>
  <c r="C23" i="36"/>
  <c r="E22" i="36"/>
  <c r="D22" i="36"/>
  <c r="C22" i="36"/>
  <c r="E21" i="36"/>
  <c r="D21" i="36"/>
  <c r="G21" i="36" s="1"/>
  <c r="C21" i="36"/>
  <c r="G32" i="35"/>
  <c r="C32" i="35"/>
  <c r="F31" i="35"/>
  <c r="E31" i="35"/>
  <c r="D31" i="35"/>
  <c r="C31" i="35"/>
  <c r="F30" i="35"/>
  <c r="E30" i="35"/>
  <c r="D30" i="35"/>
  <c r="C30" i="35"/>
  <c r="G30" i="35" s="1"/>
  <c r="G29" i="35"/>
  <c r="C29" i="35"/>
  <c r="F28" i="35"/>
  <c r="E28" i="35"/>
  <c r="D28" i="35"/>
  <c r="C28" i="35"/>
  <c r="G28" i="35" s="1"/>
  <c r="F27" i="35"/>
  <c r="E27" i="35"/>
  <c r="D27" i="35"/>
  <c r="C27" i="35"/>
  <c r="G27" i="35" s="1"/>
  <c r="G26" i="35"/>
  <c r="F26" i="35"/>
  <c r="E26" i="35"/>
  <c r="D26" i="35"/>
  <c r="C26" i="35"/>
  <c r="F25" i="35"/>
  <c r="E25" i="35"/>
  <c r="D25" i="35"/>
  <c r="C25" i="35"/>
  <c r="G25" i="35" s="1"/>
  <c r="F24" i="35"/>
  <c r="E24" i="35"/>
  <c r="D24" i="35"/>
  <c r="C24" i="35"/>
  <c r="G24" i="35" s="1"/>
  <c r="F23" i="35"/>
  <c r="E23" i="35"/>
  <c r="D23" i="35"/>
  <c r="C23" i="35"/>
  <c r="E22" i="35"/>
  <c r="D22" i="35"/>
  <c r="C22" i="35"/>
  <c r="G21" i="35"/>
  <c r="E21" i="35"/>
  <c r="D21" i="35"/>
  <c r="C21" i="35"/>
  <c r="G32" i="34"/>
  <c r="C32" i="34"/>
  <c r="G31" i="34"/>
  <c r="F31" i="34"/>
  <c r="E31" i="34"/>
  <c r="D31" i="34"/>
  <c r="C31" i="34"/>
  <c r="G30" i="34"/>
  <c r="F30" i="34"/>
  <c r="E30" i="34"/>
  <c r="D30" i="34"/>
  <c r="C30" i="34"/>
  <c r="G29" i="34"/>
  <c r="C29" i="34"/>
  <c r="G28" i="34"/>
  <c r="F28" i="34"/>
  <c r="E28" i="34"/>
  <c r="D28" i="34"/>
  <c r="C28" i="34"/>
  <c r="G27" i="34"/>
  <c r="F27" i="34"/>
  <c r="E27" i="34"/>
  <c r="D27" i="34"/>
  <c r="C27" i="34"/>
  <c r="G26" i="34"/>
  <c r="F26" i="34"/>
  <c r="E26" i="34"/>
  <c r="D26" i="34"/>
  <c r="C26" i="34"/>
  <c r="F25" i="34"/>
  <c r="E25" i="34"/>
  <c r="D25" i="34"/>
  <c r="C25" i="34"/>
  <c r="F24" i="34"/>
  <c r="E24" i="34"/>
  <c r="D24" i="34"/>
  <c r="C24" i="34"/>
  <c r="G24" i="34" s="1"/>
  <c r="F23" i="34"/>
  <c r="E23" i="34"/>
  <c r="D23" i="34"/>
  <c r="C23" i="34"/>
  <c r="E22" i="34"/>
  <c r="D22" i="34"/>
  <c r="C22" i="34"/>
  <c r="G22" i="34" s="1"/>
  <c r="E21" i="34"/>
  <c r="D21" i="34"/>
  <c r="G21" i="34" s="1"/>
  <c r="C21" i="34"/>
  <c r="C32" i="33"/>
  <c r="G32" i="33" s="1"/>
  <c r="G31" i="33"/>
  <c r="F31" i="33"/>
  <c r="E31" i="33"/>
  <c r="D31" i="33"/>
  <c r="C31" i="33"/>
  <c r="F30" i="33"/>
  <c r="E30" i="33"/>
  <c r="D30" i="33"/>
  <c r="C30" i="33"/>
  <c r="G30" i="33" s="1"/>
  <c r="C29" i="33"/>
  <c r="G29" i="33" s="1"/>
  <c r="G28" i="33"/>
  <c r="F28" i="33"/>
  <c r="E28" i="33"/>
  <c r="D28" i="33"/>
  <c r="C28" i="33"/>
  <c r="F27" i="33"/>
  <c r="E27" i="33"/>
  <c r="D27" i="33"/>
  <c r="C27" i="33"/>
  <c r="G27" i="33" s="1"/>
  <c r="F26" i="33"/>
  <c r="E26" i="33"/>
  <c r="D26" i="33"/>
  <c r="C26" i="33"/>
  <c r="F25" i="33"/>
  <c r="E25" i="33"/>
  <c r="D25" i="33"/>
  <c r="C25" i="33"/>
  <c r="F24" i="33"/>
  <c r="E24" i="33"/>
  <c r="D24" i="33"/>
  <c r="C24" i="33"/>
  <c r="G24" i="33" s="1"/>
  <c r="F23" i="33"/>
  <c r="E23" i="33"/>
  <c r="D23" i="33"/>
  <c r="C23" i="33"/>
  <c r="G23" i="33" s="1"/>
  <c r="E22" i="33"/>
  <c r="D22" i="33"/>
  <c r="G22" i="33" s="1"/>
  <c r="C22" i="33"/>
  <c r="E21" i="33"/>
  <c r="D21" i="33"/>
  <c r="C21" i="33"/>
  <c r="G21" i="33" s="1"/>
  <c r="C32" i="32"/>
  <c r="G32" i="32" s="1"/>
  <c r="G31" i="32"/>
  <c r="F31" i="32"/>
  <c r="E31" i="32"/>
  <c r="D31" i="32"/>
  <c r="C31" i="32"/>
  <c r="F30" i="32"/>
  <c r="E30" i="32"/>
  <c r="D30" i="32"/>
  <c r="C30" i="32"/>
  <c r="C29" i="32"/>
  <c r="G29" i="32" s="1"/>
  <c r="F28" i="32"/>
  <c r="E28" i="32"/>
  <c r="D28" i="32"/>
  <c r="C28" i="32"/>
  <c r="G28" i="32" s="1"/>
  <c r="F27" i="32"/>
  <c r="E27" i="32"/>
  <c r="D27" i="32"/>
  <c r="C27" i="32"/>
  <c r="F26" i="32"/>
  <c r="E26" i="32"/>
  <c r="D26" i="32"/>
  <c r="C26" i="32"/>
  <c r="G26" i="32" s="1"/>
  <c r="F25" i="32"/>
  <c r="G25" i="32" s="1"/>
  <c r="E25" i="32"/>
  <c r="D25" i="32"/>
  <c r="C25" i="32"/>
  <c r="F24" i="32"/>
  <c r="E24" i="32"/>
  <c r="D24" i="32"/>
  <c r="C24" i="32"/>
  <c r="G24" i="32" s="1"/>
  <c r="F23" i="32"/>
  <c r="E23" i="32"/>
  <c r="D23" i="32"/>
  <c r="G23" i="32" s="1"/>
  <c r="C23" i="32"/>
  <c r="E22" i="32"/>
  <c r="G22" i="32" s="1"/>
  <c r="D22" i="32"/>
  <c r="C22" i="32"/>
  <c r="E21" i="32"/>
  <c r="D21" i="32"/>
  <c r="C21" i="32"/>
  <c r="G32" i="31"/>
  <c r="C32" i="31"/>
  <c r="F31" i="31"/>
  <c r="E31" i="31"/>
  <c r="D31" i="31"/>
  <c r="C31" i="31"/>
  <c r="F30" i="31"/>
  <c r="E30" i="31"/>
  <c r="D30" i="31"/>
  <c r="C30" i="31"/>
  <c r="C29" i="31"/>
  <c r="G29" i="31" s="1"/>
  <c r="F28" i="31"/>
  <c r="E28" i="31"/>
  <c r="D28" i="31"/>
  <c r="C28" i="31"/>
  <c r="G28" i="31" s="1"/>
  <c r="F27" i="31"/>
  <c r="E27" i="31"/>
  <c r="D27" i="31"/>
  <c r="C27" i="31"/>
  <c r="F26" i="31"/>
  <c r="E26" i="31"/>
  <c r="D26" i="31"/>
  <c r="C26" i="31"/>
  <c r="G26" i="31" s="1"/>
  <c r="F25" i="31"/>
  <c r="E25" i="31"/>
  <c r="D25" i="31"/>
  <c r="C25" i="31"/>
  <c r="G25" i="31" s="1"/>
  <c r="G24" i="31"/>
  <c r="F24" i="31"/>
  <c r="E24" i="31"/>
  <c r="D24" i="31"/>
  <c r="C24" i="31"/>
  <c r="F23" i="31"/>
  <c r="G23" i="31" s="1"/>
  <c r="E23" i="31"/>
  <c r="D23" i="31"/>
  <c r="C23" i="31"/>
  <c r="E22" i="31"/>
  <c r="D22" i="31"/>
  <c r="C22" i="31"/>
  <c r="G21" i="31"/>
  <c r="E21" i="31"/>
  <c r="D21" i="31"/>
  <c r="C21" i="31"/>
  <c r="G32" i="30"/>
  <c r="C32" i="30"/>
  <c r="F31" i="30"/>
  <c r="E31" i="30"/>
  <c r="D31" i="30"/>
  <c r="C31" i="30"/>
  <c r="G30" i="30"/>
  <c r="F30" i="30"/>
  <c r="E30" i="30"/>
  <c r="D30" i="30"/>
  <c r="C30" i="30"/>
  <c r="G29" i="30"/>
  <c r="C29" i="30"/>
  <c r="F28" i="30"/>
  <c r="E28" i="30"/>
  <c r="D28" i="30"/>
  <c r="C28" i="30"/>
  <c r="G28" i="30" s="1"/>
  <c r="F27" i="30"/>
  <c r="E27" i="30"/>
  <c r="D27" i="30"/>
  <c r="C27" i="30"/>
  <c r="G27" i="30" s="1"/>
  <c r="F26" i="30"/>
  <c r="E26" i="30"/>
  <c r="D26" i="30"/>
  <c r="C26" i="30"/>
  <c r="G26" i="30" s="1"/>
  <c r="F25" i="30"/>
  <c r="E25" i="30"/>
  <c r="G25" i="30" s="1"/>
  <c r="D25" i="30"/>
  <c r="C25" i="30"/>
  <c r="G24" i="30"/>
  <c r="F24" i="30"/>
  <c r="E24" i="30"/>
  <c r="D24" i="30"/>
  <c r="C24" i="30"/>
  <c r="F23" i="30"/>
  <c r="E23" i="30"/>
  <c r="D23" i="30"/>
  <c r="C23" i="30"/>
  <c r="G23" i="30" s="1"/>
  <c r="G22" i="30"/>
  <c r="E22" i="30"/>
  <c r="D22" i="30"/>
  <c r="C22" i="30"/>
  <c r="E21" i="30"/>
  <c r="D21" i="30"/>
  <c r="C21" i="30"/>
  <c r="G21" i="30" s="1"/>
  <c r="C32" i="29"/>
  <c r="G32" i="29" s="1"/>
  <c r="F31" i="29"/>
  <c r="E31" i="29"/>
  <c r="D31" i="29"/>
  <c r="C31" i="29"/>
  <c r="G31" i="29" s="1"/>
  <c r="F30" i="29"/>
  <c r="E30" i="29"/>
  <c r="D30" i="29"/>
  <c r="C30" i="29"/>
  <c r="G30" i="29" s="1"/>
  <c r="C29" i="29"/>
  <c r="G29" i="29" s="1"/>
  <c r="F28" i="29"/>
  <c r="E28" i="29"/>
  <c r="D28" i="29"/>
  <c r="G28" i="29" s="1"/>
  <c r="C28" i="29"/>
  <c r="F27" i="29"/>
  <c r="E27" i="29"/>
  <c r="D27" i="29"/>
  <c r="C27" i="29"/>
  <c r="G27" i="29" s="1"/>
  <c r="F26" i="29"/>
  <c r="E26" i="29"/>
  <c r="D26" i="29"/>
  <c r="G26" i="29" s="1"/>
  <c r="C26" i="29"/>
  <c r="F25" i="29"/>
  <c r="G25" i="29" s="1"/>
  <c r="E25" i="29"/>
  <c r="D25" i="29"/>
  <c r="C25" i="29"/>
  <c r="F24" i="29"/>
  <c r="E24" i="29"/>
  <c r="D24" i="29"/>
  <c r="C24" i="29"/>
  <c r="F23" i="29"/>
  <c r="E23" i="29"/>
  <c r="D23" i="29"/>
  <c r="G23" i="29" s="1"/>
  <c r="C23" i="29"/>
  <c r="E22" i="29"/>
  <c r="D22" i="29"/>
  <c r="C22" i="29"/>
  <c r="G22" i="29" s="1"/>
  <c r="E21" i="29"/>
  <c r="D21" i="29"/>
  <c r="G21" i="29" s="1"/>
  <c r="C21" i="29"/>
  <c r="C32" i="28"/>
  <c r="G32" i="28" s="1"/>
  <c r="F31" i="28"/>
  <c r="E31" i="28"/>
  <c r="D31" i="28"/>
  <c r="C31" i="28"/>
  <c r="G31" i="28" s="1"/>
  <c r="F30" i="28"/>
  <c r="G30" i="28" s="1"/>
  <c r="E30" i="28"/>
  <c r="D30" i="28"/>
  <c r="C30" i="28"/>
  <c r="C29" i="28"/>
  <c r="G29" i="28" s="1"/>
  <c r="F28" i="28"/>
  <c r="E28" i="28"/>
  <c r="D28" i="28"/>
  <c r="C28" i="28"/>
  <c r="G28" i="28" s="1"/>
  <c r="F27" i="28"/>
  <c r="E27" i="28"/>
  <c r="G27" i="28" s="1"/>
  <c r="D27" i="28"/>
  <c r="C27" i="28"/>
  <c r="G26" i="28"/>
  <c r="F26" i="28"/>
  <c r="E26" i="28"/>
  <c r="D26" i="28"/>
  <c r="C26" i="28"/>
  <c r="F25" i="28"/>
  <c r="E25" i="28"/>
  <c r="D25" i="28"/>
  <c r="C25" i="28"/>
  <c r="G24" i="28"/>
  <c r="F24" i="28"/>
  <c r="E24" i="28"/>
  <c r="D24" i="28"/>
  <c r="C24" i="28"/>
  <c r="F23" i="28"/>
  <c r="E23" i="28"/>
  <c r="D23" i="28"/>
  <c r="C23" i="28"/>
  <c r="G23" i="28" s="1"/>
  <c r="G22" i="28"/>
  <c r="E22" i="28"/>
  <c r="D22" i="28"/>
  <c r="C22" i="28"/>
  <c r="E21" i="28"/>
  <c r="G21" i="28" s="1"/>
  <c r="D21" i="28"/>
  <c r="C21" i="28"/>
  <c r="C32" i="27"/>
  <c r="G32" i="27" s="1"/>
  <c r="F31" i="27"/>
  <c r="E31" i="27"/>
  <c r="D31" i="27"/>
  <c r="G31" i="27" s="1"/>
  <c r="C31" i="27"/>
  <c r="F30" i="27"/>
  <c r="G30" i="27" s="1"/>
  <c r="E30" i="27"/>
  <c r="D30" i="27"/>
  <c r="C30" i="27"/>
  <c r="C29" i="27"/>
  <c r="G29" i="27" s="1"/>
  <c r="F28" i="27"/>
  <c r="E28" i="27"/>
  <c r="D28" i="27"/>
  <c r="G28" i="27" s="1"/>
  <c r="C28" i="27"/>
  <c r="F27" i="27"/>
  <c r="G27" i="27" s="1"/>
  <c r="E27" i="27"/>
  <c r="D27" i="27"/>
  <c r="C27" i="27"/>
  <c r="F26" i="27"/>
  <c r="E26" i="27"/>
  <c r="D26" i="27"/>
  <c r="C26" i="27"/>
  <c r="G26" i="27" s="1"/>
  <c r="G25" i="27"/>
  <c r="F25" i="27"/>
  <c r="E25" i="27"/>
  <c r="D25" i="27"/>
  <c r="C25" i="27"/>
  <c r="F24" i="27"/>
  <c r="E24" i="27"/>
  <c r="D24" i="27"/>
  <c r="C24" i="27"/>
  <c r="G24" i="27" s="1"/>
  <c r="F23" i="27"/>
  <c r="E23" i="27"/>
  <c r="G23" i="27" s="1"/>
  <c r="D23" i="27"/>
  <c r="C23" i="27"/>
  <c r="G22" i="27"/>
  <c r="E22" i="27"/>
  <c r="D22" i="27"/>
  <c r="C22" i="27"/>
  <c r="E21" i="27"/>
  <c r="D21" i="27"/>
  <c r="C21" i="27"/>
  <c r="G21" i="27" s="1"/>
  <c r="G32" i="26"/>
  <c r="C32" i="26"/>
  <c r="F31" i="26"/>
  <c r="G31" i="26" s="1"/>
  <c r="E31" i="26"/>
  <c r="D31" i="26"/>
  <c r="C31" i="26"/>
  <c r="F30" i="26"/>
  <c r="E30" i="26"/>
  <c r="D30" i="26"/>
  <c r="C30" i="26"/>
  <c r="G30" i="26" s="1"/>
  <c r="G29" i="26"/>
  <c r="C29" i="26"/>
  <c r="F28" i="26"/>
  <c r="G28" i="26" s="1"/>
  <c r="E28" i="26"/>
  <c r="D28" i="26"/>
  <c r="C28" i="26"/>
  <c r="F27" i="26"/>
  <c r="E27" i="26"/>
  <c r="D27" i="26"/>
  <c r="C27" i="26"/>
  <c r="G27" i="26" s="1"/>
  <c r="G26" i="26"/>
  <c r="F26" i="26"/>
  <c r="E26" i="26"/>
  <c r="D26" i="26"/>
  <c r="C26" i="26"/>
  <c r="F25" i="26"/>
  <c r="E25" i="26"/>
  <c r="D25" i="26"/>
  <c r="C25" i="26"/>
  <c r="F24" i="26"/>
  <c r="E24" i="26"/>
  <c r="D24" i="26"/>
  <c r="C24" i="26"/>
  <c r="G24" i="26" s="1"/>
  <c r="G23" i="26"/>
  <c r="F23" i="26"/>
  <c r="E23" i="26"/>
  <c r="D23" i="26"/>
  <c r="C23" i="26"/>
  <c r="E22" i="26"/>
  <c r="D22" i="26"/>
  <c r="C22" i="26"/>
  <c r="G22" i="26" s="1"/>
  <c r="E21" i="26"/>
  <c r="D21" i="26"/>
  <c r="G21" i="26" s="1"/>
  <c r="C21" i="26"/>
  <c r="C32" i="25"/>
  <c r="G32" i="25" s="1"/>
  <c r="G31" i="25"/>
  <c r="F31" i="25"/>
  <c r="E31" i="25"/>
  <c r="D31" i="25"/>
  <c r="C31" i="25"/>
  <c r="F30" i="25"/>
  <c r="E30" i="25"/>
  <c r="D30" i="25"/>
  <c r="G30" i="25" s="1"/>
  <c r="C30" i="25"/>
  <c r="C29" i="25"/>
  <c r="G29" i="25" s="1"/>
  <c r="F28" i="25"/>
  <c r="G28" i="25" s="1"/>
  <c r="E28" i="25"/>
  <c r="D28" i="25"/>
  <c r="C28" i="25"/>
  <c r="F27" i="25"/>
  <c r="E27" i="25"/>
  <c r="D27" i="25"/>
  <c r="G27" i="25" s="1"/>
  <c r="C27" i="25"/>
  <c r="F26" i="25"/>
  <c r="E26" i="25"/>
  <c r="D26" i="25"/>
  <c r="C26" i="25"/>
  <c r="F25" i="25"/>
  <c r="E25" i="25"/>
  <c r="D25" i="25"/>
  <c r="C25" i="25"/>
  <c r="G25" i="25" s="1"/>
  <c r="F24" i="25"/>
  <c r="E24" i="25"/>
  <c r="D24" i="25"/>
  <c r="G24" i="25" s="1"/>
  <c r="C24" i="25"/>
  <c r="F23" i="25"/>
  <c r="G23" i="25" s="1"/>
  <c r="E23" i="25"/>
  <c r="D23" i="25"/>
  <c r="C23" i="25"/>
  <c r="E22" i="25"/>
  <c r="D22" i="25"/>
  <c r="C22" i="25"/>
  <c r="G22" i="25" s="1"/>
  <c r="E21" i="25"/>
  <c r="D21" i="25"/>
  <c r="C21" i="25"/>
  <c r="G21" i="25" s="1"/>
  <c r="C32" i="24"/>
  <c r="G32" i="24" s="1"/>
  <c r="G31" i="24"/>
  <c r="F31" i="24"/>
  <c r="E31" i="24"/>
  <c r="D31" i="24"/>
  <c r="C31" i="24"/>
  <c r="F30" i="24"/>
  <c r="E30" i="24"/>
  <c r="D30" i="24"/>
  <c r="C30" i="24"/>
  <c r="G30" i="24" s="1"/>
  <c r="C29" i="24"/>
  <c r="G29" i="24" s="1"/>
  <c r="G28" i="24"/>
  <c r="F28" i="24"/>
  <c r="E28" i="24"/>
  <c r="D28" i="24"/>
  <c r="C28" i="24"/>
  <c r="F27" i="24"/>
  <c r="E27" i="24"/>
  <c r="D27" i="24"/>
  <c r="C27" i="24"/>
  <c r="G27" i="24" s="1"/>
  <c r="G26" i="24"/>
  <c r="F26" i="24"/>
  <c r="E26" i="24"/>
  <c r="D26" i="24"/>
  <c r="C26" i="24"/>
  <c r="F25" i="24"/>
  <c r="E25" i="24"/>
  <c r="D25" i="24"/>
  <c r="C25" i="24"/>
  <c r="G25" i="24" s="1"/>
  <c r="F24" i="24"/>
  <c r="E24" i="24"/>
  <c r="D24" i="24"/>
  <c r="C24" i="24"/>
  <c r="G24" i="24" s="1"/>
  <c r="F23" i="24"/>
  <c r="E23" i="24"/>
  <c r="D23" i="24"/>
  <c r="C23" i="24"/>
  <c r="E22" i="24"/>
  <c r="D22" i="24"/>
  <c r="C22" i="24"/>
  <c r="G22" i="24" s="1"/>
  <c r="E21" i="24"/>
  <c r="G21" i="24" s="1"/>
  <c r="D21" i="24"/>
  <c r="C21" i="24"/>
  <c r="G32" i="23"/>
  <c r="C32" i="23"/>
  <c r="F31" i="23"/>
  <c r="E31" i="23"/>
  <c r="D31" i="23"/>
  <c r="C31" i="23"/>
  <c r="G31" i="23" s="1"/>
  <c r="F30" i="23"/>
  <c r="E30" i="23"/>
  <c r="D30" i="23"/>
  <c r="C30" i="23"/>
  <c r="G30" i="23" s="1"/>
  <c r="G29" i="23"/>
  <c r="C29" i="23"/>
  <c r="F28" i="23"/>
  <c r="E28" i="23"/>
  <c r="D28" i="23"/>
  <c r="C28" i="23"/>
  <c r="F27" i="23"/>
  <c r="E27" i="23"/>
  <c r="G27" i="23" s="1"/>
  <c r="D27" i="23"/>
  <c r="C27" i="23"/>
  <c r="G26" i="23"/>
  <c r="F26" i="23"/>
  <c r="E26" i="23"/>
  <c r="D26" i="23"/>
  <c r="C26" i="23"/>
  <c r="F25" i="23"/>
  <c r="E25" i="23"/>
  <c r="D25" i="23"/>
  <c r="C25" i="23"/>
  <c r="G25" i="23" s="1"/>
  <c r="F24" i="23"/>
  <c r="E24" i="23"/>
  <c r="D24" i="23"/>
  <c r="C24" i="23"/>
  <c r="F23" i="23"/>
  <c r="E23" i="23"/>
  <c r="D23" i="23"/>
  <c r="C23" i="23"/>
  <c r="G23" i="23" s="1"/>
  <c r="E22" i="23"/>
  <c r="D22" i="23"/>
  <c r="C22" i="23"/>
  <c r="G22" i="23" s="1"/>
  <c r="G21" i="23"/>
  <c r="E21" i="23"/>
  <c r="D21" i="23"/>
  <c r="C21" i="23"/>
  <c r="G32" i="22"/>
  <c r="C32" i="22"/>
  <c r="F31" i="22"/>
  <c r="E31" i="22"/>
  <c r="D31" i="22"/>
  <c r="C31" i="22"/>
  <c r="G31" i="22" s="1"/>
  <c r="G30" i="22"/>
  <c r="F30" i="22"/>
  <c r="E30" i="22"/>
  <c r="D30" i="22"/>
  <c r="C30" i="22"/>
  <c r="G29" i="22"/>
  <c r="C29" i="22"/>
  <c r="F28" i="22"/>
  <c r="E28" i="22"/>
  <c r="D28" i="22"/>
  <c r="C28" i="22"/>
  <c r="G28" i="22" s="1"/>
  <c r="G27" i="22"/>
  <c r="F27" i="22"/>
  <c r="E27" i="22"/>
  <c r="D27" i="22"/>
  <c r="C27" i="22"/>
  <c r="F26" i="22"/>
  <c r="E26" i="22"/>
  <c r="D26" i="22"/>
  <c r="C26" i="22"/>
  <c r="G26" i="22" s="1"/>
  <c r="F25" i="22"/>
  <c r="E25" i="22"/>
  <c r="D25" i="22"/>
  <c r="C25" i="22"/>
  <c r="G24" i="22"/>
  <c r="F24" i="22"/>
  <c r="E24" i="22"/>
  <c r="D24" i="22"/>
  <c r="C24" i="22"/>
  <c r="F23" i="22"/>
  <c r="E23" i="22"/>
  <c r="D23" i="22"/>
  <c r="C23" i="22"/>
  <c r="G23" i="22" s="1"/>
  <c r="E22" i="22"/>
  <c r="D22" i="22"/>
  <c r="C22" i="22"/>
  <c r="G22" i="22" s="1"/>
  <c r="E21" i="22"/>
  <c r="G21" i="22" s="1"/>
  <c r="D21" i="22"/>
  <c r="C21" i="22"/>
  <c r="C32" i="21"/>
  <c r="G32" i="21" s="1"/>
  <c r="F31" i="21"/>
  <c r="E31" i="21"/>
  <c r="D31" i="21"/>
  <c r="C31" i="21"/>
  <c r="G31" i="21" s="1"/>
  <c r="G30" i="21"/>
  <c r="F30" i="21"/>
  <c r="E30" i="21"/>
  <c r="D30" i="21"/>
  <c r="C30" i="21"/>
  <c r="C29" i="21"/>
  <c r="G29" i="21" s="1"/>
  <c r="F28" i="21"/>
  <c r="E28" i="21"/>
  <c r="D28" i="21"/>
  <c r="G28" i="21" s="1"/>
  <c r="C28" i="21"/>
  <c r="F27" i="21"/>
  <c r="G27" i="21" s="1"/>
  <c r="E27" i="21"/>
  <c r="D27" i="21"/>
  <c r="C27" i="21"/>
  <c r="F26" i="21"/>
  <c r="E26" i="21"/>
  <c r="D26" i="21"/>
  <c r="C26" i="21"/>
  <c r="G26" i="21" s="1"/>
  <c r="F25" i="21"/>
  <c r="G25" i="21" s="1"/>
  <c r="E25" i="21"/>
  <c r="D25" i="21"/>
  <c r="C25" i="21"/>
  <c r="F24" i="21"/>
  <c r="G24" i="21" s="1"/>
  <c r="E24" i="21"/>
  <c r="D24" i="21"/>
  <c r="C24" i="21"/>
  <c r="F23" i="21"/>
  <c r="E23" i="21"/>
  <c r="D23" i="21"/>
  <c r="C23" i="21"/>
  <c r="G23" i="21" s="1"/>
  <c r="E22" i="21"/>
  <c r="D22" i="21"/>
  <c r="G22" i="21" s="1"/>
  <c r="C22" i="21"/>
  <c r="E21" i="21"/>
  <c r="D21" i="21"/>
  <c r="C21" i="21"/>
  <c r="C32" i="20"/>
  <c r="G32" i="20" s="1"/>
  <c r="F31" i="20"/>
  <c r="E31" i="20"/>
  <c r="D31" i="20"/>
  <c r="C31" i="20"/>
  <c r="G31" i="20" s="1"/>
  <c r="F30" i="20"/>
  <c r="E30" i="20"/>
  <c r="D30" i="20"/>
  <c r="C30" i="20"/>
  <c r="C29" i="20"/>
  <c r="G29" i="20" s="1"/>
  <c r="F28" i="20"/>
  <c r="E28" i="20"/>
  <c r="D28" i="20"/>
  <c r="G28" i="20" s="1"/>
  <c r="C28" i="20"/>
  <c r="F27" i="20"/>
  <c r="E27" i="20"/>
  <c r="D27" i="20"/>
  <c r="C27" i="20"/>
  <c r="F26" i="20"/>
  <c r="E26" i="20"/>
  <c r="D26" i="20"/>
  <c r="C26" i="20"/>
  <c r="G26" i="20" s="1"/>
  <c r="F25" i="20"/>
  <c r="G25" i="20" s="1"/>
  <c r="E25" i="20"/>
  <c r="D25" i="20"/>
  <c r="C25" i="20"/>
  <c r="G24" i="20"/>
  <c r="F24" i="20"/>
  <c r="E24" i="20"/>
  <c r="D24" i="20"/>
  <c r="C24" i="20"/>
  <c r="F23" i="20"/>
  <c r="E23" i="20"/>
  <c r="D23" i="20"/>
  <c r="G23" i="20" s="1"/>
  <c r="C23" i="20"/>
  <c r="G22" i="20"/>
  <c r="E22" i="20"/>
  <c r="D22" i="20"/>
  <c r="C22" i="20"/>
  <c r="E21" i="20"/>
  <c r="D21" i="20"/>
  <c r="C21" i="20"/>
  <c r="G21" i="20" s="1"/>
  <c r="C32" i="19"/>
  <c r="G32" i="19" s="1"/>
  <c r="F31" i="19"/>
  <c r="E31" i="19"/>
  <c r="D31" i="19"/>
  <c r="C31" i="19"/>
  <c r="F30" i="19"/>
  <c r="E30" i="19"/>
  <c r="D30" i="19"/>
  <c r="C30" i="19"/>
  <c r="G30" i="19" s="1"/>
  <c r="C29" i="19"/>
  <c r="G29" i="19" s="1"/>
  <c r="F28" i="19"/>
  <c r="E28" i="19"/>
  <c r="D28" i="19"/>
  <c r="C28" i="19"/>
  <c r="F27" i="19"/>
  <c r="G27" i="19" s="1"/>
  <c r="E27" i="19"/>
  <c r="D27" i="19"/>
  <c r="C27" i="19"/>
  <c r="F26" i="19"/>
  <c r="E26" i="19"/>
  <c r="D26" i="19"/>
  <c r="G26" i="19" s="1"/>
  <c r="C26" i="19"/>
  <c r="G25" i="19"/>
  <c r="F25" i="19"/>
  <c r="E25" i="19"/>
  <c r="D25" i="19"/>
  <c r="C25" i="19"/>
  <c r="F24" i="19"/>
  <c r="E24" i="19"/>
  <c r="D24" i="19"/>
  <c r="G24" i="19" s="1"/>
  <c r="C24" i="19"/>
  <c r="G23" i="19"/>
  <c r="F23" i="19"/>
  <c r="E23" i="19"/>
  <c r="D23" i="19"/>
  <c r="C23" i="19"/>
  <c r="G22" i="19"/>
  <c r="E22" i="19"/>
  <c r="D22" i="19"/>
  <c r="C22" i="19"/>
  <c r="E21" i="19"/>
  <c r="D21" i="19"/>
  <c r="C21" i="19"/>
  <c r="G21" i="19" s="1"/>
  <c r="G32" i="18"/>
  <c r="C32" i="18"/>
  <c r="F31" i="18"/>
  <c r="E31" i="18"/>
  <c r="D31" i="18"/>
  <c r="C31" i="18"/>
  <c r="G31" i="18" s="1"/>
  <c r="F30" i="18"/>
  <c r="E30" i="18"/>
  <c r="D30" i="18"/>
  <c r="G30" i="18" s="1"/>
  <c r="C30" i="18"/>
  <c r="G29" i="18"/>
  <c r="C29" i="18"/>
  <c r="F28" i="18"/>
  <c r="E28" i="18"/>
  <c r="D28" i="18"/>
  <c r="C28" i="18"/>
  <c r="G28" i="18" s="1"/>
  <c r="F27" i="18"/>
  <c r="E27" i="18"/>
  <c r="D27" i="18"/>
  <c r="G27" i="18" s="1"/>
  <c r="C27" i="18"/>
  <c r="G26" i="18"/>
  <c r="F26" i="18"/>
  <c r="E26" i="18"/>
  <c r="D26" i="18"/>
  <c r="C26" i="18"/>
  <c r="F25" i="18"/>
  <c r="E25" i="18"/>
  <c r="D25" i="18"/>
  <c r="G25" i="18" s="1"/>
  <c r="C25" i="18"/>
  <c r="G24" i="18"/>
  <c r="F24" i="18"/>
  <c r="E24" i="18"/>
  <c r="D24" i="18"/>
  <c r="C24" i="18"/>
  <c r="F23" i="18"/>
  <c r="E23" i="18"/>
  <c r="D23" i="18"/>
  <c r="C23" i="18"/>
  <c r="G23" i="18" s="1"/>
  <c r="E22" i="18"/>
  <c r="D22" i="18"/>
  <c r="G22" i="18" s="1"/>
  <c r="C22" i="18"/>
  <c r="G21" i="18"/>
  <c r="E21" i="18"/>
  <c r="D21" i="18"/>
  <c r="C21" i="18"/>
  <c r="C32" i="17"/>
  <c r="G32" i="17" s="1"/>
  <c r="F31" i="17"/>
  <c r="E31" i="17"/>
  <c r="D31" i="17"/>
  <c r="G31" i="17" s="1"/>
  <c r="C31" i="17"/>
  <c r="G30" i="17"/>
  <c r="F30" i="17"/>
  <c r="E30" i="17"/>
  <c r="D30" i="17"/>
  <c r="C30" i="17"/>
  <c r="C29" i="17"/>
  <c r="G29" i="17" s="1"/>
  <c r="F28" i="17"/>
  <c r="E28" i="17"/>
  <c r="D28" i="17"/>
  <c r="G28" i="17" s="1"/>
  <c r="C28" i="17"/>
  <c r="G27" i="17"/>
  <c r="F27" i="17"/>
  <c r="E27" i="17"/>
  <c r="D27" i="17"/>
  <c r="C27" i="17"/>
  <c r="F26" i="17"/>
  <c r="E26" i="17"/>
  <c r="D26" i="17"/>
  <c r="G26" i="17" s="1"/>
  <c r="C26" i="17"/>
  <c r="G25" i="17"/>
  <c r="F25" i="17"/>
  <c r="E25" i="17"/>
  <c r="D25" i="17"/>
  <c r="C25" i="17"/>
  <c r="F24" i="17"/>
  <c r="E24" i="17"/>
  <c r="D24" i="17"/>
  <c r="C24" i="17"/>
  <c r="G24" i="17" s="1"/>
  <c r="F23" i="17"/>
  <c r="E23" i="17"/>
  <c r="D23" i="17"/>
  <c r="C23" i="17"/>
  <c r="G23" i="17" s="1"/>
  <c r="G22" i="17"/>
  <c r="E22" i="17"/>
  <c r="D22" i="17"/>
  <c r="C22" i="17"/>
  <c r="E21" i="17"/>
  <c r="D21" i="17"/>
  <c r="C21" i="17"/>
  <c r="G21" i="17" s="1"/>
  <c r="C32" i="16"/>
  <c r="G32" i="16" s="1"/>
  <c r="F31" i="16"/>
  <c r="E31" i="16"/>
  <c r="G31" i="16" s="1"/>
  <c r="D31" i="16"/>
  <c r="C31" i="16"/>
  <c r="F30" i="16"/>
  <c r="E30" i="16"/>
  <c r="D30" i="16"/>
  <c r="G30" i="16" s="1"/>
  <c r="C30" i="16"/>
  <c r="C29" i="16"/>
  <c r="G29" i="16" s="1"/>
  <c r="F28" i="16"/>
  <c r="E28" i="16"/>
  <c r="G28" i="16" s="1"/>
  <c r="D28" i="16"/>
  <c r="C28" i="16"/>
  <c r="F27" i="16"/>
  <c r="E27" i="16"/>
  <c r="D27" i="16"/>
  <c r="G27" i="16" s="1"/>
  <c r="C27" i="16"/>
  <c r="F26" i="16"/>
  <c r="G26" i="16" s="1"/>
  <c r="E26" i="16"/>
  <c r="D26" i="16"/>
  <c r="C26" i="16"/>
  <c r="F25" i="16"/>
  <c r="E25" i="16"/>
  <c r="D25" i="16"/>
  <c r="C25" i="16"/>
  <c r="G25" i="16" s="1"/>
  <c r="F24" i="16"/>
  <c r="E24" i="16"/>
  <c r="D24" i="16"/>
  <c r="G24" i="16" s="1"/>
  <c r="C24" i="16"/>
  <c r="G23" i="16"/>
  <c r="F23" i="16"/>
  <c r="E23" i="16"/>
  <c r="D23" i="16"/>
  <c r="C23" i="16"/>
  <c r="E22" i="16"/>
  <c r="D22" i="16"/>
  <c r="G22" i="16" s="1"/>
  <c r="C22" i="16"/>
  <c r="E21" i="16"/>
  <c r="D21" i="16"/>
  <c r="C21" i="16"/>
  <c r="G21" i="16" s="1"/>
  <c r="G32" i="15"/>
  <c r="C32" i="15"/>
  <c r="F31" i="15"/>
  <c r="E31" i="15"/>
  <c r="D31" i="15"/>
  <c r="G31" i="15" s="1"/>
  <c r="C31" i="15"/>
  <c r="F30" i="15"/>
  <c r="G30" i="15" s="1"/>
  <c r="E30" i="15"/>
  <c r="D30" i="15"/>
  <c r="C30" i="15"/>
  <c r="G29" i="15"/>
  <c r="C29" i="15"/>
  <c r="F28" i="15"/>
  <c r="E28" i="15"/>
  <c r="D28" i="15"/>
  <c r="G28" i="15" s="1"/>
  <c r="C28" i="15"/>
  <c r="F27" i="15"/>
  <c r="G27" i="15" s="1"/>
  <c r="E27" i="15"/>
  <c r="D27" i="15"/>
  <c r="C27" i="15"/>
  <c r="G26" i="15"/>
  <c r="F26" i="15"/>
  <c r="E26" i="15"/>
  <c r="D26" i="15"/>
  <c r="C26" i="15"/>
  <c r="F25" i="15"/>
  <c r="E25" i="15"/>
  <c r="D25" i="15"/>
  <c r="G25" i="15" s="1"/>
  <c r="C25" i="15"/>
  <c r="G24" i="15"/>
  <c r="F24" i="15"/>
  <c r="E24" i="15"/>
  <c r="D24" i="15"/>
  <c r="C24" i="15"/>
  <c r="F23" i="15"/>
  <c r="E23" i="15"/>
  <c r="D23" i="15"/>
  <c r="C23" i="15"/>
  <c r="G23" i="15" s="1"/>
  <c r="G22" i="15"/>
  <c r="E22" i="15"/>
  <c r="D22" i="15"/>
  <c r="C22" i="15"/>
  <c r="G21" i="15"/>
  <c r="I2" i="15" s="1"/>
  <c r="B185" i="13" s="1"/>
  <c r="E21" i="15"/>
  <c r="D21" i="15"/>
  <c r="C21" i="15"/>
  <c r="G32" i="14"/>
  <c r="C32" i="14"/>
  <c r="F31" i="14"/>
  <c r="G31" i="14" s="1"/>
  <c r="E31" i="14"/>
  <c r="D31" i="14"/>
  <c r="C31" i="14"/>
  <c r="G30" i="14"/>
  <c r="F30" i="14"/>
  <c r="E30" i="14"/>
  <c r="D30" i="14"/>
  <c r="C30" i="14"/>
  <c r="G29" i="14"/>
  <c r="C29" i="14"/>
  <c r="F28" i="14"/>
  <c r="G28" i="14" s="1"/>
  <c r="E28" i="14"/>
  <c r="D28" i="14"/>
  <c r="C28" i="14"/>
  <c r="G27" i="14"/>
  <c r="F27" i="14"/>
  <c r="E27" i="14"/>
  <c r="D27" i="14"/>
  <c r="C27" i="14"/>
  <c r="F26" i="14"/>
  <c r="E26" i="14"/>
  <c r="D26" i="14"/>
  <c r="G26" i="14" s="1"/>
  <c r="C26" i="14"/>
  <c r="F25" i="14"/>
  <c r="G25" i="14" s="1"/>
  <c r="E25" i="14"/>
  <c r="D25" i="14"/>
  <c r="C25" i="14"/>
  <c r="F24" i="14"/>
  <c r="E24" i="14"/>
  <c r="D24" i="14"/>
  <c r="C24" i="14"/>
  <c r="G24" i="14" s="1"/>
  <c r="G23" i="14"/>
  <c r="F23" i="14"/>
  <c r="E23" i="14"/>
  <c r="D23" i="14"/>
  <c r="C23" i="14"/>
  <c r="G22" i="14"/>
  <c r="E22" i="14"/>
  <c r="D22" i="14"/>
  <c r="C22" i="14"/>
  <c r="E21" i="14"/>
  <c r="D21" i="14"/>
  <c r="C21" i="14"/>
  <c r="G21" i="14" s="1"/>
  <c r="G32" i="11"/>
  <c r="C32" i="11"/>
  <c r="G31" i="11"/>
  <c r="F31" i="11"/>
  <c r="E31" i="11"/>
  <c r="D31" i="11"/>
  <c r="C31" i="11"/>
  <c r="F30" i="11"/>
  <c r="E30" i="11"/>
  <c r="D30" i="11"/>
  <c r="G30" i="11" s="1"/>
  <c r="C30" i="11"/>
  <c r="G29" i="11"/>
  <c r="C29" i="11"/>
  <c r="G28" i="11"/>
  <c r="F28" i="11"/>
  <c r="E28" i="11"/>
  <c r="D28" i="11"/>
  <c r="C28" i="11"/>
  <c r="F27" i="11"/>
  <c r="E27" i="11"/>
  <c r="D27" i="11"/>
  <c r="G27" i="11" s="1"/>
  <c r="C27" i="11"/>
  <c r="G26" i="11"/>
  <c r="F26" i="11"/>
  <c r="E26" i="11"/>
  <c r="D26" i="11"/>
  <c r="C26" i="11"/>
  <c r="F25" i="11"/>
  <c r="E25" i="11"/>
  <c r="D25" i="11"/>
  <c r="C25" i="11"/>
  <c r="G25" i="11" s="1"/>
  <c r="G24" i="11"/>
  <c r="F24" i="11"/>
  <c r="E24" i="11"/>
  <c r="D24" i="11"/>
  <c r="C24" i="11"/>
  <c r="F23" i="11"/>
  <c r="E23" i="11"/>
  <c r="D23" i="11"/>
  <c r="C23" i="11"/>
  <c r="G23" i="11" s="1"/>
  <c r="E22" i="11"/>
  <c r="D22" i="11"/>
  <c r="C22" i="11"/>
  <c r="G22" i="11" s="1"/>
  <c r="E21" i="11"/>
  <c r="D21" i="11"/>
  <c r="C21" i="11"/>
  <c r="G21" i="11" s="1"/>
  <c r="G32" i="10"/>
  <c r="C32" i="10"/>
  <c r="F31" i="10"/>
  <c r="E31" i="10"/>
  <c r="D31" i="10"/>
  <c r="C31" i="10"/>
  <c r="G31" i="10" s="1"/>
  <c r="F30" i="10"/>
  <c r="E30" i="10"/>
  <c r="G30" i="10" s="1"/>
  <c r="D30" i="10"/>
  <c r="C30" i="10"/>
  <c r="G29" i="10"/>
  <c r="C29" i="10"/>
  <c r="F28" i="10"/>
  <c r="E28" i="10"/>
  <c r="D28" i="10"/>
  <c r="C28" i="10"/>
  <c r="G28" i="10" s="1"/>
  <c r="F27" i="10"/>
  <c r="E27" i="10"/>
  <c r="G27" i="10" s="1"/>
  <c r="D27" i="10"/>
  <c r="C27" i="10"/>
  <c r="F26" i="10"/>
  <c r="E26" i="10"/>
  <c r="D26" i="10"/>
  <c r="C26" i="10"/>
  <c r="G26" i="10" s="1"/>
  <c r="F25" i="10"/>
  <c r="E25" i="10"/>
  <c r="D25" i="10"/>
  <c r="C25" i="10"/>
  <c r="G25" i="10" s="1"/>
  <c r="G24" i="10"/>
  <c r="F24" i="10"/>
  <c r="E24" i="10"/>
  <c r="D24" i="10"/>
  <c r="C24" i="10"/>
  <c r="F23" i="10"/>
  <c r="E23" i="10"/>
  <c r="D23" i="10"/>
  <c r="C23" i="10"/>
  <c r="G23" i="10" s="1"/>
  <c r="E22" i="10"/>
  <c r="D22" i="10"/>
  <c r="G22" i="10" s="1"/>
  <c r="C22" i="10"/>
  <c r="G21" i="10"/>
  <c r="E21" i="10"/>
  <c r="D21" i="10"/>
  <c r="C21" i="10"/>
  <c r="C32" i="9"/>
  <c r="G32" i="9" s="1"/>
  <c r="G31" i="9"/>
  <c r="F31" i="9"/>
  <c r="E31" i="9"/>
  <c r="D31" i="9"/>
  <c r="C31" i="9"/>
  <c r="F30" i="9"/>
  <c r="E30" i="9"/>
  <c r="D30" i="9"/>
  <c r="C30" i="9"/>
  <c r="G30" i="9" s="1"/>
  <c r="C29" i="9"/>
  <c r="G29" i="9" s="1"/>
  <c r="G28" i="9"/>
  <c r="F28" i="9"/>
  <c r="E28" i="9"/>
  <c r="D28" i="9"/>
  <c r="C28" i="9"/>
  <c r="F27" i="9"/>
  <c r="E27" i="9"/>
  <c r="D27" i="9"/>
  <c r="C27" i="9"/>
  <c r="G27" i="9" s="1"/>
  <c r="F26" i="9"/>
  <c r="E26" i="9"/>
  <c r="D26" i="9"/>
  <c r="C26" i="9"/>
  <c r="G26" i="9" s="1"/>
  <c r="G25" i="9"/>
  <c r="F25" i="9"/>
  <c r="E25" i="9"/>
  <c r="D25" i="9"/>
  <c r="C25" i="9"/>
  <c r="F24" i="9"/>
  <c r="E24" i="9"/>
  <c r="D24" i="9"/>
  <c r="C24" i="9"/>
  <c r="G24" i="9" s="1"/>
  <c r="G23" i="9"/>
  <c r="F23" i="9"/>
  <c r="E23" i="9"/>
  <c r="D23" i="9"/>
  <c r="C23" i="9"/>
  <c r="G22" i="9"/>
  <c r="E22" i="9"/>
  <c r="D22" i="9"/>
  <c r="C22" i="9"/>
  <c r="E21" i="9"/>
  <c r="D21" i="9"/>
  <c r="C21" i="9"/>
  <c r="G21" i="9" s="1"/>
  <c r="I2" i="9" s="1"/>
  <c r="B112" i="13" s="1"/>
  <c r="G32" i="8"/>
  <c r="C32" i="8"/>
  <c r="G31" i="8"/>
  <c r="F31" i="8"/>
  <c r="E31" i="8"/>
  <c r="D31" i="8"/>
  <c r="C31" i="8"/>
  <c r="F30" i="8"/>
  <c r="E30" i="8"/>
  <c r="D30" i="8"/>
  <c r="G30" i="8" s="1"/>
  <c r="C30" i="8"/>
  <c r="G29" i="8"/>
  <c r="C29" i="8"/>
  <c r="G28" i="8"/>
  <c r="F28" i="8"/>
  <c r="E28" i="8"/>
  <c r="D28" i="8"/>
  <c r="C28" i="8"/>
  <c r="F27" i="8"/>
  <c r="E27" i="8"/>
  <c r="D27" i="8"/>
  <c r="G27" i="8" s="1"/>
  <c r="C27" i="8"/>
  <c r="G26" i="8"/>
  <c r="F26" i="8"/>
  <c r="E26" i="8"/>
  <c r="D26" i="8"/>
  <c r="C26" i="8"/>
  <c r="F25" i="8"/>
  <c r="E25" i="8"/>
  <c r="D25" i="8"/>
  <c r="C25" i="8"/>
  <c r="G25" i="8" s="1"/>
  <c r="F24" i="8"/>
  <c r="E24" i="8"/>
  <c r="D24" i="8"/>
  <c r="C24" i="8"/>
  <c r="G24" i="8" s="1"/>
  <c r="G23" i="8"/>
  <c r="F23" i="8"/>
  <c r="E23" i="8"/>
  <c r="D23" i="8"/>
  <c r="C23" i="8"/>
  <c r="E22" i="8"/>
  <c r="D22" i="8"/>
  <c r="C22" i="8"/>
  <c r="G22" i="8" s="1"/>
  <c r="E21" i="8"/>
  <c r="D21" i="8"/>
  <c r="G21" i="8" s="1"/>
  <c r="C21" i="8"/>
  <c r="C32" i="7"/>
  <c r="G32" i="7" s="1"/>
  <c r="F31" i="7"/>
  <c r="E31" i="7"/>
  <c r="D31" i="7"/>
  <c r="C31" i="7"/>
  <c r="G31" i="7" s="1"/>
  <c r="F30" i="7"/>
  <c r="E30" i="7"/>
  <c r="G30" i="7" s="1"/>
  <c r="D30" i="7"/>
  <c r="C30" i="7"/>
  <c r="C29" i="7"/>
  <c r="G29" i="7" s="1"/>
  <c r="F28" i="7"/>
  <c r="E28" i="7"/>
  <c r="D28" i="7"/>
  <c r="C28" i="7"/>
  <c r="G28" i="7" s="1"/>
  <c r="F27" i="7"/>
  <c r="E27" i="7"/>
  <c r="D27" i="7"/>
  <c r="C27" i="7"/>
  <c r="G27" i="7" s="1"/>
  <c r="F26" i="7"/>
  <c r="E26" i="7"/>
  <c r="D26" i="7"/>
  <c r="C26" i="7"/>
  <c r="F25" i="7"/>
  <c r="E25" i="7"/>
  <c r="D25" i="7"/>
  <c r="C25" i="7"/>
  <c r="G25" i="7" s="1"/>
  <c r="F24" i="7"/>
  <c r="G24" i="7" s="1"/>
  <c r="E24" i="7"/>
  <c r="D24" i="7"/>
  <c r="C24" i="7"/>
  <c r="F23" i="7"/>
  <c r="E23" i="7"/>
  <c r="D23" i="7"/>
  <c r="C23" i="7"/>
  <c r="G23" i="7" s="1"/>
  <c r="E22" i="7"/>
  <c r="D22" i="7"/>
  <c r="C22" i="7"/>
  <c r="G22" i="7" s="1"/>
  <c r="E21" i="7"/>
  <c r="D21" i="7"/>
  <c r="C21" i="7"/>
  <c r="C32" i="6"/>
  <c r="G32" i="6" s="1"/>
  <c r="F31" i="6"/>
  <c r="E31" i="6"/>
  <c r="D31" i="6"/>
  <c r="G31" i="6" s="1"/>
  <c r="C31" i="6"/>
  <c r="F30" i="6"/>
  <c r="E30" i="6"/>
  <c r="D30" i="6"/>
  <c r="C30" i="6"/>
  <c r="G29" i="6"/>
  <c r="C29" i="6"/>
  <c r="F28" i="6"/>
  <c r="E28" i="6"/>
  <c r="D28" i="6"/>
  <c r="C28" i="6"/>
  <c r="G28" i="6" s="1"/>
  <c r="F27" i="6"/>
  <c r="E27" i="6"/>
  <c r="D27" i="6"/>
  <c r="C27" i="6"/>
  <c r="F26" i="6"/>
  <c r="E26" i="6"/>
  <c r="D26" i="6"/>
  <c r="C26" i="6"/>
  <c r="G26" i="6" s="1"/>
  <c r="F25" i="6"/>
  <c r="E25" i="6"/>
  <c r="D25" i="6"/>
  <c r="C25" i="6"/>
  <c r="G25" i="6" s="1"/>
  <c r="G24" i="6"/>
  <c r="F24" i="6"/>
  <c r="E24" i="6"/>
  <c r="D24" i="6"/>
  <c r="C24" i="6"/>
  <c r="F23" i="6"/>
  <c r="E23" i="6"/>
  <c r="D23" i="6"/>
  <c r="G23" i="6" s="1"/>
  <c r="C23" i="6"/>
  <c r="E22" i="6"/>
  <c r="D22" i="6"/>
  <c r="G22" i="6" s="1"/>
  <c r="C22" i="6"/>
  <c r="E21" i="6"/>
  <c r="G21" i="6" s="1"/>
  <c r="D21" i="6"/>
  <c r="C21" i="6"/>
  <c r="C32" i="5"/>
  <c r="G32" i="5" s="1"/>
  <c r="F31" i="5"/>
  <c r="E31" i="5"/>
  <c r="D31" i="5"/>
  <c r="C31" i="5"/>
  <c r="G30" i="5"/>
  <c r="F30" i="5"/>
  <c r="E30" i="5"/>
  <c r="D30" i="5"/>
  <c r="C30" i="5"/>
  <c r="C29" i="5"/>
  <c r="G29" i="5" s="1"/>
  <c r="F28" i="5"/>
  <c r="E28" i="5"/>
  <c r="D28" i="5"/>
  <c r="C28" i="5"/>
  <c r="G28" i="5" s="1"/>
  <c r="G27" i="5"/>
  <c r="F27" i="5"/>
  <c r="E27" i="5"/>
  <c r="D27" i="5"/>
  <c r="C27" i="5"/>
  <c r="F26" i="5"/>
  <c r="E26" i="5"/>
  <c r="D26" i="5"/>
  <c r="C26" i="5"/>
  <c r="G26" i="5" s="1"/>
  <c r="F25" i="5"/>
  <c r="E25" i="5"/>
  <c r="D25" i="5"/>
  <c r="G25" i="5" s="1"/>
  <c r="C25" i="5"/>
  <c r="F24" i="5"/>
  <c r="E24" i="5"/>
  <c r="D24" i="5"/>
  <c r="G24" i="5" s="1"/>
  <c r="C24" i="5"/>
  <c r="F23" i="5"/>
  <c r="E23" i="5"/>
  <c r="D23" i="5"/>
  <c r="C23" i="5"/>
  <c r="G23" i="5" s="1"/>
  <c r="G22" i="5"/>
  <c r="E22" i="5"/>
  <c r="D22" i="5"/>
  <c r="C22" i="5"/>
  <c r="E21" i="5"/>
  <c r="D21" i="5"/>
  <c r="C21" i="5"/>
  <c r="G21" i="5" s="1"/>
  <c r="C32" i="3"/>
  <c r="G32" i="3" s="1"/>
  <c r="G31" i="3"/>
  <c r="F31" i="3"/>
  <c r="E31" i="3"/>
  <c r="D31" i="3"/>
  <c r="C31" i="3"/>
  <c r="F30" i="3"/>
  <c r="E30" i="3"/>
  <c r="D30" i="3"/>
  <c r="C30" i="3"/>
  <c r="G30" i="3" s="1"/>
  <c r="C29" i="3"/>
  <c r="G29" i="3" s="1"/>
  <c r="G28" i="3"/>
  <c r="F28" i="3"/>
  <c r="E28" i="3"/>
  <c r="D28" i="3"/>
  <c r="C28" i="3"/>
  <c r="F27" i="3"/>
  <c r="E27" i="3"/>
  <c r="D27" i="3"/>
  <c r="C27" i="3"/>
  <c r="G27" i="3" s="1"/>
  <c r="F26" i="3"/>
  <c r="E26" i="3"/>
  <c r="D26" i="3"/>
  <c r="G26" i="3" s="1"/>
  <c r="C26" i="3"/>
  <c r="F25" i="3"/>
  <c r="E25" i="3"/>
  <c r="D25" i="3"/>
  <c r="G25" i="3" s="1"/>
  <c r="C25" i="3"/>
  <c r="F24" i="3"/>
  <c r="E24" i="3"/>
  <c r="D24" i="3"/>
  <c r="C24" i="3"/>
  <c r="G24" i="3" s="1"/>
  <c r="G23" i="3"/>
  <c r="F23" i="3"/>
  <c r="E23" i="3"/>
  <c r="D23" i="3"/>
  <c r="C23" i="3"/>
  <c r="E22" i="3"/>
  <c r="D22" i="3"/>
  <c r="C22" i="3"/>
  <c r="G22" i="3" s="1"/>
  <c r="E21" i="3"/>
  <c r="D21" i="3"/>
  <c r="C21" i="3"/>
  <c r="G21" i="3" s="1"/>
  <c r="G32" i="2"/>
  <c r="C32" i="2"/>
  <c r="F31" i="2"/>
  <c r="E31" i="2"/>
  <c r="D31" i="2"/>
  <c r="C31" i="2"/>
  <c r="G31" i="2" s="1"/>
  <c r="F30" i="2"/>
  <c r="E30" i="2"/>
  <c r="D30" i="2"/>
  <c r="G30" i="2" s="1"/>
  <c r="C30" i="2"/>
  <c r="G29" i="2"/>
  <c r="C29" i="2"/>
  <c r="F28" i="2"/>
  <c r="E28" i="2"/>
  <c r="D28" i="2"/>
  <c r="C28" i="2"/>
  <c r="G28" i="2" s="1"/>
  <c r="F27" i="2"/>
  <c r="E27" i="2"/>
  <c r="D27" i="2"/>
  <c r="G27" i="2" s="1"/>
  <c r="C27" i="2"/>
  <c r="F26" i="2"/>
  <c r="E26" i="2"/>
  <c r="D26" i="2"/>
  <c r="G26" i="2" s="1"/>
  <c r="C26" i="2"/>
  <c r="F25" i="2"/>
  <c r="E25" i="2"/>
  <c r="D25" i="2"/>
  <c r="C25" i="2"/>
  <c r="G25" i="2" s="1"/>
  <c r="G24" i="2"/>
  <c r="F24" i="2"/>
  <c r="E24" i="2"/>
  <c r="D24" i="2"/>
  <c r="C24" i="2"/>
  <c r="F23" i="2"/>
  <c r="E23" i="2"/>
  <c r="D23" i="2"/>
  <c r="G23" i="2" s="1"/>
  <c r="C23" i="2"/>
  <c r="G22" i="2"/>
  <c r="E22" i="2"/>
  <c r="D22" i="2"/>
  <c r="C22" i="2"/>
  <c r="E21" i="2"/>
  <c r="D21" i="2"/>
  <c r="C21" i="2"/>
  <c r="G21" i="2" s="1"/>
  <c r="C32" i="1"/>
  <c r="G32" i="1" s="1"/>
  <c r="F31" i="1"/>
  <c r="E31" i="1"/>
  <c r="G31" i="1" s="1"/>
  <c r="D31" i="1"/>
  <c r="C31" i="1"/>
  <c r="F30" i="1"/>
  <c r="G30" i="1" s="1"/>
  <c r="E30" i="1"/>
  <c r="D30" i="1"/>
  <c r="C30" i="1"/>
  <c r="C29" i="1"/>
  <c r="G29" i="1" s="1"/>
  <c r="F28" i="1"/>
  <c r="E28" i="1"/>
  <c r="G28" i="1" s="1"/>
  <c r="D28" i="1"/>
  <c r="C28" i="1"/>
  <c r="F27" i="1"/>
  <c r="G27" i="1" s="1"/>
  <c r="E27" i="1"/>
  <c r="D27" i="1"/>
  <c r="C27" i="1"/>
  <c r="F26" i="1"/>
  <c r="E26" i="1"/>
  <c r="D26" i="1"/>
  <c r="C26" i="1"/>
  <c r="G26" i="1" s="1"/>
  <c r="G25" i="1"/>
  <c r="F25" i="1"/>
  <c r="E25" i="1"/>
  <c r="D25" i="1"/>
  <c r="C25" i="1"/>
  <c r="F24" i="1"/>
  <c r="E24" i="1"/>
  <c r="D24" i="1"/>
  <c r="C24" i="1"/>
  <c r="G24" i="1" s="1"/>
  <c r="F23" i="1"/>
  <c r="E23" i="1"/>
  <c r="D23" i="1"/>
  <c r="G23" i="1" s="1"/>
  <c r="C23" i="1"/>
  <c r="G22" i="1"/>
  <c r="E22" i="1"/>
  <c r="D22" i="1"/>
  <c r="C22" i="1"/>
  <c r="E21" i="1"/>
  <c r="D21" i="1"/>
  <c r="G21" i="1" s="1"/>
  <c r="C21" i="1"/>
  <c r="G32" i="12"/>
  <c r="C32" i="12"/>
  <c r="F31" i="12"/>
  <c r="G31" i="12" s="1"/>
  <c r="E31" i="12"/>
  <c r="D31" i="12"/>
  <c r="C31" i="12"/>
  <c r="F30" i="12"/>
  <c r="E30" i="12"/>
  <c r="D30" i="12"/>
  <c r="C30" i="12"/>
  <c r="G30" i="12" s="1"/>
  <c r="G29" i="12"/>
  <c r="C29" i="12"/>
  <c r="F28" i="12"/>
  <c r="G28" i="12" s="1"/>
  <c r="E28" i="12"/>
  <c r="D28" i="12"/>
  <c r="C28" i="12"/>
  <c r="F27" i="12"/>
  <c r="E27" i="12"/>
  <c r="D27" i="12"/>
  <c r="C27" i="12"/>
  <c r="G27" i="12" s="1"/>
  <c r="G26" i="12"/>
  <c r="F26" i="12"/>
  <c r="E26" i="12"/>
  <c r="D26" i="12"/>
  <c r="C26" i="12"/>
  <c r="F25" i="12"/>
  <c r="E25" i="12"/>
  <c r="D25" i="12"/>
  <c r="C25" i="12"/>
  <c r="G25" i="12" s="1"/>
  <c r="F24" i="12"/>
  <c r="E24" i="12"/>
  <c r="G24" i="12" s="1"/>
  <c r="D24" i="12"/>
  <c r="C24" i="12"/>
  <c r="F23" i="12"/>
  <c r="E23" i="12"/>
  <c r="D23" i="12"/>
  <c r="C23" i="12"/>
  <c r="G23" i="12" s="1"/>
  <c r="E22" i="12"/>
  <c r="D22" i="12"/>
  <c r="C22" i="12"/>
  <c r="G22" i="12" s="1"/>
  <c r="G21" i="12"/>
  <c r="E21" i="12"/>
  <c r="D21" i="12"/>
  <c r="C21" i="12"/>
  <c r="H27" i="4"/>
  <c r="J26" i="4"/>
  <c r="I26" i="4"/>
  <c r="J25" i="4"/>
  <c r="I25" i="4"/>
  <c r="J24" i="4"/>
  <c r="I24" i="4"/>
  <c r="J23" i="4"/>
  <c r="I23" i="4"/>
  <c r="J22" i="4"/>
  <c r="I22" i="4"/>
  <c r="J21" i="4"/>
  <c r="I21" i="4"/>
  <c r="J20" i="4"/>
  <c r="I20" i="4"/>
  <c r="J19" i="4"/>
  <c r="I19" i="4"/>
  <c r="J18" i="4"/>
  <c r="I18" i="4"/>
  <c r="J17" i="4"/>
  <c r="I17" i="4"/>
  <c r="J16" i="4"/>
  <c r="I16" i="4"/>
  <c r="J15" i="4"/>
  <c r="J27" i="4" s="1"/>
  <c r="I15" i="4"/>
  <c r="B13" i="4"/>
  <c r="B7" i="13"/>
  <c r="B342" i="13"/>
  <c r="B85" i="13"/>
  <c r="B67" i="13"/>
  <c r="B372" i="13"/>
  <c r="B300" i="13"/>
  <c r="B265" i="13"/>
  <c r="B380" i="13"/>
  <c r="B114" i="13"/>
  <c r="B238" i="13"/>
  <c r="B48" i="13"/>
  <c r="B357" i="13"/>
  <c r="B201" i="13"/>
  <c r="B186" i="13"/>
  <c r="B341" i="13"/>
  <c r="B197" i="13"/>
  <c r="B220" i="13"/>
  <c r="B454" i="13"/>
  <c r="B303" i="13"/>
  <c r="I2" i="3" l="1"/>
  <c r="B270" i="13" s="1"/>
  <c r="I2" i="10"/>
  <c r="B274" i="13" s="1"/>
  <c r="I2" i="16"/>
  <c r="B458" i="13" s="1"/>
  <c r="I2" i="8"/>
  <c r="B349" i="13" s="1"/>
  <c r="I2" i="14"/>
  <c r="B354" i="13" s="1"/>
  <c r="I2" i="18"/>
  <c r="I2" i="17"/>
  <c r="B170" i="13" s="1"/>
  <c r="I2" i="11"/>
  <c r="B401" i="13" s="1"/>
  <c r="I2" i="2"/>
  <c r="B382" i="13" s="1"/>
  <c r="I2" i="12"/>
  <c r="I2" i="1"/>
  <c r="B212" i="13" s="1"/>
  <c r="I2" i="27"/>
  <c r="B252" i="13" s="1"/>
  <c r="G31" i="5"/>
  <c r="I2" i="5" s="1"/>
  <c r="B272" i="13" s="1"/>
  <c r="G28" i="19"/>
  <c r="G24" i="23"/>
  <c r="G26" i="25"/>
  <c r="I2" i="25" s="1"/>
  <c r="B179" i="13" s="1"/>
  <c r="G26" i="39"/>
  <c r="G22" i="43"/>
  <c r="I2" i="43" s="1"/>
  <c r="B284" i="13" s="1"/>
  <c r="G26" i="44"/>
  <c r="G30" i="50"/>
  <c r="G25" i="58"/>
  <c r="I2" i="74"/>
  <c r="B253" i="13" s="1"/>
  <c r="G25" i="22"/>
  <c r="I2" i="22" s="1"/>
  <c r="B200" i="13" s="1"/>
  <c r="G25" i="28"/>
  <c r="I2" i="28" s="1"/>
  <c r="B12" i="13" s="1"/>
  <c r="G22" i="31"/>
  <c r="G31" i="31"/>
  <c r="G26" i="33"/>
  <c r="G28" i="43"/>
  <c r="G24" i="45"/>
  <c r="I2" i="50"/>
  <c r="B343" i="13" s="1"/>
  <c r="G27" i="50"/>
  <c r="G30" i="56"/>
  <c r="G22" i="59"/>
  <c r="I2" i="59" s="1"/>
  <c r="B43" i="13" s="1"/>
  <c r="G22" i="61"/>
  <c r="I2" i="61" s="1"/>
  <c r="B75" i="13" s="1"/>
  <c r="G31" i="61"/>
  <c r="G26" i="69"/>
  <c r="I2" i="79"/>
  <c r="B40" i="13" s="1"/>
  <c r="G31" i="30"/>
  <c r="I2" i="30" s="1"/>
  <c r="B10" i="13" s="1"/>
  <c r="G26" i="37"/>
  <c r="G24" i="41"/>
  <c r="I2" i="41" s="1"/>
  <c r="B152" i="13" s="1"/>
  <c r="G27" i="42"/>
  <c r="G21" i="45"/>
  <c r="I2" i="45" s="1"/>
  <c r="B98" i="13" s="1"/>
  <c r="G27" i="48"/>
  <c r="G31" i="53"/>
  <c r="G28" i="54"/>
  <c r="I2" i="54" s="1"/>
  <c r="B86" i="13" s="1"/>
  <c r="G26" i="55"/>
  <c r="G27" i="56"/>
  <c r="G25" i="57"/>
  <c r="G31" i="59"/>
  <c r="G26" i="67"/>
  <c r="I2" i="39"/>
  <c r="B404" i="13" s="1"/>
  <c r="G30" i="36"/>
  <c r="G27" i="38"/>
  <c r="G26" i="43"/>
  <c r="G25" i="45"/>
  <c r="G31" i="47"/>
  <c r="G31" i="49"/>
  <c r="G25" i="56"/>
  <c r="G21" i="65"/>
  <c r="G24" i="69"/>
  <c r="I2" i="69" s="1"/>
  <c r="B422" i="13" s="1"/>
  <c r="G28" i="70"/>
  <c r="I2" i="70" s="1"/>
  <c r="B381" i="13" s="1"/>
  <c r="G22" i="73"/>
  <c r="I2" i="73" s="1"/>
  <c r="B38" i="13" s="1"/>
  <c r="G25" i="73"/>
  <c r="G23" i="52"/>
  <c r="I2" i="52" s="1"/>
  <c r="B147" i="13" s="1"/>
  <c r="G21" i="63"/>
  <c r="I2" i="63" s="1"/>
  <c r="B296" i="13" s="1"/>
  <c r="G31" i="65"/>
  <c r="G23" i="66"/>
  <c r="I2" i="66" s="1"/>
  <c r="I2" i="86"/>
  <c r="B131" i="13" s="1"/>
  <c r="G28" i="23"/>
  <c r="I2" i="23" s="1"/>
  <c r="B476" i="13" s="1"/>
  <c r="G30" i="32"/>
  <c r="G25" i="34"/>
  <c r="G25" i="40"/>
  <c r="I2" i="40" s="1"/>
  <c r="B280" i="13" s="1"/>
  <c r="G23" i="46"/>
  <c r="I2" i="46" s="1"/>
  <c r="G23" i="48"/>
  <c r="I2" i="48" s="1"/>
  <c r="B423" i="13" s="1"/>
  <c r="G28" i="49"/>
  <c r="I2" i="49" s="1"/>
  <c r="B103" i="13" s="1"/>
  <c r="G31" i="67"/>
  <c r="I2" i="67" s="1"/>
  <c r="B207" i="13" s="1"/>
  <c r="G24" i="71"/>
  <c r="I2" i="76"/>
  <c r="B210" i="13" s="1"/>
  <c r="I2" i="81"/>
  <c r="B329" i="13" s="1"/>
  <c r="G26" i="7"/>
  <c r="G21" i="21"/>
  <c r="I2" i="21" s="1"/>
  <c r="B21" i="13" s="1"/>
  <c r="G25" i="26"/>
  <c r="I2" i="26" s="1"/>
  <c r="B379" i="13" s="1"/>
  <c r="G24" i="29"/>
  <c r="I2" i="29" s="1"/>
  <c r="B130" i="13" s="1"/>
  <c r="G21" i="32"/>
  <c r="G22" i="35"/>
  <c r="I2" i="35" s="1"/>
  <c r="G22" i="36"/>
  <c r="I2" i="36" s="1"/>
  <c r="B371" i="13" s="1"/>
  <c r="G22" i="37"/>
  <c r="I2" i="37" s="1"/>
  <c r="B160" i="13" s="1"/>
  <c r="G25" i="38"/>
  <c r="I2" i="38" s="1"/>
  <c r="B375" i="13" s="1"/>
  <c r="G28" i="41"/>
  <c r="G23" i="42"/>
  <c r="I2" i="42" s="1"/>
  <c r="B390" i="13" s="1"/>
  <c r="G25" i="44"/>
  <c r="I2" i="44" s="1"/>
  <c r="B424" i="13" s="1"/>
  <c r="G26" i="51"/>
  <c r="G31" i="55"/>
  <c r="G24" i="58"/>
  <c r="I2" i="58" s="1"/>
  <c r="B256" i="13" s="1"/>
  <c r="G27" i="62"/>
  <c r="G27" i="71"/>
  <c r="I2" i="75"/>
  <c r="B116" i="13" s="1"/>
  <c r="I27" i="4"/>
  <c r="G30" i="20"/>
  <c r="G23" i="24"/>
  <c r="I2" i="24" s="1"/>
  <c r="B475" i="13" s="1"/>
  <c r="G30" i="31"/>
  <c r="G27" i="32"/>
  <c r="G25" i="33"/>
  <c r="I2" i="33" s="1"/>
  <c r="B214" i="13" s="1"/>
  <c r="G31" i="35"/>
  <c r="G31" i="37"/>
  <c r="G27" i="43"/>
  <c r="G26" i="45"/>
  <c r="G22" i="55"/>
  <c r="I2" i="55" s="1"/>
  <c r="B299" i="13" s="1"/>
  <c r="G26" i="56"/>
  <c r="G28" i="65"/>
  <c r="G30" i="66"/>
  <c r="G30" i="68"/>
  <c r="I2" i="68" s="1"/>
  <c r="B287" i="13" s="1"/>
  <c r="G30" i="6"/>
  <c r="G21" i="7"/>
  <c r="I2" i="7" s="1"/>
  <c r="B432" i="13" s="1"/>
  <c r="G27" i="20"/>
  <c r="I2" i="20" s="1"/>
  <c r="B230" i="13" s="1"/>
  <c r="G31" i="43"/>
  <c r="G24" i="53"/>
  <c r="I2" i="53" s="1"/>
  <c r="B257" i="13" s="1"/>
  <c r="G25" i="64"/>
  <c r="I2" i="64" s="1"/>
  <c r="B93" i="13" s="1"/>
  <c r="I2" i="87"/>
  <c r="G27" i="6"/>
  <c r="I2" i="6" s="1"/>
  <c r="B420" i="13" s="1"/>
  <c r="G31" i="19"/>
  <c r="I2" i="19" s="1"/>
  <c r="B318" i="13" s="1"/>
  <c r="G27" i="31"/>
  <c r="I2" i="31" s="1"/>
  <c r="B393" i="13" s="1"/>
  <c r="G23" i="34"/>
  <c r="I2" i="34" s="1"/>
  <c r="B44" i="13" s="1"/>
  <c r="G23" i="35"/>
  <c r="G23" i="36"/>
  <c r="G28" i="37"/>
  <c r="G30" i="42"/>
  <c r="G24" i="46"/>
  <c r="G24" i="47"/>
  <c r="I2" i="47" s="1"/>
  <c r="B94" i="13" s="1"/>
  <c r="G21" i="51"/>
  <c r="I2" i="51" s="1"/>
  <c r="B37" i="13" s="1"/>
  <c r="G24" i="51"/>
  <c r="G28" i="55"/>
  <c r="G21" i="57"/>
  <c r="I2" i="57" s="1"/>
  <c r="B161" i="13" s="1"/>
  <c r="G27" i="60"/>
  <c r="I2" i="60" s="1"/>
  <c r="B63" i="13" s="1"/>
  <c r="G22" i="62"/>
  <c r="I2" i="62" s="1"/>
  <c r="B273" i="13" s="1"/>
  <c r="G27" i="66"/>
  <c r="G27" i="68"/>
  <c r="I2" i="71"/>
  <c r="B202" i="13" s="1"/>
  <c r="G23" i="72"/>
  <c r="I2" i="72" s="1"/>
  <c r="B389" i="13" s="1"/>
  <c r="G25" i="79"/>
  <c r="G31" i="82"/>
  <c r="G26" i="90"/>
  <c r="G23" i="99"/>
  <c r="I2" i="99" s="1"/>
  <c r="B150" i="13" s="1"/>
  <c r="G25" i="102"/>
  <c r="G23" i="103"/>
  <c r="G26" i="103"/>
  <c r="G21" i="117"/>
  <c r="I2" i="117" s="1"/>
  <c r="B157" i="13" s="1"/>
  <c r="I2" i="142"/>
  <c r="B281" i="13" s="1"/>
  <c r="G28" i="82"/>
  <c r="I2" i="82" s="1"/>
  <c r="B109" i="13" s="1"/>
  <c r="G23" i="87"/>
  <c r="G22" i="88"/>
  <c r="I2" i="88" s="1"/>
  <c r="B174" i="13" s="1"/>
  <c r="G21" i="90"/>
  <c r="I2" i="90" s="1"/>
  <c r="B218" i="13" s="1"/>
  <c r="G28" i="92"/>
  <c r="G25" i="104"/>
  <c r="I2" i="104" s="1"/>
  <c r="B198" i="13" s="1"/>
  <c r="G24" i="105"/>
  <c r="I2" i="105" s="1"/>
  <c r="B262" i="13" s="1"/>
  <c r="I2" i="113"/>
  <c r="B445" i="13" s="1"/>
  <c r="G31" i="115"/>
  <c r="I2" i="115" s="1"/>
  <c r="G23" i="120"/>
  <c r="I2" i="120" s="1"/>
  <c r="B181" i="13" s="1"/>
  <c r="I2" i="121"/>
  <c r="B320" i="13" s="1"/>
  <c r="I2" i="136"/>
  <c r="B463" i="13" s="1"/>
  <c r="I2" i="110"/>
  <c r="B312" i="13" s="1"/>
  <c r="I2" i="119"/>
  <c r="B33" i="13" s="1"/>
  <c r="I2" i="180"/>
  <c r="B328" i="13" s="1"/>
  <c r="G27" i="89"/>
  <c r="I2" i="89" s="1"/>
  <c r="B363" i="13" s="1"/>
  <c r="G26" i="94"/>
  <c r="G24" i="96"/>
  <c r="G24" i="98"/>
  <c r="G24" i="99"/>
  <c r="G30" i="99"/>
  <c r="G27" i="100"/>
  <c r="G31" i="100"/>
  <c r="G24" i="103"/>
  <c r="I2" i="108"/>
  <c r="B419" i="13" s="1"/>
  <c r="I2" i="130"/>
  <c r="B474" i="13" s="1"/>
  <c r="I2" i="146"/>
  <c r="B449" i="13" s="1"/>
  <c r="G30" i="77"/>
  <c r="I2" i="77" s="1"/>
  <c r="B241" i="13" s="1"/>
  <c r="G21" i="78"/>
  <c r="I2" i="78" s="1"/>
  <c r="G25" i="85"/>
  <c r="I2" i="85" s="1"/>
  <c r="B448" i="13" s="1"/>
  <c r="G31" i="88"/>
  <c r="G23" i="93"/>
  <c r="G21" i="96"/>
  <c r="I2" i="96" s="1"/>
  <c r="B377" i="13" s="1"/>
  <c r="I2" i="118"/>
  <c r="B31" i="13" s="1"/>
  <c r="I2" i="122"/>
  <c r="B232" i="13" s="1"/>
  <c r="I2" i="128"/>
  <c r="I2" i="139"/>
  <c r="B345" i="13" s="1"/>
  <c r="I2" i="141"/>
  <c r="B81" i="13" s="1"/>
  <c r="I2" i="170"/>
  <c r="B313" i="13" s="1"/>
  <c r="I2" i="102"/>
  <c r="B58" i="13" s="1"/>
  <c r="I2" i="114"/>
  <c r="B226" i="13" s="1"/>
  <c r="I2" i="126"/>
  <c r="B25" i="13" s="1"/>
  <c r="I2" i="132"/>
  <c r="B101" i="13" s="1"/>
  <c r="I2" i="137"/>
  <c r="B315" i="13" s="1"/>
  <c r="G26" i="84"/>
  <c r="G24" i="92"/>
  <c r="I2" i="92" s="1"/>
  <c r="B41" i="13" s="1"/>
  <c r="G21" i="94"/>
  <c r="I2" i="94" s="1"/>
  <c r="B59" i="13" s="1"/>
  <c r="G25" i="97"/>
  <c r="I2" i="97" s="1"/>
  <c r="B134" i="13" s="1"/>
  <c r="G22" i="98"/>
  <c r="I2" i="98" s="1"/>
  <c r="B159" i="13" s="1"/>
  <c r="G25" i="98"/>
  <c r="G30" i="101"/>
  <c r="G25" i="103"/>
  <c r="G25" i="118"/>
  <c r="I2" i="123"/>
  <c r="B105" i="13" s="1"/>
  <c r="G23" i="81"/>
  <c r="G30" i="93"/>
  <c r="G31" i="98"/>
  <c r="G31" i="99"/>
  <c r="G23" i="100"/>
  <c r="I2" i="100" s="1"/>
  <c r="B361" i="13" s="1"/>
  <c r="G21" i="101"/>
  <c r="G27" i="101"/>
  <c r="G28" i="103"/>
  <c r="I2" i="107"/>
  <c r="B437" i="13" s="1"/>
  <c r="G23" i="108"/>
  <c r="I2" i="109"/>
  <c r="I2" i="135"/>
  <c r="B245" i="13" s="1"/>
  <c r="I2" i="163"/>
  <c r="B184" i="13" s="1"/>
  <c r="G24" i="80"/>
  <c r="I2" i="80" s="1"/>
  <c r="B99" i="13" s="1"/>
  <c r="G30" i="83"/>
  <c r="I2" i="83" s="1"/>
  <c r="G21" i="84"/>
  <c r="I2" i="84" s="1"/>
  <c r="B289" i="13" s="1"/>
  <c r="G25" i="91"/>
  <c r="I2" i="91" s="1"/>
  <c r="B11" i="13" s="1"/>
  <c r="G25" i="95"/>
  <c r="I2" i="95" s="1"/>
  <c r="B172" i="13" s="1"/>
  <c r="G28" i="98"/>
  <c r="G27" i="104"/>
  <c r="G26" i="105"/>
  <c r="I2" i="106"/>
  <c r="B373" i="13" s="1"/>
  <c r="I2" i="116"/>
  <c r="B255" i="13" s="1"/>
  <c r="I2" i="129"/>
  <c r="B374" i="13" s="1"/>
  <c r="G27" i="83"/>
  <c r="G27" i="93"/>
  <c r="I2" i="93" s="1"/>
  <c r="B191" i="13" s="1"/>
  <c r="G22" i="94"/>
  <c r="G31" i="94"/>
  <c r="G23" i="97"/>
  <c r="G28" i="99"/>
  <c r="I2" i="112"/>
  <c r="B304" i="13" s="1"/>
  <c r="G24" i="119"/>
  <c r="I2" i="124"/>
  <c r="B74" i="13" s="1"/>
  <c r="I2" i="127"/>
  <c r="B306" i="13" s="1"/>
  <c r="I2" i="150"/>
  <c r="B326" i="13" s="1"/>
  <c r="G24" i="146"/>
  <c r="G28" i="148"/>
  <c r="G26" i="159"/>
  <c r="G30" i="160"/>
  <c r="G27" i="161"/>
  <c r="G25" i="163"/>
  <c r="G28" i="164"/>
  <c r="G26" i="166"/>
  <c r="G24" i="180"/>
  <c r="G31" i="182"/>
  <c r="G25" i="157"/>
  <c r="G30" i="172"/>
  <c r="G26" i="175"/>
  <c r="I2" i="175" s="1"/>
  <c r="B477" i="13" s="1"/>
  <c r="G27" i="179"/>
  <c r="I2" i="197"/>
  <c r="B87" i="13" s="1"/>
  <c r="G26" i="149"/>
  <c r="G26" i="150"/>
  <c r="G22" i="153"/>
  <c r="I2" i="153" s="1"/>
  <c r="B337" i="13" s="1"/>
  <c r="G25" i="162"/>
  <c r="I2" i="162" s="1"/>
  <c r="B2" i="13" s="1"/>
  <c r="G30" i="167"/>
  <c r="I2" i="167" s="1"/>
  <c r="B223" i="13" s="1"/>
  <c r="G21" i="168"/>
  <c r="I2" i="168" s="1"/>
  <c r="B3" i="13" s="1"/>
  <c r="G25" i="174"/>
  <c r="G24" i="139"/>
  <c r="G23" i="152"/>
  <c r="G22" i="160"/>
  <c r="I2" i="160" s="1"/>
  <c r="B412" i="13" s="1"/>
  <c r="G27" i="167"/>
  <c r="G27" i="172"/>
  <c r="I2" i="172" s="1"/>
  <c r="B350" i="13" s="1"/>
  <c r="G27" i="184"/>
  <c r="G25" i="138"/>
  <c r="I2" i="138" s="1"/>
  <c r="B288" i="13" s="1"/>
  <c r="G21" i="149"/>
  <c r="I2" i="149" s="1"/>
  <c r="B426" i="13" s="1"/>
  <c r="G26" i="156"/>
  <c r="G27" i="165"/>
  <c r="I2" i="165" s="1"/>
  <c r="B76" i="13" s="1"/>
  <c r="G31" i="173"/>
  <c r="I2" i="173" s="1"/>
  <c r="B398" i="13" s="1"/>
  <c r="G24" i="134"/>
  <c r="I2" i="134" s="1"/>
  <c r="B418" i="13" s="1"/>
  <c r="G27" i="149"/>
  <c r="G24" i="151"/>
  <c r="I2" i="151" s="1"/>
  <c r="B461" i="13" s="1"/>
  <c r="G30" i="155"/>
  <c r="G21" i="156"/>
  <c r="I2" i="156" s="1"/>
  <c r="B4" i="13" s="1"/>
  <c r="G31" i="159"/>
  <c r="G26" i="162"/>
  <c r="I2" i="164"/>
  <c r="B189" i="13" s="1"/>
  <c r="G26" i="174"/>
  <c r="G25" i="133"/>
  <c r="I2" i="133" s="1"/>
  <c r="G30" i="143"/>
  <c r="G21" i="144"/>
  <c r="I2" i="144" s="1"/>
  <c r="B171" i="13" s="1"/>
  <c r="G27" i="148"/>
  <c r="G24" i="152"/>
  <c r="G27" i="155"/>
  <c r="I2" i="155" s="1"/>
  <c r="B123" i="13" s="1"/>
  <c r="G26" i="161"/>
  <c r="I2" i="161" s="1"/>
  <c r="B54" i="13" s="1"/>
  <c r="G24" i="163"/>
  <c r="G31" i="166"/>
  <c r="G31" i="171"/>
  <c r="I2" i="171" s="1"/>
  <c r="B384" i="13" s="1"/>
  <c r="G28" i="172"/>
  <c r="G30" i="174"/>
  <c r="I2" i="202"/>
  <c r="B88" i="13" s="1"/>
  <c r="G27" i="143"/>
  <c r="I2" i="143" s="1"/>
  <c r="B132" i="13" s="1"/>
  <c r="G22" i="148"/>
  <c r="I2" i="148" s="1"/>
  <c r="B73" i="13" s="1"/>
  <c r="G31" i="154"/>
  <c r="G28" i="159"/>
  <c r="G28" i="166"/>
  <c r="I2" i="166" s="1"/>
  <c r="B276" i="13" s="1"/>
  <c r="G23" i="169"/>
  <c r="I2" i="169" s="1"/>
  <c r="B435" i="13" s="1"/>
  <c r="G28" i="171"/>
  <c r="G23" i="176"/>
  <c r="G24" i="177"/>
  <c r="I2" i="177" s="1"/>
  <c r="B154" i="13" s="1"/>
  <c r="G31" i="142"/>
  <c r="G31" i="147"/>
  <c r="I2" i="147" s="1"/>
  <c r="B168" i="13" s="1"/>
  <c r="G31" i="148"/>
  <c r="G28" i="154"/>
  <c r="I2" i="154" s="1"/>
  <c r="B90" i="13" s="1"/>
  <c r="I2" i="157"/>
  <c r="B386" i="13" s="1"/>
  <c r="G23" i="159"/>
  <c r="I2" i="159" s="1"/>
  <c r="B204" i="13" s="1"/>
  <c r="I2" i="178"/>
  <c r="B95" i="13" s="1"/>
  <c r="I2" i="185"/>
  <c r="B13" i="13" s="1"/>
  <c r="I2" i="145"/>
  <c r="B57" i="13" s="1"/>
  <c r="I2" i="152"/>
  <c r="B27" i="13" s="1"/>
  <c r="G26" i="168"/>
  <c r="G21" i="174"/>
  <c r="G27" i="174"/>
  <c r="G27" i="182"/>
  <c r="I2" i="182" s="1"/>
  <c r="B219" i="13" s="1"/>
  <c r="G22" i="194"/>
  <c r="I2" i="194" s="1"/>
  <c r="B355" i="13" s="1"/>
  <c r="G21" i="213"/>
  <c r="G27" i="218"/>
  <c r="I2" i="218" s="1"/>
  <c r="B215" i="13" s="1"/>
  <c r="G24" i="178"/>
  <c r="G22" i="182"/>
  <c r="G31" i="186"/>
  <c r="I2" i="186" s="1"/>
  <c r="B22" i="13" s="1"/>
  <c r="G30" i="189"/>
  <c r="G21" i="190"/>
  <c r="G24" i="190"/>
  <c r="G31" i="193"/>
  <c r="G25" i="196"/>
  <c r="I2" i="196" s="1"/>
  <c r="B80" i="13" s="1"/>
  <c r="G31" i="199"/>
  <c r="G30" i="201"/>
  <c r="G25" i="205"/>
  <c r="G22" i="206"/>
  <c r="G28" i="211"/>
  <c r="G21" i="215"/>
  <c r="G31" i="223"/>
  <c r="G31" i="229"/>
  <c r="I2" i="229" s="1"/>
  <c r="B46" i="13" s="1"/>
  <c r="I2" i="231"/>
  <c r="B34" i="13" s="1"/>
  <c r="I2" i="256"/>
  <c r="B89" i="13" s="1"/>
  <c r="G25" i="177"/>
  <c r="G31" i="181"/>
  <c r="I2" i="184"/>
  <c r="G23" i="186"/>
  <c r="G28" i="186"/>
  <c r="G27" i="189"/>
  <c r="I2" i="189" s="1"/>
  <c r="B394" i="13" s="1"/>
  <c r="G23" i="193"/>
  <c r="I2" i="193" s="1"/>
  <c r="B469" i="13" s="1"/>
  <c r="G27" i="198"/>
  <c r="G25" i="202"/>
  <c r="G24" i="203"/>
  <c r="G22" i="205"/>
  <c r="I2" i="205" s="1"/>
  <c r="B362" i="13" s="1"/>
  <c r="G31" i="205"/>
  <c r="G30" i="212"/>
  <c r="I2" i="212" s="1"/>
  <c r="B224" i="13" s="1"/>
  <c r="G23" i="214"/>
  <c r="G26" i="214"/>
  <c r="G25" i="215"/>
  <c r="G23" i="219"/>
  <c r="I2" i="219" s="1"/>
  <c r="B148" i="13" s="1"/>
  <c r="G27" i="225"/>
  <c r="G23" i="181"/>
  <c r="I2" i="181" s="1"/>
  <c r="B221" i="13" s="1"/>
  <c r="G28" i="181"/>
  <c r="G24" i="192"/>
  <c r="I2" i="192" s="1"/>
  <c r="B222" i="13" s="1"/>
  <c r="G26" i="200"/>
  <c r="G25" i="204"/>
  <c r="G28" i="205"/>
  <c r="G31" i="209"/>
  <c r="I2" i="209" s="1"/>
  <c r="B100" i="13" s="1"/>
  <c r="G31" i="213"/>
  <c r="G22" i="215"/>
  <c r="G24" i="216"/>
  <c r="G24" i="217"/>
  <c r="G26" i="219"/>
  <c r="G24" i="221"/>
  <c r="G22" i="223"/>
  <c r="I2" i="223" s="1"/>
  <c r="B143" i="13" s="1"/>
  <c r="G26" i="226"/>
  <c r="G25" i="227"/>
  <c r="G28" i="229"/>
  <c r="G31" i="188"/>
  <c r="G31" i="198"/>
  <c r="G28" i="199"/>
  <c r="I2" i="199" s="1"/>
  <c r="B305" i="13" s="1"/>
  <c r="G24" i="201"/>
  <c r="I2" i="201" s="1"/>
  <c r="B15" i="13" s="1"/>
  <c r="G28" i="209"/>
  <c r="G28" i="210"/>
  <c r="I2" i="210" s="1"/>
  <c r="B263" i="13" s="1"/>
  <c r="G27" i="212"/>
  <c r="G25" i="213"/>
  <c r="G28" i="223"/>
  <c r="G30" i="224"/>
  <c r="I2" i="270"/>
  <c r="B293" i="13" s="1"/>
  <c r="I2" i="221"/>
  <c r="B236" i="13" s="1"/>
  <c r="G26" i="195"/>
  <c r="I2" i="195" s="1"/>
  <c r="B472" i="13" s="1"/>
  <c r="G28" i="197"/>
  <c r="G23" i="202"/>
  <c r="G26" i="202"/>
  <c r="I2" i="224"/>
  <c r="B385" i="13" s="1"/>
  <c r="I2" i="233"/>
  <c r="B406" i="13" s="1"/>
  <c r="G30" i="175"/>
  <c r="G21" i="176"/>
  <c r="I2" i="176" s="1"/>
  <c r="B415" i="13" s="1"/>
  <c r="G23" i="198"/>
  <c r="I2" i="198" s="1"/>
  <c r="B102" i="13" s="1"/>
  <c r="G27" i="200"/>
  <c r="G31" i="201"/>
  <c r="G22" i="203"/>
  <c r="I2" i="203" s="1"/>
  <c r="B104" i="13" s="1"/>
  <c r="G31" i="214"/>
  <c r="G30" i="215"/>
  <c r="G23" i="223"/>
  <c r="G24" i="226"/>
  <c r="G23" i="227"/>
  <c r="G23" i="232"/>
  <c r="I2" i="271"/>
  <c r="B82" i="13" s="1"/>
  <c r="G26" i="188"/>
  <c r="I2" i="188" s="1"/>
  <c r="B127" i="13" s="1"/>
  <c r="G23" i="191"/>
  <c r="I2" i="191" s="1"/>
  <c r="B359" i="13" s="1"/>
  <c r="G24" i="206"/>
  <c r="I2" i="206" s="1"/>
  <c r="B278" i="13" s="1"/>
  <c r="I2" i="207"/>
  <c r="B187" i="13" s="1"/>
  <c r="G21" i="211"/>
  <c r="G28" i="222"/>
  <c r="G23" i="179"/>
  <c r="I2" i="179" s="1"/>
  <c r="B330" i="13" s="1"/>
  <c r="G26" i="183"/>
  <c r="G30" i="199"/>
  <c r="G31" i="200"/>
  <c r="G30" i="202"/>
  <c r="G24" i="204"/>
  <c r="G27" i="211"/>
  <c r="G30" i="213"/>
  <c r="G23" i="217"/>
  <c r="I2" i="217" s="1"/>
  <c r="B308" i="13" s="1"/>
  <c r="G28" i="221"/>
  <c r="G30" i="223"/>
  <c r="I2" i="235"/>
  <c r="B77" i="13" s="1"/>
  <c r="I2" i="237"/>
  <c r="B440" i="13" s="1"/>
  <c r="I2" i="246"/>
  <c r="B323" i="13" s="1"/>
  <c r="I2" i="247"/>
  <c r="B144" i="13" s="1"/>
  <c r="G26" i="190"/>
  <c r="G30" i="194"/>
  <c r="G27" i="206"/>
  <c r="G28" i="214"/>
  <c r="G27" i="215"/>
  <c r="G30" i="218"/>
  <c r="G23" i="222"/>
  <c r="I2" i="222" s="1"/>
  <c r="B203" i="13" s="1"/>
  <c r="G26" i="225"/>
  <c r="I2" i="225" s="1"/>
  <c r="B205" i="13" s="1"/>
  <c r="G25" i="230"/>
  <c r="G30" i="182"/>
  <c r="G21" i="183"/>
  <c r="G27" i="187"/>
  <c r="I2" i="187" s="1"/>
  <c r="B8" i="13" s="1"/>
  <c r="G27" i="194"/>
  <c r="G25" i="200"/>
  <c r="I2" i="200" s="1"/>
  <c r="B213" i="13" s="1"/>
  <c r="G28" i="200"/>
  <c r="G21" i="204"/>
  <c r="G24" i="205"/>
  <c r="G22" i="211"/>
  <c r="G23" i="216"/>
  <c r="I2" i="216" s="1"/>
  <c r="B83" i="13" s="1"/>
  <c r="G30" i="225"/>
  <c r="G25" i="226"/>
  <c r="I2" i="226" s="1"/>
  <c r="B118" i="13" s="1"/>
  <c r="G24" i="227"/>
  <c r="I2" i="227" s="1"/>
  <c r="B135" i="13" s="1"/>
  <c r="G23" i="228"/>
  <c r="I2" i="228" s="1"/>
  <c r="B338" i="13" s="1"/>
  <c r="I2" i="230"/>
  <c r="B234" i="13" s="1"/>
  <c r="I2" i="254"/>
  <c r="B18" i="13" s="1"/>
  <c r="I2" i="267"/>
  <c r="B325" i="13" s="1"/>
  <c r="G25" i="250"/>
  <c r="I2" i="250" s="1"/>
  <c r="B428" i="13" s="1"/>
  <c r="G23" i="252"/>
  <c r="I2" i="252" s="1"/>
  <c r="B190" i="13" s="1"/>
  <c r="G30" i="253"/>
  <c r="G25" i="255"/>
  <c r="I2" i="255" s="1"/>
  <c r="B399" i="13" s="1"/>
  <c r="G26" i="259"/>
  <c r="G24" i="261"/>
  <c r="I2" i="261" s="1"/>
  <c r="B439" i="13" s="1"/>
  <c r="G28" i="264"/>
  <c r="I2" i="264" s="1"/>
  <c r="B69" i="13" s="1"/>
  <c r="G23" i="269"/>
  <c r="G23" i="231"/>
  <c r="G22" i="232"/>
  <c r="I2" i="232" s="1"/>
  <c r="B107" i="13" s="1"/>
  <c r="G26" i="242"/>
  <c r="G27" i="248"/>
  <c r="I2" i="248" s="1"/>
  <c r="B110" i="13" s="1"/>
  <c r="G21" i="266"/>
  <c r="G25" i="267"/>
  <c r="G25" i="272"/>
  <c r="I2" i="272" s="1"/>
  <c r="B229" i="13" s="1"/>
  <c r="G23" i="274"/>
  <c r="I2" i="284"/>
  <c r="B178" i="13" s="1"/>
  <c r="G24" i="230"/>
  <c r="G23" i="236"/>
  <c r="I2" i="236" s="1"/>
  <c r="B61" i="13" s="1"/>
  <c r="G28" i="240"/>
  <c r="G27" i="253"/>
  <c r="I2" i="288"/>
  <c r="B455" i="13" s="1"/>
  <c r="G27" i="275"/>
  <c r="I2" i="283"/>
  <c r="B413" i="13" s="1"/>
  <c r="G28" i="238"/>
  <c r="G23" i="240"/>
  <c r="G24" i="242"/>
  <c r="G31" i="247"/>
  <c r="G27" i="260"/>
  <c r="I2" i="260" s="1"/>
  <c r="B427" i="13" s="1"/>
  <c r="I2" i="298"/>
  <c r="B340" i="13" s="1"/>
  <c r="G25" i="234"/>
  <c r="I2" i="234" s="1"/>
  <c r="B290" i="13" s="1"/>
  <c r="G30" i="241"/>
  <c r="G21" i="242"/>
  <c r="I2" i="242" s="1"/>
  <c r="B19" i="13" s="1"/>
  <c r="G24" i="244"/>
  <c r="G28" i="247"/>
  <c r="G24" i="251"/>
  <c r="G22" i="253"/>
  <c r="I2" i="253" s="1"/>
  <c r="B239" i="13" s="1"/>
  <c r="G27" i="258"/>
  <c r="G21" i="277"/>
  <c r="G23" i="233"/>
  <c r="G27" i="241"/>
  <c r="I2" i="245"/>
  <c r="B388" i="13" s="1"/>
  <c r="I2" i="265"/>
  <c r="B62" i="13" s="1"/>
  <c r="G24" i="268"/>
  <c r="I2" i="268" s="1"/>
  <c r="B364" i="13" s="1"/>
  <c r="G22" i="275"/>
  <c r="I2" i="251"/>
  <c r="B316" i="13" s="1"/>
  <c r="I2" i="257"/>
  <c r="B108" i="13" s="1"/>
  <c r="I2" i="258"/>
  <c r="B92" i="13" s="1"/>
  <c r="G26" i="233"/>
  <c r="G31" i="252"/>
  <c r="G31" i="259"/>
  <c r="I2" i="259" s="1"/>
  <c r="B195" i="13" s="1"/>
  <c r="G28" i="280"/>
  <c r="I2" i="238"/>
  <c r="B249" i="13" s="1"/>
  <c r="G24" i="239"/>
  <c r="G30" i="239"/>
  <c r="G21" i="240"/>
  <c r="I2" i="240" s="1"/>
  <c r="B199" i="13" s="1"/>
  <c r="G22" i="241"/>
  <c r="I2" i="241" s="1"/>
  <c r="B78" i="13" s="1"/>
  <c r="G25" i="241"/>
  <c r="G25" i="243"/>
  <c r="I2" i="243" s="1"/>
  <c r="B297" i="13" s="1"/>
  <c r="G22" i="244"/>
  <c r="I2" i="244" s="1"/>
  <c r="B311" i="13" s="1"/>
  <c r="G28" i="259"/>
  <c r="G26" i="261"/>
  <c r="I2" i="262"/>
  <c r="B162" i="13" s="1"/>
  <c r="G26" i="266"/>
  <c r="G31" i="269"/>
  <c r="G26" i="271"/>
  <c r="G31" i="274"/>
  <c r="I2" i="274" s="1"/>
  <c r="B79" i="13" s="1"/>
  <c r="G26" i="278"/>
  <c r="I2" i="278" s="1"/>
  <c r="B429" i="13" s="1"/>
  <c r="G27" i="239"/>
  <c r="I2" i="239" s="1"/>
  <c r="B175" i="13" s="1"/>
  <c r="G22" i="246"/>
  <c r="G21" i="249"/>
  <c r="I2" i="249" s="1"/>
  <c r="B438" i="13" s="1"/>
  <c r="G28" i="252"/>
  <c r="G31" i="257"/>
  <c r="G31" i="264"/>
  <c r="G28" i="269"/>
  <c r="I2" i="269" s="1"/>
  <c r="B49" i="13" s="1"/>
  <c r="G24" i="276"/>
  <c r="G27" i="276"/>
  <c r="I2" i="293"/>
  <c r="B275" i="13" s="1"/>
  <c r="G28" i="277"/>
  <c r="G22" i="280"/>
  <c r="I2" i="280" s="1"/>
  <c r="B211" i="13" s="1"/>
  <c r="G24" i="281"/>
  <c r="I2" i="281" s="1"/>
  <c r="B52" i="13" s="1"/>
  <c r="G28" i="285"/>
  <c r="I2" i="285" s="1"/>
  <c r="B136" i="13" s="1"/>
  <c r="G31" i="294"/>
  <c r="I2" i="294" s="1"/>
  <c r="B231" i="13" s="1"/>
  <c r="G26" i="296"/>
  <c r="G30" i="299"/>
  <c r="G28" i="301"/>
  <c r="G23" i="306"/>
  <c r="I2" i="306" s="1"/>
  <c r="B45" i="13" s="1"/>
  <c r="G28" i="312"/>
  <c r="G23" i="317"/>
  <c r="I2" i="331"/>
  <c r="B436" i="13" s="1"/>
  <c r="I2" i="333"/>
  <c r="B91" i="13" s="1"/>
  <c r="G26" i="276"/>
  <c r="G25" i="280"/>
  <c r="G28" i="286"/>
  <c r="G26" i="288"/>
  <c r="G26" i="291"/>
  <c r="G23" i="294"/>
  <c r="I2" i="304"/>
  <c r="B309" i="13" s="1"/>
  <c r="G24" i="307"/>
  <c r="I2" i="308"/>
  <c r="B348" i="13" s="1"/>
  <c r="I2" i="330"/>
  <c r="B462" i="13" s="1"/>
  <c r="I2" i="337"/>
  <c r="B115" i="13" s="1"/>
  <c r="I2" i="341"/>
  <c r="B72" i="13" s="1"/>
  <c r="G27" i="299"/>
  <c r="I2" i="299" s="1"/>
  <c r="B111" i="13" s="1"/>
  <c r="G22" i="304"/>
  <c r="G25" i="304"/>
  <c r="G26" i="312"/>
  <c r="G31" i="315"/>
  <c r="G25" i="318"/>
  <c r="I2" i="321"/>
  <c r="B442" i="13" s="1"/>
  <c r="I2" i="325"/>
  <c r="B408" i="13" s="1"/>
  <c r="I2" i="275"/>
  <c r="G30" i="275"/>
  <c r="G21" i="276"/>
  <c r="G23" i="279"/>
  <c r="G21" i="296"/>
  <c r="I2" i="296" s="1"/>
  <c r="B237" i="13" s="1"/>
  <c r="G24" i="302"/>
  <c r="G30" i="302"/>
  <c r="I2" i="309"/>
  <c r="B133" i="13" s="1"/>
  <c r="G31" i="310"/>
  <c r="G25" i="313"/>
  <c r="I2" i="313" s="1"/>
  <c r="B352" i="13" s="1"/>
  <c r="G24" i="314"/>
  <c r="I2" i="314" s="1"/>
  <c r="B285" i="13" s="1"/>
  <c r="G22" i="318"/>
  <c r="I2" i="318" s="1"/>
  <c r="I2" i="320"/>
  <c r="B50" i="13" s="1"/>
  <c r="I2" i="323"/>
  <c r="B402" i="13" s="1"/>
  <c r="G24" i="290"/>
  <c r="I2" i="290" s="1"/>
  <c r="B36" i="13" s="1"/>
  <c r="G24" i="295"/>
  <c r="G26" i="305"/>
  <c r="G21" i="287"/>
  <c r="G30" i="287"/>
  <c r="G21" i="291"/>
  <c r="G30" i="295"/>
  <c r="G31" i="303"/>
  <c r="G22" i="307"/>
  <c r="I2" i="307" s="1"/>
  <c r="B138" i="13" s="1"/>
  <c r="G28" i="310"/>
  <c r="I2" i="310" s="1"/>
  <c r="B407" i="13" s="1"/>
  <c r="G25" i="315"/>
  <c r="I2" i="315" s="1"/>
  <c r="B180" i="13" s="1"/>
  <c r="G21" i="319"/>
  <c r="I2" i="319" s="1"/>
  <c r="B292" i="13" s="1"/>
  <c r="G26" i="326"/>
  <c r="I2" i="297"/>
  <c r="B113" i="13" s="1"/>
  <c r="I2" i="302"/>
  <c r="B266" i="13" s="1"/>
  <c r="G28" i="327"/>
  <c r="I2" i="322"/>
  <c r="B444" i="13" s="1"/>
  <c r="G30" i="278"/>
  <c r="G21" i="279"/>
  <c r="G30" i="286"/>
  <c r="I2" i="286" s="1"/>
  <c r="B156" i="13" s="1"/>
  <c r="G22" i="291"/>
  <c r="G22" i="292"/>
  <c r="G22" i="295"/>
  <c r="I2" i="295" s="1"/>
  <c r="B196" i="13" s="1"/>
  <c r="G21" i="305"/>
  <c r="I2" i="305" s="1"/>
  <c r="B414" i="13" s="1"/>
  <c r="G30" i="311"/>
  <c r="G24" i="316"/>
  <c r="G27" i="278"/>
  <c r="G25" i="289"/>
  <c r="I2" i="289" s="1"/>
  <c r="B279" i="13" s="1"/>
  <c r="G28" i="298"/>
  <c r="G23" i="303"/>
  <c r="I2" i="303" s="1"/>
  <c r="B465" i="13" s="1"/>
  <c r="G30" i="304"/>
  <c r="G25" i="306"/>
  <c r="G31" i="312"/>
  <c r="I2" i="312" s="1"/>
  <c r="B125" i="13" s="1"/>
  <c r="G30" i="318"/>
  <c r="I2" i="324"/>
  <c r="I2" i="334"/>
  <c r="B117" i="13" s="1"/>
  <c r="G25" i="277"/>
  <c r="G27" i="311"/>
  <c r="I2" i="311" s="1"/>
  <c r="B291" i="13" s="1"/>
  <c r="I2" i="316"/>
  <c r="B346" i="13" s="1"/>
  <c r="I2" i="326"/>
  <c r="B194" i="13" s="1"/>
  <c r="G31" i="277"/>
  <c r="G23" i="282"/>
  <c r="I2" i="282" s="1"/>
  <c r="B24" i="13" s="1"/>
  <c r="G31" i="285"/>
  <c r="G31" i="286"/>
  <c r="G28" i="289"/>
  <c r="G23" i="291"/>
  <c r="G28" i="292"/>
  <c r="I2" i="292" s="1"/>
  <c r="B441" i="13" s="1"/>
  <c r="G21" i="300"/>
  <c r="I2" i="300" s="1"/>
  <c r="B443" i="13" s="1"/>
  <c r="G25" i="301"/>
  <c r="I2" i="301" s="1"/>
  <c r="B356" i="13" s="1"/>
  <c r="G27" i="304"/>
  <c r="G22" i="316"/>
  <c r="G26" i="317"/>
  <c r="I2" i="317" s="1"/>
  <c r="B471" i="13" s="1"/>
  <c r="G24" i="321"/>
  <c r="G30" i="323"/>
  <c r="G28" i="334"/>
  <c r="G30" i="341"/>
  <c r="I2" i="359"/>
  <c r="B124" i="13" s="1"/>
  <c r="I2" i="361"/>
  <c r="I2" i="381"/>
  <c r="B301" i="13" s="1"/>
  <c r="G24" i="338"/>
  <c r="G21" i="352"/>
  <c r="I2" i="352" s="1"/>
  <c r="B473" i="13" s="1"/>
  <c r="I2" i="354"/>
  <c r="B433" i="13" s="1"/>
  <c r="G25" i="337"/>
  <c r="G21" i="340"/>
  <c r="G25" i="349"/>
  <c r="G28" i="350"/>
  <c r="I2" i="358"/>
  <c r="B467" i="13" s="1"/>
  <c r="I2" i="365"/>
  <c r="B430" i="13" s="1"/>
  <c r="I2" i="367"/>
  <c r="B166" i="13" s="1"/>
  <c r="I2" i="372"/>
  <c r="B267" i="13" s="1"/>
  <c r="I2" i="384"/>
  <c r="B269" i="13" s="1"/>
  <c r="G23" i="327"/>
  <c r="I2" i="327" s="1"/>
  <c r="B336" i="13" s="1"/>
  <c r="G22" i="328"/>
  <c r="I2" i="328" s="1"/>
  <c r="B126" i="13" s="1"/>
  <c r="G30" i="339"/>
  <c r="G27" i="340"/>
  <c r="G25" i="342"/>
  <c r="G26" i="343"/>
  <c r="G24" i="345"/>
  <c r="G24" i="344"/>
  <c r="G30" i="347"/>
  <c r="G27" i="348"/>
  <c r="I2" i="348" s="1"/>
  <c r="B235" i="13" s="1"/>
  <c r="I2" i="355"/>
  <c r="B391" i="13" s="1"/>
  <c r="I2" i="377"/>
  <c r="B233" i="13" s="1"/>
  <c r="I2" i="360"/>
  <c r="B446" i="13" s="1"/>
  <c r="I2" i="363"/>
  <c r="B119" i="13" s="1"/>
  <c r="I2" i="374"/>
  <c r="B331" i="13" s="1"/>
  <c r="G31" i="338"/>
  <c r="G31" i="339"/>
  <c r="G26" i="342"/>
  <c r="I2" i="351"/>
  <c r="B53" i="13" s="1"/>
  <c r="I2" i="366"/>
  <c r="B264" i="13" s="1"/>
  <c r="I2" i="375"/>
  <c r="B29" i="13" s="1"/>
  <c r="G21" i="336"/>
  <c r="I2" i="336" s="1"/>
  <c r="B141" i="13" s="1"/>
  <c r="G28" i="338"/>
  <c r="I2" i="338" s="1"/>
  <c r="B250" i="13" s="1"/>
  <c r="G25" i="344"/>
  <c r="I2" i="344" s="1"/>
  <c r="B246" i="13" s="1"/>
  <c r="G24" i="350"/>
  <c r="I2" i="350" s="1"/>
  <c r="B64" i="13" s="1"/>
  <c r="I2" i="362"/>
  <c r="B139" i="13" s="1"/>
  <c r="I2" i="368"/>
  <c r="B183" i="13" s="1"/>
  <c r="I2" i="371"/>
  <c r="B120" i="13" s="1"/>
  <c r="I2" i="373"/>
  <c r="B66" i="13" s="1"/>
  <c r="I2" i="349"/>
  <c r="B122" i="13" s="1"/>
  <c r="I2" i="380"/>
  <c r="B392" i="13" s="1"/>
  <c r="I2" i="386"/>
  <c r="B335" i="13" s="1"/>
  <c r="G27" i="335"/>
  <c r="I2" i="335" s="1"/>
  <c r="B169" i="13" s="1"/>
  <c r="G23" i="339"/>
  <c r="I2" i="339" s="1"/>
  <c r="B121" i="13" s="1"/>
  <c r="G28" i="346"/>
  <c r="G30" i="349"/>
  <c r="G25" i="353"/>
  <c r="I2" i="353" s="1"/>
  <c r="B468" i="13" s="1"/>
  <c r="I2" i="356"/>
  <c r="B268" i="13" s="1"/>
  <c r="I2" i="370"/>
  <c r="B192" i="13" s="1"/>
  <c r="I2" i="378"/>
  <c r="B26" i="13" s="1"/>
  <c r="I2" i="385"/>
  <c r="B387" i="13" s="1"/>
  <c r="I2" i="401"/>
  <c r="B456" i="13" s="1"/>
  <c r="G26" i="340"/>
  <c r="G21" i="342"/>
  <c r="G24" i="342"/>
  <c r="G25" i="343"/>
  <c r="I2" i="343" s="1"/>
  <c r="B17" i="13" s="1"/>
  <c r="G23" i="345"/>
  <c r="I2" i="345" s="1"/>
  <c r="B6" i="13" s="1"/>
  <c r="G23" i="346"/>
  <c r="I2" i="346" s="1"/>
  <c r="B431" i="13" s="1"/>
  <c r="G28" i="347"/>
  <c r="I2" i="347" s="1"/>
  <c r="B258" i="13" s="1"/>
  <c r="G26" i="348"/>
  <c r="G27" i="349"/>
  <c r="I2" i="364"/>
  <c r="B155" i="13" s="1"/>
  <c r="I2" i="369"/>
  <c r="B294" i="13" s="1"/>
  <c r="I2" i="408"/>
  <c r="B247" i="13" s="1"/>
  <c r="I2" i="424"/>
  <c r="G28" i="414"/>
  <c r="G30" i="390"/>
  <c r="G25" i="392"/>
  <c r="G28" i="393"/>
  <c r="G23" i="394"/>
  <c r="G26" i="395"/>
  <c r="I2" i="395" s="1"/>
  <c r="B396" i="13" s="1"/>
  <c r="G21" i="398"/>
  <c r="I2" i="398" s="1"/>
  <c r="B140" i="13" s="1"/>
  <c r="G22" i="402"/>
  <c r="I2" i="402" s="1"/>
  <c r="B324" i="13" s="1"/>
  <c r="G30" i="403"/>
  <c r="G25" i="404"/>
  <c r="I2" i="404" s="1"/>
  <c r="B411" i="13" s="1"/>
  <c r="G27" i="415"/>
  <c r="I2" i="456"/>
  <c r="B173" i="13" s="1"/>
  <c r="G30" i="388"/>
  <c r="G21" i="389"/>
  <c r="I2" i="389" s="1"/>
  <c r="B42" i="13" s="1"/>
  <c r="G24" i="397"/>
  <c r="G25" i="399"/>
  <c r="I2" i="399" s="1"/>
  <c r="B378" i="13" s="1"/>
  <c r="G28" i="402"/>
  <c r="G23" i="405"/>
  <c r="G22" i="408"/>
  <c r="G27" i="413"/>
  <c r="I2" i="415"/>
  <c r="B165" i="13" s="1"/>
  <c r="G24" i="418"/>
  <c r="G26" i="421"/>
  <c r="G26" i="429"/>
  <c r="I2" i="431"/>
  <c r="B360" i="13" s="1"/>
  <c r="G27" i="388"/>
  <c r="I2" i="388" s="1"/>
  <c r="B9" i="13" s="1"/>
  <c r="G27" i="390"/>
  <c r="I2" i="390" s="1"/>
  <c r="B447" i="13" s="1"/>
  <c r="G25" i="391"/>
  <c r="I2" i="391" s="1"/>
  <c r="B410" i="13" s="1"/>
  <c r="G23" i="393"/>
  <c r="I2" i="393" s="1"/>
  <c r="B177" i="13" s="1"/>
  <c r="G27" i="401"/>
  <c r="G27" i="403"/>
  <c r="I2" i="411"/>
  <c r="B333" i="13" s="1"/>
  <c r="G23" i="412"/>
  <c r="G26" i="416"/>
  <c r="I2" i="397"/>
  <c r="B314" i="13" s="1"/>
  <c r="G31" i="387"/>
  <c r="G31" i="390"/>
  <c r="G23" i="392"/>
  <c r="G26" i="392"/>
  <c r="I2" i="392" s="1"/>
  <c r="B421" i="13" s="1"/>
  <c r="G24" i="394"/>
  <c r="G24" i="400"/>
  <c r="I2" i="400" s="1"/>
  <c r="B405" i="13" s="1"/>
  <c r="G26" i="404"/>
  <c r="I2" i="410"/>
  <c r="B35" i="13" s="1"/>
  <c r="I2" i="413"/>
  <c r="B351" i="13" s="1"/>
  <c r="I2" i="421"/>
  <c r="B55" i="13" s="1"/>
  <c r="G28" i="387"/>
  <c r="I2" i="387" s="1"/>
  <c r="G25" i="390"/>
  <c r="G30" i="394"/>
  <c r="G26" i="402"/>
  <c r="G24" i="405"/>
  <c r="G31" i="407"/>
  <c r="I2" i="418"/>
  <c r="B242" i="13" s="1"/>
  <c r="I2" i="429"/>
  <c r="B193" i="13" s="1"/>
  <c r="I2" i="434"/>
  <c r="G23" i="382"/>
  <c r="I2" i="382" s="1"/>
  <c r="B23" i="13" s="1"/>
  <c r="G22" i="383"/>
  <c r="I2" i="383" s="1"/>
  <c r="B286" i="13" s="1"/>
  <c r="G31" i="389"/>
  <c r="G28" i="390"/>
  <c r="G26" i="391"/>
  <c r="G24" i="393"/>
  <c r="G27" i="394"/>
  <c r="I2" i="394" s="1"/>
  <c r="B400" i="13" s="1"/>
  <c r="G22" i="396"/>
  <c r="I2" i="396" s="1"/>
  <c r="B261" i="13" s="1"/>
  <c r="G25" i="396"/>
  <c r="G25" i="403"/>
  <c r="I2" i="403" s="1"/>
  <c r="B358" i="13" s="1"/>
  <c r="G21" i="409"/>
  <c r="I2" i="409" s="1"/>
  <c r="B366" i="13" s="1"/>
  <c r="G24" i="416"/>
  <c r="G23" i="419"/>
  <c r="I2" i="419" s="1"/>
  <c r="B302" i="13" s="1"/>
  <c r="G25" i="422"/>
  <c r="I2" i="422" s="1"/>
  <c r="B298" i="13" s="1"/>
  <c r="I2" i="425"/>
  <c r="B16" i="13" s="1"/>
  <c r="I2" i="430"/>
  <c r="B459" i="13" s="1"/>
  <c r="I2" i="412"/>
  <c r="B321" i="13" s="1"/>
  <c r="I2" i="417"/>
  <c r="B310" i="13" s="1"/>
  <c r="I2" i="442"/>
  <c r="B167" i="13" s="1"/>
  <c r="I2" i="468"/>
  <c r="B282" i="13" s="1"/>
  <c r="G24" i="404"/>
  <c r="G23" i="407"/>
  <c r="I2" i="407" s="1"/>
  <c r="B417" i="13" s="1"/>
  <c r="G31" i="414"/>
  <c r="I2" i="414" s="1"/>
  <c r="B277" i="13" s="1"/>
  <c r="G21" i="416"/>
  <c r="G28" i="400"/>
  <c r="I2" i="405"/>
  <c r="B248" i="13" s="1"/>
  <c r="G30" i="408"/>
  <c r="G27" i="420"/>
  <c r="I2" i="420" s="1"/>
  <c r="B470" i="13" s="1"/>
  <c r="G27" i="437"/>
  <c r="G25" i="438"/>
  <c r="I2" i="438" s="1"/>
  <c r="B451" i="13" s="1"/>
  <c r="G23" i="440"/>
  <c r="I2" i="440" s="1"/>
  <c r="B251" i="13" s="1"/>
  <c r="G31" i="448"/>
  <c r="G25" i="451"/>
  <c r="G31" i="459"/>
  <c r="G27" i="471"/>
  <c r="I2" i="471" s="1"/>
  <c r="I2" i="473"/>
  <c r="B151" i="13" s="1"/>
  <c r="I2" i="477"/>
  <c r="B30" i="13" s="1"/>
  <c r="I2" i="479"/>
  <c r="B283" i="13" s="1"/>
  <c r="I2" i="488"/>
  <c r="B39" i="13" s="1"/>
  <c r="I2" i="433"/>
  <c r="B208" i="13" s="1"/>
  <c r="G24" i="453"/>
  <c r="I2" i="502"/>
  <c r="B334" i="13" s="1"/>
  <c r="G31" i="435"/>
  <c r="I2" i="435" s="1"/>
  <c r="B425" i="13" s="1"/>
  <c r="G22" i="443"/>
  <c r="I2" i="443" s="1"/>
  <c r="B353" i="13" s="1"/>
  <c r="G21" i="450"/>
  <c r="G24" i="450"/>
  <c r="G27" i="450"/>
  <c r="G24" i="454"/>
  <c r="G26" i="460"/>
  <c r="G31" i="461"/>
  <c r="G24" i="468"/>
  <c r="G26" i="472"/>
  <c r="I2" i="494"/>
  <c r="B460" i="13" s="1"/>
  <c r="G28" i="435"/>
  <c r="G31" i="436"/>
  <c r="G23" i="442"/>
  <c r="G31" i="446"/>
  <c r="G31" i="447"/>
  <c r="G28" i="448"/>
  <c r="G26" i="449"/>
  <c r="G31" i="450"/>
  <c r="G24" i="452"/>
  <c r="G31" i="458"/>
  <c r="G28" i="459"/>
  <c r="G30" i="460"/>
  <c r="G30" i="462"/>
  <c r="G25" i="463"/>
  <c r="G30" i="472"/>
  <c r="G31" i="476"/>
  <c r="I2" i="486"/>
  <c r="B228" i="13" s="1"/>
  <c r="I2" i="500"/>
  <c r="B32" i="13" s="1"/>
  <c r="I2" i="504"/>
  <c r="B254" i="13" s="1"/>
  <c r="I2" i="505"/>
  <c r="B368" i="13" s="1"/>
  <c r="G28" i="437"/>
  <c r="G26" i="438"/>
  <c r="G24" i="440"/>
  <c r="G28" i="446"/>
  <c r="I2" i="446" s="1"/>
  <c r="B457" i="13" s="1"/>
  <c r="G30" i="449"/>
  <c r="G23" i="451"/>
  <c r="I2" i="451" s="1"/>
  <c r="B259" i="13" s="1"/>
  <c r="G26" i="451"/>
  <c r="G24" i="465"/>
  <c r="I2" i="465" s="1"/>
  <c r="B149" i="13" s="1"/>
  <c r="G30" i="465"/>
  <c r="I2" i="467"/>
  <c r="B434" i="13" s="1"/>
  <c r="I2" i="478"/>
  <c r="B416" i="13" s="1"/>
  <c r="I2" i="489"/>
  <c r="B369" i="13" s="1"/>
  <c r="I2" i="496"/>
  <c r="B450" i="13" s="1"/>
  <c r="G28" i="436"/>
  <c r="G21" i="439"/>
  <c r="G24" i="439"/>
  <c r="G24" i="441"/>
  <c r="G23" i="443"/>
  <c r="G22" i="444"/>
  <c r="I2" i="444" s="1"/>
  <c r="B339" i="13" s="1"/>
  <c r="G28" i="447"/>
  <c r="I2" i="447" s="1"/>
  <c r="B403" i="13" s="1"/>
  <c r="G25" i="453"/>
  <c r="I2" i="453" s="1"/>
  <c r="B182" i="13" s="1"/>
  <c r="G23" i="457"/>
  <c r="I2" i="457" s="1"/>
  <c r="B176" i="13" s="1"/>
  <c r="G28" i="458"/>
  <c r="I2" i="458" s="1"/>
  <c r="B227" i="13" s="1"/>
  <c r="G21" i="460"/>
  <c r="I2" i="460" s="1"/>
  <c r="B319" i="13" s="1"/>
  <c r="G25" i="461"/>
  <c r="I2" i="461" s="1"/>
  <c r="B68" i="13" s="1"/>
  <c r="G28" i="461"/>
  <c r="G27" i="465"/>
  <c r="I2" i="474"/>
  <c r="B347" i="13" s="1"/>
  <c r="G30" i="477"/>
  <c r="I2" i="482"/>
  <c r="B397" i="13" s="1"/>
  <c r="I2" i="484"/>
  <c r="B307" i="13" s="1"/>
  <c r="I2" i="498"/>
  <c r="B60" i="13" s="1"/>
  <c r="G30" i="438"/>
  <c r="I2" i="445"/>
  <c r="B243" i="13" s="1"/>
  <c r="I2" i="470"/>
  <c r="B344" i="13" s="1"/>
  <c r="I2" i="472"/>
  <c r="G24" i="475"/>
  <c r="G27" i="477"/>
  <c r="I2" i="493"/>
  <c r="B367" i="13" s="1"/>
  <c r="I2" i="501"/>
  <c r="B216" i="13" s="1"/>
  <c r="I2" i="503"/>
  <c r="B271" i="13" s="1"/>
  <c r="G25" i="428"/>
  <c r="I2" i="428" s="1"/>
  <c r="B145" i="13" s="1"/>
  <c r="G26" i="437"/>
  <c r="G27" i="438"/>
  <c r="G25" i="440"/>
  <c r="G30" i="448"/>
  <c r="G31" i="449"/>
  <c r="G24" i="451"/>
  <c r="G27" i="451"/>
  <c r="G22" i="452"/>
  <c r="I2" i="452" s="1"/>
  <c r="B260" i="13" s="1"/>
  <c r="G22" i="455"/>
  <c r="I2" i="455" s="1"/>
  <c r="G30" i="459"/>
  <c r="G24" i="480"/>
  <c r="I2" i="480" s="1"/>
  <c r="B129" i="13" s="1"/>
  <c r="I2" i="487"/>
  <c r="B137" i="13" s="1"/>
  <c r="I2" i="492"/>
  <c r="B163" i="13" s="1"/>
  <c r="G30" i="437"/>
  <c r="G25" i="439"/>
  <c r="G26" i="461"/>
  <c r="G28" i="470"/>
  <c r="G30" i="471"/>
  <c r="G21" i="437"/>
  <c r="G22" i="441"/>
  <c r="I2" i="441" s="1"/>
  <c r="B244" i="13" s="1"/>
  <c r="G26" i="450"/>
  <c r="G23" i="454"/>
  <c r="I2" i="454" s="1"/>
  <c r="B128" i="13" s="1"/>
  <c r="G28" i="460"/>
  <c r="G30" i="461"/>
  <c r="G25" i="462"/>
  <c r="I2" i="462" s="1"/>
  <c r="B106" i="13" s="1"/>
  <c r="G25" i="464"/>
  <c r="G31" i="464"/>
  <c r="G23" i="466"/>
  <c r="G28" i="472"/>
  <c r="I2" i="475"/>
  <c r="B188" i="13" s="1"/>
  <c r="G23" i="476"/>
  <c r="I2" i="476" s="1"/>
  <c r="B466" i="13" s="1"/>
  <c r="I2" i="485"/>
  <c r="B51" i="13" s="1"/>
  <c r="I2" i="490"/>
  <c r="B332" i="13" s="1"/>
  <c r="I2" i="495"/>
  <c r="B28" i="13" s="1"/>
  <c r="G26" i="427"/>
  <c r="I2" i="427" s="1"/>
  <c r="B65" i="13" s="1"/>
  <c r="G30" i="436"/>
  <c r="I2" i="436" s="1"/>
  <c r="B56" i="13" s="1"/>
  <c r="G30" i="447"/>
  <c r="G27" i="448"/>
  <c r="I2" i="448" s="1"/>
  <c r="B452" i="13" s="1"/>
  <c r="G25" i="449"/>
  <c r="I2" i="449" s="1"/>
  <c r="B70" i="13" s="1"/>
  <c r="G28" i="449"/>
  <c r="G30" i="450"/>
  <c r="G23" i="452"/>
  <c r="G26" i="452"/>
  <c r="G23" i="455"/>
  <c r="G27" i="459"/>
  <c r="I2" i="459" s="1"/>
  <c r="B206" i="13" s="1"/>
  <c r="G24" i="463"/>
  <c r="I2" i="463" s="1"/>
  <c r="B370" i="13" s="1"/>
  <c r="G22" i="464"/>
  <c r="G28" i="464"/>
  <c r="G26" i="466"/>
  <c r="I2" i="466" s="1"/>
  <c r="B317" i="13" s="1"/>
  <c r="G23" i="469"/>
  <c r="I2" i="469" s="1"/>
  <c r="B97" i="13" s="1"/>
  <c r="I2" i="483"/>
  <c r="B409" i="13" s="1"/>
  <c r="I2" i="497"/>
  <c r="B142" i="13" s="1"/>
  <c r="I2" i="499"/>
  <c r="B96" i="13" s="1"/>
  <c r="I2" i="464" l="1"/>
  <c r="B376" i="13" s="1"/>
  <c r="I2" i="213"/>
  <c r="B5" i="13" s="1"/>
  <c r="I2" i="183"/>
  <c r="B322" i="13" s="1"/>
  <c r="I2" i="342"/>
  <c r="B71" i="13" s="1"/>
  <c r="I2" i="291"/>
  <c r="B209" i="13" s="1"/>
  <c r="I2" i="266"/>
  <c r="B453" i="13" s="1"/>
  <c r="I2" i="103"/>
  <c r="B464" i="13" s="1"/>
  <c r="I2" i="101"/>
  <c r="B158" i="13" s="1"/>
  <c r="I2" i="450"/>
  <c r="B225" i="13" s="1"/>
  <c r="I2" i="437"/>
  <c r="B47" i="13" s="1"/>
  <c r="I2" i="287"/>
  <c r="B146" i="13" s="1"/>
  <c r="I2" i="190"/>
  <c r="B365" i="13" s="1"/>
  <c r="I2" i="65"/>
  <c r="B153" i="13" s="1"/>
  <c r="I2" i="56"/>
  <c r="B395" i="13" s="1"/>
  <c r="I2" i="277"/>
  <c r="B295" i="13" s="1"/>
  <c r="I2" i="439"/>
  <c r="B164" i="13" s="1"/>
  <c r="I2" i="340"/>
  <c r="B327" i="13" s="1"/>
  <c r="I2" i="215"/>
  <c r="I2" i="174"/>
  <c r="B20" i="13" s="1"/>
  <c r="I2" i="416"/>
  <c r="B14" i="13" s="1"/>
  <c r="I2" i="204"/>
  <c r="B217" i="13" s="1"/>
  <c r="I2" i="32"/>
  <c r="I2" i="214"/>
  <c r="I2" i="279"/>
  <c r="B240" i="13" s="1"/>
  <c r="I2" i="276"/>
  <c r="B84" i="13" s="1"/>
  <c r="I2" i="211"/>
  <c r="B383" i="13" s="1"/>
</calcChain>
</file>

<file path=xl/sharedStrings.xml><?xml version="1.0" encoding="utf-8"?>
<sst xmlns="http://schemas.openxmlformats.org/spreadsheetml/2006/main" count="30271" uniqueCount="1599">
  <si>
    <t>Ticker</t>
  </si>
  <si>
    <t>Score (%)</t>
  </si>
  <si>
    <t>MMM</t>
  </si>
  <si>
    <t>AOS</t>
  </si>
  <si>
    <t>ABT</t>
  </si>
  <si>
    <t>ABBV</t>
  </si>
  <si>
    <t>ACN</t>
  </si>
  <si>
    <t>ADBE</t>
  </si>
  <si>
    <t>AMD</t>
  </si>
  <si>
    <t>AES</t>
  </si>
  <si>
    <t>AFL</t>
  </si>
  <si>
    <t>A</t>
  </si>
  <si>
    <t>APD</t>
  </si>
  <si>
    <t>ABNB</t>
  </si>
  <si>
    <t>AKAM</t>
  </si>
  <si>
    <t>ALB</t>
  </si>
  <si>
    <t>ALGN</t>
  </si>
  <si>
    <t>ALLE</t>
  </si>
  <si>
    <t>LNT</t>
  </si>
  <si>
    <t>ALL</t>
  </si>
  <si>
    <t>GOOGL</t>
  </si>
  <si>
    <t>GOOG</t>
  </si>
  <si>
    <t>MO</t>
  </si>
  <si>
    <t>AMZN</t>
  </si>
  <si>
    <t>AMCR</t>
  </si>
  <si>
    <t>AEE</t>
  </si>
  <si>
    <t>AAL</t>
  </si>
  <si>
    <t>AEP</t>
  </si>
  <si>
    <t>AXP</t>
  </si>
  <si>
    <t>AMT</t>
  </si>
  <si>
    <t>AWK</t>
  </si>
  <si>
    <t>AME</t>
  </si>
  <si>
    <t>AMGN</t>
  </si>
  <si>
    <t>APH</t>
  </si>
  <si>
    <t>ADI</t>
  </si>
  <si>
    <t>ANSS</t>
  </si>
  <si>
    <t>AON</t>
  </si>
  <si>
    <t>APA</t>
  </si>
  <si>
    <t>AAPL</t>
  </si>
  <si>
    <t>AMAT</t>
  </si>
  <si>
    <t>APTV</t>
  </si>
  <si>
    <t>ADM</t>
  </si>
  <si>
    <t>ANET</t>
  </si>
  <si>
    <t>AJG</t>
  </si>
  <si>
    <t>AIZ</t>
  </si>
  <si>
    <t>T</t>
  </si>
  <si>
    <t>ATO</t>
  </si>
  <si>
    <t>ADSK</t>
  </si>
  <si>
    <t>ADP</t>
  </si>
  <si>
    <t>AZO</t>
  </si>
  <si>
    <t>AVB</t>
  </si>
  <si>
    <t>AVY</t>
  </si>
  <si>
    <t>AXON</t>
  </si>
  <si>
    <t>BKR</t>
  </si>
  <si>
    <t>BALL</t>
  </si>
  <si>
    <t>BAC</t>
  </si>
  <si>
    <t>BK</t>
  </si>
  <si>
    <t>BBWI</t>
  </si>
  <si>
    <t>BAX</t>
  </si>
  <si>
    <t>BDX</t>
  </si>
  <si>
    <t>BBY</t>
  </si>
  <si>
    <t>BIO</t>
  </si>
  <si>
    <t>TECH</t>
  </si>
  <si>
    <t>BIIB</t>
  </si>
  <si>
    <t>BLK</t>
  </si>
  <si>
    <t>BX</t>
  </si>
  <si>
    <t>BA</t>
  </si>
  <si>
    <t>BKNG</t>
  </si>
  <si>
    <t>BWA</t>
  </si>
  <si>
    <t>BSX</t>
  </si>
  <si>
    <t>BMY</t>
  </si>
  <si>
    <t>BR</t>
  </si>
  <si>
    <t>BRO</t>
  </si>
  <si>
    <t>BLDR</t>
  </si>
  <si>
    <t>BG</t>
  </si>
  <si>
    <t>CHRW</t>
  </si>
  <si>
    <t>CDNS</t>
  </si>
  <si>
    <t>CZR</t>
  </si>
  <si>
    <t>CPB</t>
  </si>
  <si>
    <t>COF</t>
  </si>
  <si>
    <t>CAH</t>
  </si>
  <si>
    <t>KMX</t>
  </si>
  <si>
    <t>CCL</t>
  </si>
  <si>
    <t>CARR</t>
  </si>
  <si>
    <t>CTLT</t>
  </si>
  <si>
    <t>CAT</t>
  </si>
  <si>
    <t>CBOE</t>
  </si>
  <si>
    <t>CBRE</t>
  </si>
  <si>
    <t>CDW</t>
  </si>
  <si>
    <t>CE</t>
  </si>
  <si>
    <t>COR</t>
  </si>
  <si>
    <t>CNC</t>
  </si>
  <si>
    <t>CNP</t>
  </si>
  <si>
    <t>CF</t>
  </si>
  <si>
    <t>CRL</t>
  </si>
  <si>
    <t>SCHW</t>
  </si>
  <si>
    <t>CHTR</t>
  </si>
  <si>
    <t>CVX</t>
  </si>
  <si>
    <t>CMG</t>
  </si>
  <si>
    <t>CHD</t>
  </si>
  <si>
    <t>CI</t>
  </si>
  <si>
    <t>CINF</t>
  </si>
  <si>
    <t>CTAS</t>
  </si>
  <si>
    <t>CSCO</t>
  </si>
  <si>
    <t>CFG</t>
  </si>
  <si>
    <t>CLX</t>
  </si>
  <si>
    <t>CME</t>
  </si>
  <si>
    <t>CMS</t>
  </si>
  <si>
    <t>KO</t>
  </si>
  <si>
    <t>CTSH</t>
  </si>
  <si>
    <t>CL</t>
  </si>
  <si>
    <t>CMCSA</t>
  </si>
  <si>
    <t>CAG</t>
  </si>
  <si>
    <t>COP</t>
  </si>
  <si>
    <t>ED</t>
  </si>
  <si>
    <t>STZ</t>
  </si>
  <si>
    <t>COO</t>
  </si>
  <si>
    <t>CPRT</t>
  </si>
  <si>
    <t>GLW</t>
  </si>
  <si>
    <t>CPAY</t>
  </si>
  <si>
    <t>CSGP</t>
  </si>
  <si>
    <t>COST</t>
  </si>
  <si>
    <t>CTRA</t>
  </si>
  <si>
    <t>CRWD</t>
  </si>
  <si>
    <t>CCI</t>
  </si>
  <si>
    <t>CSX</t>
  </si>
  <si>
    <t>CMI</t>
  </si>
  <si>
    <t>CVS</t>
  </si>
  <si>
    <t>DHR</t>
  </si>
  <si>
    <t>DRI</t>
  </si>
  <si>
    <t>DVA</t>
  </si>
  <si>
    <t>DAY</t>
  </si>
  <si>
    <t>DECK</t>
  </si>
  <si>
    <t>DE</t>
  </si>
  <si>
    <t>DAL</t>
  </si>
  <si>
    <t>DVN</t>
  </si>
  <si>
    <t>DXCM</t>
  </si>
  <si>
    <t>FANG</t>
  </si>
  <si>
    <t>DLR</t>
  </si>
  <si>
    <t>DFS</t>
  </si>
  <si>
    <t>DG</t>
  </si>
  <si>
    <t>DLTR</t>
  </si>
  <si>
    <t>D</t>
  </si>
  <si>
    <t>DPZ</t>
  </si>
  <si>
    <t>DOV</t>
  </si>
  <si>
    <t>DOW</t>
  </si>
  <si>
    <t>DHI</t>
  </si>
  <si>
    <t>DTE</t>
  </si>
  <si>
    <t>DUK</t>
  </si>
  <si>
    <t>DD</t>
  </si>
  <si>
    <t>EMN</t>
  </si>
  <si>
    <t>ETN</t>
  </si>
  <si>
    <t>EBAY</t>
  </si>
  <si>
    <t>ECL</t>
  </si>
  <si>
    <t>EIX</t>
  </si>
  <si>
    <t>EW</t>
  </si>
  <si>
    <t>EA</t>
  </si>
  <si>
    <t>ELV</t>
  </si>
  <si>
    <t>EMR</t>
  </si>
  <si>
    <t>ENPH</t>
  </si>
  <si>
    <t>ETR</t>
  </si>
  <si>
    <t>EOG</t>
  </si>
  <si>
    <t>EPAM</t>
  </si>
  <si>
    <t>EQT</t>
  </si>
  <si>
    <t>EFX</t>
  </si>
  <si>
    <t>EQIX</t>
  </si>
  <si>
    <t>EQR</t>
  </si>
  <si>
    <t>ESS</t>
  </si>
  <si>
    <t>EL</t>
  </si>
  <si>
    <t>ETSY</t>
  </si>
  <si>
    <t>EVRG</t>
  </si>
  <si>
    <t>ES</t>
  </si>
  <si>
    <t>EXC</t>
  </si>
  <si>
    <t>EXPE</t>
  </si>
  <si>
    <t>EXPD</t>
  </si>
  <si>
    <t>EXR</t>
  </si>
  <si>
    <t>XOM</t>
  </si>
  <si>
    <t>FFIV</t>
  </si>
  <si>
    <t>FDS</t>
  </si>
  <si>
    <t>FICO</t>
  </si>
  <si>
    <t>FAST</t>
  </si>
  <si>
    <t>FRT</t>
  </si>
  <si>
    <t>FDX</t>
  </si>
  <si>
    <t>FIS</t>
  </si>
  <si>
    <t>FITB</t>
  </si>
  <si>
    <t>FSLR</t>
  </si>
  <si>
    <t>FE</t>
  </si>
  <si>
    <t>FI</t>
  </si>
  <si>
    <t>FMC</t>
  </si>
  <si>
    <t>F</t>
  </si>
  <si>
    <t>FTNT</t>
  </si>
  <si>
    <t>FTV</t>
  </si>
  <si>
    <t>FOXA</t>
  </si>
  <si>
    <t>FOX</t>
  </si>
  <si>
    <t>BEN</t>
  </si>
  <si>
    <t>FCX</t>
  </si>
  <si>
    <t>GRMN</t>
  </si>
  <si>
    <t>IT</t>
  </si>
  <si>
    <t>GE</t>
  </si>
  <si>
    <t>GEN</t>
  </si>
  <si>
    <t>GNRC</t>
  </si>
  <si>
    <t>GD</t>
  </si>
  <si>
    <t>GIS</t>
  </si>
  <si>
    <t>GM</t>
  </si>
  <si>
    <t>GPC</t>
  </si>
  <si>
    <t>GILD</t>
  </si>
  <si>
    <t>GPN</t>
  </si>
  <si>
    <t>GL</t>
  </si>
  <si>
    <t>GDDY</t>
  </si>
  <si>
    <t>GS</t>
  </si>
  <si>
    <t>HAL</t>
  </si>
  <si>
    <t>HIG</t>
  </si>
  <si>
    <t>HAS</t>
  </si>
  <si>
    <t>HCA</t>
  </si>
  <si>
    <t>DOC</t>
  </si>
  <si>
    <t>HSIC</t>
  </si>
  <si>
    <t>HSY</t>
  </si>
  <si>
    <t>HES</t>
  </si>
  <si>
    <t>HPE</t>
  </si>
  <si>
    <t>HLT</t>
  </si>
  <si>
    <t>HOLX</t>
  </si>
  <si>
    <t>HD</t>
  </si>
  <si>
    <t>HON</t>
  </si>
  <si>
    <t>HRL</t>
  </si>
  <si>
    <t>HST</t>
  </si>
  <si>
    <t>HWM</t>
  </si>
  <si>
    <t>HPQ</t>
  </si>
  <si>
    <t>HUBB</t>
  </si>
  <si>
    <t>HUM</t>
  </si>
  <si>
    <t>HBAN</t>
  </si>
  <si>
    <t>HII</t>
  </si>
  <si>
    <t>IBM</t>
  </si>
  <si>
    <t>IEX</t>
  </si>
  <si>
    <t>IDXX</t>
  </si>
  <si>
    <t>ITW</t>
  </si>
  <si>
    <t>INCY</t>
  </si>
  <si>
    <t>IR</t>
  </si>
  <si>
    <t>PODD</t>
  </si>
  <si>
    <t>INTC</t>
  </si>
  <si>
    <t>ICE</t>
  </si>
  <si>
    <t>IFF</t>
  </si>
  <si>
    <t>IP</t>
  </si>
  <si>
    <t>IPG</t>
  </si>
  <si>
    <t>INTU</t>
  </si>
  <si>
    <t>ISRG</t>
  </si>
  <si>
    <t>IVZ</t>
  </si>
  <si>
    <t>INVH</t>
  </si>
  <si>
    <t>IQV</t>
  </si>
  <si>
    <t>IRM</t>
  </si>
  <si>
    <t>JBHT</t>
  </si>
  <si>
    <t>JBL</t>
  </si>
  <si>
    <t>JKHY</t>
  </si>
  <si>
    <t>J</t>
  </si>
  <si>
    <t>JNJ</t>
  </si>
  <si>
    <t>JCI</t>
  </si>
  <si>
    <t>JPM</t>
  </si>
  <si>
    <t>JNPR</t>
  </si>
  <si>
    <t>K</t>
  </si>
  <si>
    <t>KDP</t>
  </si>
  <si>
    <t>KEY</t>
  </si>
  <si>
    <t>KEYS</t>
  </si>
  <si>
    <t>KMB</t>
  </si>
  <si>
    <t>KIM</t>
  </si>
  <si>
    <t>KMI</t>
  </si>
  <si>
    <t>KKR</t>
  </si>
  <si>
    <t>KLAC</t>
  </si>
  <si>
    <t>KHC</t>
  </si>
  <si>
    <t>KR</t>
  </si>
  <si>
    <t>LHX</t>
  </si>
  <si>
    <t>LH</t>
  </si>
  <si>
    <t>LRCX</t>
  </si>
  <si>
    <t>LW</t>
  </si>
  <si>
    <t>LVS</t>
  </si>
  <si>
    <t>LDOS</t>
  </si>
  <si>
    <t>LEN</t>
  </si>
  <si>
    <t>LLY</t>
  </si>
  <si>
    <t>LIN</t>
  </si>
  <si>
    <t>LYV</t>
  </si>
  <si>
    <t>LKQ</t>
  </si>
  <si>
    <t>LMT</t>
  </si>
  <si>
    <t>L</t>
  </si>
  <si>
    <t>LOW</t>
  </si>
  <si>
    <t>LULU</t>
  </si>
  <si>
    <t>LYB</t>
  </si>
  <si>
    <t>MTB</t>
  </si>
  <si>
    <t>MRO</t>
  </si>
  <si>
    <t>MPC</t>
  </si>
  <si>
    <t>MKTX</t>
  </si>
  <si>
    <t>MAR</t>
  </si>
  <si>
    <t>MMC</t>
  </si>
  <si>
    <t>MLM</t>
  </si>
  <si>
    <t>MAS</t>
  </si>
  <si>
    <t>MA</t>
  </si>
  <si>
    <t>MTCH</t>
  </si>
  <si>
    <t>MKC</t>
  </si>
  <si>
    <t>MCD</t>
  </si>
  <si>
    <t>MCK</t>
  </si>
  <si>
    <t>MDT</t>
  </si>
  <si>
    <t>MRK</t>
  </si>
  <si>
    <t>META</t>
  </si>
  <si>
    <t>MTD</t>
  </si>
  <si>
    <t>MGM</t>
  </si>
  <si>
    <t>MCHP</t>
  </si>
  <si>
    <t>MU</t>
  </si>
  <si>
    <t>MSFT</t>
  </si>
  <si>
    <t>MRNA</t>
  </si>
  <si>
    <t>MHK</t>
  </si>
  <si>
    <t>MOH</t>
  </si>
  <si>
    <t>TAP</t>
  </si>
  <si>
    <t>MDLZ</t>
  </si>
  <si>
    <t>MPWR</t>
  </si>
  <si>
    <t>MNST</t>
  </si>
  <si>
    <t>MCO</t>
  </si>
  <si>
    <t>MS</t>
  </si>
  <si>
    <t>MOS</t>
  </si>
  <si>
    <t>MSI</t>
  </si>
  <si>
    <t>MSCI</t>
  </si>
  <si>
    <t>NDAQ</t>
  </si>
  <si>
    <t>NTAP</t>
  </si>
  <si>
    <t>NFLX</t>
  </si>
  <si>
    <t>NEM</t>
  </si>
  <si>
    <t>NWSA</t>
  </si>
  <si>
    <t>NWS</t>
  </si>
  <si>
    <t>NEE</t>
  </si>
  <si>
    <t>NKE</t>
  </si>
  <si>
    <t>NI</t>
  </si>
  <si>
    <t>NDSN</t>
  </si>
  <si>
    <t>NSC</t>
  </si>
  <si>
    <t>NTRS</t>
  </si>
  <si>
    <t>NOC</t>
  </si>
  <si>
    <t>NCLH</t>
  </si>
  <si>
    <t>NRG</t>
  </si>
  <si>
    <t>NUE</t>
  </si>
  <si>
    <t>NVDA</t>
  </si>
  <si>
    <t>NVR</t>
  </si>
  <si>
    <t>NXPI</t>
  </si>
  <si>
    <t>ORLY</t>
  </si>
  <si>
    <t>OXY</t>
  </si>
  <si>
    <t>ODFL</t>
  </si>
  <si>
    <t>OMC</t>
  </si>
  <si>
    <t>ON</t>
  </si>
  <si>
    <t>ORCL</t>
  </si>
  <si>
    <t>OTIS</t>
  </si>
  <si>
    <t>PCAR</t>
  </si>
  <si>
    <t>PKG</t>
  </si>
  <si>
    <t>PANW</t>
  </si>
  <si>
    <t>PARA</t>
  </si>
  <si>
    <t>PH</t>
  </si>
  <si>
    <t>PAYX</t>
  </si>
  <si>
    <t>PAYC</t>
  </si>
  <si>
    <t>PYPL</t>
  </si>
  <si>
    <t>PNR</t>
  </si>
  <si>
    <t>PEP</t>
  </si>
  <si>
    <t>PFE</t>
  </si>
  <si>
    <t>PCG</t>
  </si>
  <si>
    <t>PM</t>
  </si>
  <si>
    <t>PSX</t>
  </si>
  <si>
    <t>PNW</t>
  </si>
  <si>
    <t>POOL</t>
  </si>
  <si>
    <t>PPG</t>
  </si>
  <si>
    <t>PPL</t>
  </si>
  <si>
    <t>PFG</t>
  </si>
  <si>
    <t>PG</t>
  </si>
  <si>
    <t>PGR</t>
  </si>
  <si>
    <t>PLD</t>
  </si>
  <si>
    <t>PEG</t>
  </si>
  <si>
    <t>PTC</t>
  </si>
  <si>
    <t>PSA</t>
  </si>
  <si>
    <t>PHM</t>
  </si>
  <si>
    <t>QRVO</t>
  </si>
  <si>
    <t>PWR</t>
  </si>
  <si>
    <t>QCOM</t>
  </si>
  <si>
    <t>DGX</t>
  </si>
  <si>
    <t>RL</t>
  </si>
  <si>
    <t>RJF</t>
  </si>
  <si>
    <t>RTX</t>
  </si>
  <si>
    <t>O</t>
  </si>
  <si>
    <t>REG</t>
  </si>
  <si>
    <t>REGN</t>
  </si>
  <si>
    <t>RF</t>
  </si>
  <si>
    <t>RSG</t>
  </si>
  <si>
    <t>RMD</t>
  </si>
  <si>
    <t>RVTY</t>
  </si>
  <si>
    <t>ROK</t>
  </si>
  <si>
    <t>ROL</t>
  </si>
  <si>
    <t>ROP</t>
  </si>
  <si>
    <t>ROST</t>
  </si>
  <si>
    <t>RCL</t>
  </si>
  <si>
    <t>SPGI</t>
  </si>
  <si>
    <t>CRM</t>
  </si>
  <si>
    <t>SBAC</t>
  </si>
  <si>
    <t>SLB</t>
  </si>
  <si>
    <t>STX</t>
  </si>
  <si>
    <t>SRE</t>
  </si>
  <si>
    <t>NOW</t>
  </si>
  <si>
    <t>SHW</t>
  </si>
  <si>
    <t>SPG</t>
  </si>
  <si>
    <t>SWKS</t>
  </si>
  <si>
    <t>SJM</t>
  </si>
  <si>
    <t>SW</t>
  </si>
  <si>
    <t>SNA</t>
  </si>
  <si>
    <t>SO</t>
  </si>
  <si>
    <t>LUV</t>
  </si>
  <si>
    <t>SWK</t>
  </si>
  <si>
    <t>SBUX</t>
  </si>
  <si>
    <t>STT</t>
  </si>
  <si>
    <t>STLD</t>
  </si>
  <si>
    <t>STE</t>
  </si>
  <si>
    <t>SYK</t>
  </si>
  <si>
    <t>SMCI</t>
  </si>
  <si>
    <t>SNPS</t>
  </si>
  <si>
    <t>SYY</t>
  </si>
  <si>
    <t>TMUS</t>
  </si>
  <si>
    <t>TROW</t>
  </si>
  <si>
    <t>TTWO</t>
  </si>
  <si>
    <t>TPR</t>
  </si>
  <si>
    <t>TRGP</t>
  </si>
  <si>
    <t>TGT</t>
  </si>
  <si>
    <t>TEL</t>
  </si>
  <si>
    <t>TDY</t>
  </si>
  <si>
    <t>TFX</t>
  </si>
  <si>
    <t>TER</t>
  </si>
  <si>
    <t>TSLA</t>
  </si>
  <si>
    <t>TXN</t>
  </si>
  <si>
    <t>TXT</t>
  </si>
  <si>
    <t>TMO</t>
  </si>
  <si>
    <t>TJX</t>
  </si>
  <si>
    <t>TSCO</t>
  </si>
  <si>
    <t>TT</t>
  </si>
  <si>
    <t>TDG</t>
  </si>
  <si>
    <t>TRMB</t>
  </si>
  <si>
    <t>TFC</t>
  </si>
  <si>
    <t>TYL</t>
  </si>
  <si>
    <t>TSN</t>
  </si>
  <si>
    <t>USB</t>
  </si>
  <si>
    <t>UBER</t>
  </si>
  <si>
    <t>UDR</t>
  </si>
  <si>
    <t>ULTA</t>
  </si>
  <si>
    <t>UNP</t>
  </si>
  <si>
    <t>UAL</t>
  </si>
  <si>
    <t>UPS</t>
  </si>
  <si>
    <t>URI</t>
  </si>
  <si>
    <t>UNH</t>
  </si>
  <si>
    <t>UHS</t>
  </si>
  <si>
    <t>VLO</t>
  </si>
  <si>
    <t>VRSN</t>
  </si>
  <si>
    <t>VRSK</t>
  </si>
  <si>
    <t>VZ</t>
  </si>
  <si>
    <t>VRTX</t>
  </si>
  <si>
    <t>VTRS</t>
  </si>
  <si>
    <t>VICI</t>
  </si>
  <si>
    <t>V</t>
  </si>
  <si>
    <t>VST</t>
  </si>
  <si>
    <t>VMC</t>
  </si>
  <si>
    <t>WRB</t>
  </si>
  <si>
    <t>GWW</t>
  </si>
  <si>
    <t>WAB</t>
  </si>
  <si>
    <t>WBA</t>
  </si>
  <si>
    <t>WMT</t>
  </si>
  <si>
    <t>DIS</t>
  </si>
  <si>
    <t>WBD</t>
  </si>
  <si>
    <t>WM</t>
  </si>
  <si>
    <t>WAT</t>
  </si>
  <si>
    <t>WEC</t>
  </si>
  <si>
    <t>WFC</t>
  </si>
  <si>
    <t>WELL</t>
  </si>
  <si>
    <t>WST</t>
  </si>
  <si>
    <t>WDC</t>
  </si>
  <si>
    <t>WY</t>
  </si>
  <si>
    <t>WMB</t>
  </si>
  <si>
    <t>WTW</t>
  </si>
  <si>
    <t>WYNN</t>
  </si>
  <si>
    <t>XEL</t>
  </si>
  <si>
    <t>XYL</t>
  </si>
  <si>
    <t>YUM</t>
  </si>
  <si>
    <t>ZBRA</t>
  </si>
  <si>
    <t>ZBH</t>
  </si>
  <si>
    <t>ZTS</t>
  </si>
  <si>
    <t>Parameter</t>
  </si>
  <si>
    <t>Weight (%)</t>
  </si>
  <si>
    <t>Reasoning</t>
  </si>
  <si>
    <t>2. Earning Power</t>
  </si>
  <si>
    <t>Warren Buffett places significant importance on a comp's ability to generate cash from its core operations. The comp's cash flow must comfortably cover its liabilities to ensure it can survive through economic times.</t>
  </si>
  <si>
    <t>10. Return on Shr. Equity</t>
  </si>
  <si>
    <r>
      <t xml:space="preserve">Buffett consistently highlights Return on Equity as one of his key metrics. </t>
    </r>
    <r>
      <rPr>
        <b/>
        <sz val="11"/>
        <color theme="1"/>
        <rFont val="Aptos Narrow"/>
        <family val="2"/>
        <scheme val="minor"/>
      </rPr>
      <t>High</t>
    </r>
    <r>
      <rPr>
        <sz val="11"/>
        <color theme="1"/>
        <rFont val="Aptos Narrow"/>
        <family val="2"/>
        <scheme val="minor"/>
      </rPr>
      <t xml:space="preserve"> ROE shows how efficiently a company uses their ownership to generate profits (effective mgmt/ sustainable profitability without excessive leverag</t>
    </r>
  </si>
  <si>
    <t>6. Debt to Shr. Equity Ratio</t>
  </si>
  <si>
    <r>
      <t xml:space="preserve">Buffett strongly dislikes companies with excessive debt. A </t>
    </r>
    <r>
      <rPr>
        <b/>
        <sz val="11"/>
        <color theme="1"/>
        <rFont val="Aptos Narrow"/>
        <family val="2"/>
        <scheme val="minor"/>
      </rPr>
      <t xml:space="preserve">low </t>
    </r>
    <r>
      <rPr>
        <sz val="11"/>
        <color theme="1"/>
        <rFont val="Aptos Narrow"/>
        <family val="2"/>
        <scheme val="minor"/>
      </rPr>
      <t xml:space="preserve">debt to equity ratio ensures a comp isn'y overly relient on borrowing. Buffett prefers comp's with roe's </t>
    </r>
    <r>
      <rPr>
        <b/>
        <sz val="11"/>
        <color theme="1"/>
        <rFont val="Aptos Narrow"/>
        <family val="2"/>
        <scheme val="minor"/>
      </rPr>
      <t>below 0.5</t>
    </r>
  </si>
  <si>
    <t>4. Return on Total Assets</t>
  </si>
  <si>
    <t>Efficient use of assets to generate cash is crucial for a comp's long-term growth. RTA indicates how effectivelty the comp converts assets into cash flow</t>
  </si>
  <si>
    <t>5. Long Term Debt</t>
  </si>
  <si>
    <t>Comp's with a manageable long-term debt are in a better position to grow sustainably. Prefers comps that don't overburden themselves with debt (LT debt should be low relative to assets, ensuring that the comp isn't too leveraged</t>
  </si>
  <si>
    <t>8. Retained Earnings</t>
  </si>
  <si>
    <t>Retained earnings reflect a comp's ability to reinvest and grow it's business without taking on more debt or issuing new shares. Rising RE allows comps to ecpand without diluting equity (through issuing shares) or acquiring additional debt</t>
  </si>
  <si>
    <t>1. Inventory &amp; Net Earnings</t>
  </si>
  <si>
    <t>Consistent and growing profit margins are critical for LT profitability. Spikes in earnings could indicate volatility, and Buffett prefers steady, reliable growth. Comp's with stable, growing, and predictable profit margins are better equipped to navigate economic downturns</t>
  </si>
  <si>
    <t>9. Treasury Stock</t>
  </si>
  <si>
    <t>Treasury stock buybacks indicate that mgmt believes in the company's future growth and can be a good use of cash when the stock is undervalues, however, Buffett is wary of buybacks done at overvalued prices</t>
  </si>
  <si>
    <t>7. Preferred Stock</t>
  </si>
  <si>
    <t>Buffett tends to avoid comp's that heavily rely on preferred stock as it can dilute equity and create expensive obligations. PS is expensive and adds risk to the balance sheet. Important but not a primary factor</t>
  </si>
  <si>
    <t>3. PPE</t>
  </si>
  <si>
    <t>A comp with a dca will be able to finance any new plants and equipment internally, without any debt. A comp without a dca will be forced to turn to debt to finance its ops and retool it's plants to keep up with competition. The company that has a dca doesn't need to constantly upgrade their PPE to stay competitive</t>
  </si>
  <si>
    <t>11. Goodwill</t>
  </si>
  <si>
    <t>Businesses that benefit from some kind of dca almost never sell for below their book value, so companies that show an increase in goodwill possibly indicates the acquisition of a company with a dca</t>
  </si>
  <si>
    <t>Pass/Fail Criteria (Binary Results)</t>
  </si>
  <si>
    <t>Parameter #</t>
  </si>
  <si>
    <t>Max. Points Awarded</t>
  </si>
  <si>
    <t>Max. Points (w/ weight)</t>
  </si>
  <si>
    <t>weight</t>
  </si>
  <si>
    <r>
      <t xml:space="preserve">If a parameter test is </t>
    </r>
    <r>
      <rPr>
        <b/>
        <sz val="11"/>
        <color theme="1"/>
        <rFont val="Aptos Narrow"/>
        <family val="2"/>
        <scheme val="minor"/>
      </rPr>
      <t>binary</t>
    </r>
    <r>
      <rPr>
        <sz val="11"/>
        <color theme="1"/>
        <rFont val="Aptos Narrow"/>
        <family val="2"/>
        <scheme val="minor"/>
      </rPr>
      <t xml:space="preserve"> (Pass/Fail), you can score each year’s result as follows</t>
    </r>
  </si>
  <si>
    <t>1A</t>
  </si>
  <si>
    <r>
      <t>Pass</t>
    </r>
    <r>
      <rPr>
        <sz val="11"/>
        <color theme="1"/>
        <rFont val="Aptos Narrow"/>
        <family val="2"/>
        <scheme val="minor"/>
      </rPr>
      <t>: 100 points</t>
    </r>
  </si>
  <si>
    <t>1B</t>
  </si>
  <si>
    <r>
      <t>Fail</t>
    </r>
    <r>
      <rPr>
        <sz val="11"/>
        <color theme="1"/>
        <rFont val="Aptos Narrow"/>
        <family val="2"/>
        <scheme val="minor"/>
      </rPr>
      <t>: 0 points</t>
    </r>
  </si>
  <si>
    <t>Percentage-Based Results</t>
  </si>
  <si>
    <t>Great: &gt; 0.5</t>
  </si>
  <si>
    <t>100 pts</t>
  </si>
  <si>
    <t>Good: 0.2 -&gt; 0.5</t>
  </si>
  <si>
    <t>50 pts</t>
  </si>
  <si>
    <t>Bad: &lt; 0.2</t>
  </si>
  <si>
    <t>0 pts</t>
  </si>
  <si>
    <t>4. ROA</t>
  </si>
  <si>
    <t>Great: &gt; 0.17</t>
  </si>
  <si>
    <t>Good: 0.1 -&gt; 0.17</t>
  </si>
  <si>
    <t>Bad: &lt; 0.1</t>
  </si>
  <si>
    <t>5. LTD</t>
  </si>
  <si>
    <t>Great: &lt; 0.5</t>
  </si>
  <si>
    <t>Bad: &gt; 0.5</t>
  </si>
  <si>
    <t>6. D-ShrEq</t>
  </si>
  <si>
    <t>Great: &lt; 0.8</t>
  </si>
  <si>
    <t>Good: &lt; 1.0</t>
  </si>
  <si>
    <t>Bad: &gt; 1.0</t>
  </si>
  <si>
    <t>8. RE</t>
  </si>
  <si>
    <t>Great: &gt;= 0.17</t>
  </si>
  <si>
    <t>Good: 0 -&gt; 0.17</t>
  </si>
  <si>
    <t>Bad: &lt; 0</t>
  </si>
  <si>
    <t>10. ROE</t>
  </si>
  <si>
    <t>Great: &gt; 0.23</t>
  </si>
  <si>
    <t>Bad: &lt; 0.23</t>
  </si>
  <si>
    <t>&lt;- Back to Summary Sheet</t>
  </si>
  <si>
    <t>Balance Sheet</t>
  </si>
  <si>
    <t>Date 1</t>
  </si>
  <si>
    <t>Date 2</t>
  </si>
  <si>
    <t>Date 3</t>
  </si>
  <si>
    <t>Date 4</t>
  </si>
  <si>
    <t>Score</t>
  </si>
  <si>
    <t>inventory</t>
  </si>
  <si>
    <t>ppe</t>
  </si>
  <si>
    <t>goodwill</t>
  </si>
  <si>
    <t>total assets</t>
  </si>
  <si>
    <t>current liabilities</t>
  </si>
  <si>
    <t>long term debt</t>
  </si>
  <si>
    <t>total liabilities</t>
  </si>
  <si>
    <t xml:space="preserve">treasury stock </t>
  </si>
  <si>
    <t>preferred stock</t>
  </si>
  <si>
    <t>retained earnings</t>
  </si>
  <si>
    <t>total equity</t>
  </si>
  <si>
    <t>Profit/Loss</t>
  </si>
  <si>
    <t>r&amp;d</t>
  </si>
  <si>
    <t>Cash Flow Statement</t>
  </si>
  <si>
    <t>net operating cash flow</t>
  </si>
  <si>
    <t>2024 result</t>
  </si>
  <si>
    <t>2023 result</t>
  </si>
  <si>
    <t>2022 result</t>
  </si>
  <si>
    <t>2021 result</t>
  </si>
  <si>
    <t>SCORE</t>
  </si>
  <si>
    <t>Explaination:</t>
  </si>
  <si>
    <t>a. Inventory</t>
  </si>
  <si>
    <t>looking for a steady rise (TODO: z score maybe to detect spike)</t>
  </si>
  <si>
    <t>b. Net Op. Cash Flow</t>
  </si>
  <si>
    <t>looking for a steady rise</t>
  </si>
  <si>
    <t>can net op. cash flow cover the same year's current liabilities</t>
  </si>
  <si>
    <t>measures how efficiently the company's net op. cash flow covers its investments in PPE. Higher ratio indicates strong cash generation relative to capital investments needed</t>
  </si>
  <si>
    <t>how much cash Is produced in proportion to the company's total assets at the time. Asset to Cash conversion rate (low 0% - 10%, good 11% - 17%, great 17%+)</t>
  </si>
  <si>
    <t>how much long term debt in proportion to their total assets in a given year (What % of the assets are still being paid off) - 50% or less</t>
  </si>
  <si>
    <t>6. Debt to Shareholder's Equity Ratio</t>
  </si>
  <si>
    <t>what percent of the company's operations is financed through debt (good &lt; 100%, great &lt; 80%)</t>
  </si>
  <si>
    <t>7. Preferred stock</t>
  </si>
  <si>
    <t>preferred stock is super expensive; companies should avoid unless it's in best interest</t>
  </si>
  <si>
    <t>good &gt;= 7%, above avg. &gt;= 13.5%, great &gt;= 17%</t>
  </si>
  <si>
    <t>treasury stock is when a comp. buys their shares back; great indicator that the company has free funds to invest back into the company</t>
  </si>
  <si>
    <t>10. Return on Shareholder's Equity</t>
  </si>
  <si>
    <t>ideal &gt;= 23%; a company that can turn equity into cash has better liquitidy and financial freedom to meet short term obligations/unexpected expenses, new oppurtunities</t>
  </si>
  <si>
    <t>increase indicates the company is making acquisitions for more than the entity's fair value meaning they paid a premium for strategic value or growth potential</t>
  </si>
  <si>
    <t>2023-12-31</t>
  </si>
  <si>
    <t>2022-12-31</t>
  </si>
  <si>
    <t>2021-12-31</t>
  </si>
  <si>
    <t>2020-12-31</t>
  </si>
  <si>
    <t>2023-08-31</t>
  </si>
  <si>
    <t>2022-08-31</t>
  </si>
  <si>
    <t>2021-08-31</t>
  </si>
  <si>
    <t>2020-08-31</t>
  </si>
  <si>
    <t>2023-11-30</t>
  </si>
  <si>
    <t>2022-11-30</t>
  </si>
  <si>
    <t>2021-11-30</t>
  </si>
  <si>
    <t>2020-11-30</t>
  </si>
  <si>
    <t>2023-10-31</t>
  </si>
  <si>
    <t>2022-10-31</t>
  </si>
  <si>
    <t>2021-10-31</t>
  </si>
  <si>
    <t>2020-10-31</t>
  </si>
  <si>
    <t>2023-09-30</t>
  </si>
  <si>
    <t>2022-09-30</t>
  </si>
  <si>
    <t>2021-09-30</t>
  </si>
  <si>
    <t>2020-09-30</t>
  </si>
  <si>
    <t>2024-06-30</t>
  </si>
  <si>
    <t>2023-06-30</t>
  </si>
  <si>
    <t>2022-06-30</t>
  </si>
  <si>
    <t>2021-06-30</t>
  </si>
  <si>
    <t>2023-01-31</t>
  </si>
  <si>
    <t>2022-01-31</t>
  </si>
  <si>
    <t>2021-01-31</t>
  </si>
  <si>
    <t>2020-01-31</t>
  </si>
  <si>
    <t>2024-01-31</t>
  </si>
  <si>
    <t>2023-07-31</t>
  </si>
  <si>
    <t>2022-07-31</t>
  </si>
  <si>
    <t>2021-07-31</t>
  </si>
  <si>
    <t>2020-07-31</t>
  </si>
  <si>
    <t>2024-02-29</t>
  </si>
  <si>
    <t>2023-02-28</t>
  </si>
  <si>
    <t>2022-02-28</t>
  </si>
  <si>
    <t>2021-02-28</t>
  </si>
  <si>
    <t>2020-06-30</t>
  </si>
  <si>
    <t>2024-05-31</t>
  </si>
  <si>
    <t>2023-05-31</t>
  </si>
  <si>
    <t>2022-05-31</t>
  </si>
  <si>
    <t>2021-05-31</t>
  </si>
  <si>
    <t>2024-07-31</t>
  </si>
  <si>
    <t>2024-03-31</t>
  </si>
  <si>
    <t>2023-03-31</t>
  </si>
  <si>
    <t>2022-03-31</t>
  </si>
  <si>
    <t>2021-03-31</t>
  </si>
  <si>
    <t>2024-04-30</t>
  </si>
  <si>
    <t>2023-04-30</t>
  </si>
  <si>
    <t>2022-04-30</t>
  </si>
  <si>
    <t>2021-04-30</t>
  </si>
  <si>
    <t>2019-12-31</t>
  </si>
  <si>
    <t>Symbol</t>
  </si>
  <si>
    <t>Security</t>
  </si>
  <si>
    <t>GICS Sector</t>
  </si>
  <si>
    <t>GICS Sub-Industry</t>
  </si>
  <si>
    <t>Headquarters Location</t>
  </si>
  <si>
    <t>Date added</t>
  </si>
  <si>
    <t>CIK</t>
  </si>
  <si>
    <t>Founded</t>
  </si>
  <si>
    <t>Agilent Technologies</t>
  </si>
  <si>
    <t>Health Care</t>
  </si>
  <si>
    <t>Life Sciences Tools &amp; Services</t>
  </si>
  <si>
    <t>Santa Clara, California</t>
  </si>
  <si>
    <t>American Airlines Group</t>
  </si>
  <si>
    <t>Industrials</t>
  </si>
  <si>
    <t>Passenger Airlines</t>
  </si>
  <si>
    <t>Fort Worth, Texas</t>
  </si>
  <si>
    <t>Apple Inc.</t>
  </si>
  <si>
    <t>Information Technology</t>
  </si>
  <si>
    <t>Technology Hardware, Storage &amp; Peripherals</t>
  </si>
  <si>
    <t>Cupertino, California</t>
  </si>
  <si>
    <t>AbbVie</t>
  </si>
  <si>
    <t>Biotechnology</t>
  </si>
  <si>
    <t>North Chicago, Illinois</t>
  </si>
  <si>
    <t>2013 (1888)</t>
  </si>
  <si>
    <t>Airbnb</t>
  </si>
  <si>
    <t>Consumer Discretionary</t>
  </si>
  <si>
    <t>Hotels, Resorts &amp; Cruise Lines</t>
  </si>
  <si>
    <t>San Francisco, California</t>
  </si>
  <si>
    <t>Abbott Laboratories</t>
  </si>
  <si>
    <t>Health Care Equipment</t>
  </si>
  <si>
    <t>ACGL</t>
  </si>
  <si>
    <t>Arch Capital Group</t>
  </si>
  <si>
    <t>Financials</t>
  </si>
  <si>
    <t>Property &amp; Casualty Insurance</t>
  </si>
  <si>
    <t>Hamilton, Bermuda</t>
  </si>
  <si>
    <t>Accenture</t>
  </si>
  <si>
    <t>IT Consulting &amp; Other Services</t>
  </si>
  <si>
    <t>Dublin, Ireland</t>
  </si>
  <si>
    <t>Adobe Inc.</t>
  </si>
  <si>
    <t>Application Software</t>
  </si>
  <si>
    <t>San Jose, California</t>
  </si>
  <si>
    <t>Analog Devices</t>
  </si>
  <si>
    <t>Semiconductors</t>
  </si>
  <si>
    <t>Wilmington, Massachusetts</t>
  </si>
  <si>
    <t>Archer Daniels Midland</t>
  </si>
  <si>
    <t>Consumer Staples</t>
  </si>
  <si>
    <t>Agricultural Products &amp; Services</t>
  </si>
  <si>
    <t>Chicago, Illinois</t>
  </si>
  <si>
    <t>Automatic Data Processing</t>
  </si>
  <si>
    <t>Human Resource &amp; Employment Services</t>
  </si>
  <si>
    <t>Roseland, New Jersey</t>
  </si>
  <si>
    <t>Autodesk</t>
  </si>
  <si>
    <t>Ameren</t>
  </si>
  <si>
    <t>Utilities</t>
  </si>
  <si>
    <t>Multi-Utilities</t>
  </si>
  <si>
    <t>St. Louis, Missouri</t>
  </si>
  <si>
    <t>American Electric Power</t>
  </si>
  <si>
    <t>Electric Utilities</t>
  </si>
  <si>
    <t>Columbus, Ohio</t>
  </si>
  <si>
    <t>AES Corporation</t>
  </si>
  <si>
    <t>Independent Power Producers &amp; Energy Traders</t>
  </si>
  <si>
    <t>Arlington, Virginia</t>
  </si>
  <si>
    <t>Aflac</t>
  </si>
  <si>
    <t>Life &amp; Health Insurance</t>
  </si>
  <si>
    <t>Columbus, Georgia</t>
  </si>
  <si>
    <t>AIG</t>
  </si>
  <si>
    <t>American International Group</t>
  </si>
  <si>
    <t>Multi-line Insurance</t>
  </si>
  <si>
    <t>New York City, New York</t>
  </si>
  <si>
    <t>Assurant</t>
  </si>
  <si>
    <t>Atlanta, Georgia</t>
  </si>
  <si>
    <t>Arthur J. Gallagher &amp; Co.</t>
  </si>
  <si>
    <t>Insurance Brokers</t>
  </si>
  <si>
    <t>Rolling Meadows, Illinois</t>
  </si>
  <si>
    <t>Akamai Technologies</t>
  </si>
  <si>
    <t>Internet Services &amp; Infrastructure</t>
  </si>
  <si>
    <t>Cambridge, Massachusetts</t>
  </si>
  <si>
    <t>Albemarle Corporation</t>
  </si>
  <si>
    <t>Materials</t>
  </si>
  <si>
    <t>Specialty Chemicals</t>
  </si>
  <si>
    <t>Charlotte, North Carolina</t>
  </si>
  <si>
    <t>Align Technology</t>
  </si>
  <si>
    <t>Health Care Supplies</t>
  </si>
  <si>
    <t>Tempe, Arizona</t>
  </si>
  <si>
    <t>Allstate</t>
  </si>
  <si>
    <t>Northbrook, Illinois</t>
  </si>
  <si>
    <t>Allegion</t>
  </si>
  <si>
    <t>Building Products</t>
  </si>
  <si>
    <t>Applied Materials</t>
  </si>
  <si>
    <t>Semiconductor Materials &amp; Equipment</t>
  </si>
  <si>
    <t>Amcor</t>
  </si>
  <si>
    <t>Paper &amp; Plastic Packaging Products &amp; Materials</t>
  </si>
  <si>
    <t>Warmley, Bristol, United Kingdom</t>
  </si>
  <si>
    <t>2019 (1860)</t>
  </si>
  <si>
    <t>Advanced Micro Devices</t>
  </si>
  <si>
    <t>Ametek</t>
  </si>
  <si>
    <t>Electrical Components &amp; Equipment</t>
  </si>
  <si>
    <t>Berwyn, Pennsylvania</t>
  </si>
  <si>
    <t>Amgen</t>
  </si>
  <si>
    <t>Thousand Oaks, California</t>
  </si>
  <si>
    <t>AMP</t>
  </si>
  <si>
    <t>Ameriprise Financial</t>
  </si>
  <si>
    <t>Asset Management &amp; Custody Banks</t>
  </si>
  <si>
    <t>Minneapolis, Minnesota</t>
  </si>
  <si>
    <t>American Tower</t>
  </si>
  <si>
    <t>Real Estate</t>
  </si>
  <si>
    <t>Telecom Tower REITs</t>
  </si>
  <si>
    <t>Boston, Massachusetts</t>
  </si>
  <si>
    <t>Amazon</t>
  </si>
  <si>
    <t>Broadline Retail</t>
  </si>
  <si>
    <t>Seattle, Washington</t>
  </si>
  <si>
    <t>Arista Networks</t>
  </si>
  <si>
    <t>Communications Equipment</t>
  </si>
  <si>
    <t>Ansys</t>
  </si>
  <si>
    <t>Canonsburg, Pennsylvania</t>
  </si>
  <si>
    <t>Aon</t>
  </si>
  <si>
    <t>London, UK</t>
  </si>
  <si>
    <t>1982 (1919)</t>
  </si>
  <si>
    <t>A. O. Smith</t>
  </si>
  <si>
    <t>Milwaukee, Wisconsin</t>
  </si>
  <si>
    <t>APA Corporation</t>
  </si>
  <si>
    <t>Energy</t>
  </si>
  <si>
    <t>Oil &amp; Gas Exploration &amp; Production</t>
  </si>
  <si>
    <t>Houston, Texas</t>
  </si>
  <si>
    <t>Air Products</t>
  </si>
  <si>
    <t>Industrial Gases</t>
  </si>
  <si>
    <t>Allentown, Pennsylvania</t>
  </si>
  <si>
    <t>Amphenol</t>
  </si>
  <si>
    <t>Electronic Components</t>
  </si>
  <si>
    <t>Wallingford, Connecticut</t>
  </si>
  <si>
    <t>Aptiv</t>
  </si>
  <si>
    <t>Automotive Parts &amp; Equipment</t>
  </si>
  <si>
    <t>ARE</t>
  </si>
  <si>
    <t>Alexandria Real Estate Equities</t>
  </si>
  <si>
    <t>Office REITs</t>
  </si>
  <si>
    <t>Pasadena, California</t>
  </si>
  <si>
    <t>Atmos Energy</t>
  </si>
  <si>
    <t>Gas Utilities</t>
  </si>
  <si>
    <t>Dallas, Texas</t>
  </si>
  <si>
    <t>AvalonBay Communities</t>
  </si>
  <si>
    <t>Multi-Family Residential REITs</t>
  </si>
  <si>
    <t>AVGO</t>
  </si>
  <si>
    <t>Broadcom</t>
  </si>
  <si>
    <t>Palo Alto, California</t>
  </si>
  <si>
    <t>Avery Dennison</t>
  </si>
  <si>
    <t>Mentor, Ohio</t>
  </si>
  <si>
    <t>American Water Works</t>
  </si>
  <si>
    <t>Water Utilities</t>
  </si>
  <si>
    <t>Camden, New Jersey</t>
  </si>
  <si>
    <t>Axon Enterprise</t>
  </si>
  <si>
    <t>Aerospace &amp; Defense</t>
  </si>
  <si>
    <t>Scottsdale, Arizona</t>
  </si>
  <si>
    <t>American Express</t>
  </si>
  <si>
    <t>Consumer Finance</t>
  </si>
  <si>
    <t>AutoZone</t>
  </si>
  <si>
    <t>Automotive Retail</t>
  </si>
  <si>
    <t>Memphis, Tennessee</t>
  </si>
  <si>
    <t>Boeing</t>
  </si>
  <si>
    <t>Bank of America</t>
  </si>
  <si>
    <t>Diversified Banks</t>
  </si>
  <si>
    <t>1998 (1923 / 1874)</t>
  </si>
  <si>
    <t>Ball Corporation</t>
  </si>
  <si>
    <t>Metal, Glass &amp; Plastic Containers</t>
  </si>
  <si>
    <t>Broomfield, Colorado</t>
  </si>
  <si>
    <t>Baxter International</t>
  </si>
  <si>
    <t>Deerfield, Illinois</t>
  </si>
  <si>
    <t>Bath &amp; Body Works, Inc.</t>
  </si>
  <si>
    <t>Other Specialty Retail</t>
  </si>
  <si>
    <t>Best Buy</t>
  </si>
  <si>
    <t>Computer &amp; Electronics Retail</t>
  </si>
  <si>
    <t>Richfield, Minnesota</t>
  </si>
  <si>
    <t>Becton Dickinson</t>
  </si>
  <si>
    <t>Franklin Lakes, New Jersey</t>
  </si>
  <si>
    <t>Franklin Templeton</t>
  </si>
  <si>
    <t>San Mateo, California</t>
  </si>
  <si>
    <t>BF.B</t>
  </si>
  <si>
    <t>Brown‚ÄìForman</t>
  </si>
  <si>
    <t>Distillers &amp; Vintners</t>
  </si>
  <si>
    <t>Louisville, Kentucky</t>
  </si>
  <si>
    <t>Bunge Global</t>
  </si>
  <si>
    <t>Chesterfield, Missouri</t>
  </si>
  <si>
    <t>Biogen</t>
  </si>
  <si>
    <t>Bio-Rad Laboratories</t>
  </si>
  <si>
    <t>Hercules, California</t>
  </si>
  <si>
    <t>BNY Mellon</t>
  </si>
  <si>
    <t>Booking Holdings</t>
  </si>
  <si>
    <t>Norwalk, Connecticut</t>
  </si>
  <si>
    <t>Baker Hughes</t>
  </si>
  <si>
    <t>Oil &amp; Gas Equipment &amp; Services</t>
  </si>
  <si>
    <t>Builders FirstSource</t>
  </si>
  <si>
    <t>Irving, Texas</t>
  </si>
  <si>
    <t>BlackRock</t>
  </si>
  <si>
    <t>Bristol Myers Squibb</t>
  </si>
  <si>
    <t>Pharmaceuticals</t>
  </si>
  <si>
    <t>1989 (1887)</t>
  </si>
  <si>
    <t>Broadridge Financial Solutions</t>
  </si>
  <si>
    <t>Data Processing &amp; Outsourced Services</t>
  </si>
  <si>
    <t>Lake Success, New York</t>
  </si>
  <si>
    <t>BRK.B</t>
  </si>
  <si>
    <t>Berkshire Hathaway</t>
  </si>
  <si>
    <t>Multi-Sector Holdings</t>
  </si>
  <si>
    <t>Omaha, Nebraska</t>
  </si>
  <si>
    <t>Brown &amp; Brown</t>
  </si>
  <si>
    <t>Daytona Beach, Florida</t>
  </si>
  <si>
    <t>Boston Scientific</t>
  </si>
  <si>
    <t>Marlborough, Massachusetts</t>
  </si>
  <si>
    <t>BorgWarner</t>
  </si>
  <si>
    <t>Auburn Hills, Michigan</t>
  </si>
  <si>
    <t>Blackstone Inc.</t>
  </si>
  <si>
    <t>BXP</t>
  </si>
  <si>
    <t>BXP, Inc.</t>
  </si>
  <si>
    <t>C</t>
  </si>
  <si>
    <t>Citigroup</t>
  </si>
  <si>
    <t>Conagra Brands</t>
  </si>
  <si>
    <t>Packaged Foods &amp; Meats</t>
  </si>
  <si>
    <t>Cardinal Health</t>
  </si>
  <si>
    <t>Health Care Distributors</t>
  </si>
  <si>
    <t>Dublin, Ohio</t>
  </si>
  <si>
    <t>Carrier Global</t>
  </si>
  <si>
    <t>Palm Beach Gardens, Florida</t>
  </si>
  <si>
    <t>2020 (1915, United Technologies spinoff)</t>
  </si>
  <si>
    <t>Caterpillar Inc.</t>
  </si>
  <si>
    <t>Construction Machinery &amp; Heavy Transportation Equipment</t>
  </si>
  <si>
    <t>CB</t>
  </si>
  <si>
    <t>Chubb Limited</t>
  </si>
  <si>
    <t>Zurich, Switzerland</t>
  </si>
  <si>
    <t>Cboe Global Markets</t>
  </si>
  <si>
    <t>Financial Exchanges &amp; Data</t>
  </si>
  <si>
    <t>CBRE Group</t>
  </si>
  <si>
    <t>Real Estate Services</t>
  </si>
  <si>
    <t>Crown Castle</t>
  </si>
  <si>
    <t>Carnival</t>
  </si>
  <si>
    <t>Miami, Florida</t>
  </si>
  <si>
    <t>Cadence Design Systems</t>
  </si>
  <si>
    <t>Technology Distributors</t>
  </si>
  <si>
    <t>Vernon Hills, Illinois</t>
  </si>
  <si>
    <t>Celanese</t>
  </si>
  <si>
    <t>CEG</t>
  </si>
  <si>
    <t>Constellation Energy</t>
  </si>
  <si>
    <t>Baltimore, Maryland</t>
  </si>
  <si>
    <t>CF Industries</t>
  </si>
  <si>
    <t>Fertilizers &amp; Agricultural Chemicals</t>
  </si>
  <si>
    <t>Citizens Financial Group</t>
  </si>
  <si>
    <t>Regional Banks</t>
  </si>
  <si>
    <t>Providence, Rhode Island</t>
  </si>
  <si>
    <t>Church &amp; Dwight</t>
  </si>
  <si>
    <t>Household Products</t>
  </si>
  <si>
    <t>Ewing, New Jersey</t>
  </si>
  <si>
    <t>C.H. Robinson</t>
  </si>
  <si>
    <t>Air Freight &amp; Logistics</t>
  </si>
  <si>
    <t>Eden Prairie, Minnesota</t>
  </si>
  <si>
    <t>Charter Communications</t>
  </si>
  <si>
    <t>Communication Services</t>
  </si>
  <si>
    <t>Cable &amp; Satellite</t>
  </si>
  <si>
    <t>Stamford, Connecticut</t>
  </si>
  <si>
    <t>Cigna</t>
  </si>
  <si>
    <t>Health Care Services</t>
  </si>
  <si>
    <t>Bloomfield, Connecticut</t>
  </si>
  <si>
    <t>Cincinnati Financial</t>
  </si>
  <si>
    <t>Fairfield, Ohio</t>
  </si>
  <si>
    <t>Colgate-Palmolive</t>
  </si>
  <si>
    <t>Clorox</t>
  </si>
  <si>
    <t>Oakland, California</t>
  </si>
  <si>
    <t>Comcast</t>
  </si>
  <si>
    <t>Philadelphia, Pennsylvania</t>
  </si>
  <si>
    <t>CME Group</t>
  </si>
  <si>
    <t>Chipotle Mexican Grill</t>
  </si>
  <si>
    <t>Restaurants</t>
  </si>
  <si>
    <t>Newport Beach, California</t>
  </si>
  <si>
    <t>Cummins</t>
  </si>
  <si>
    <t>Columbus, Indiana</t>
  </si>
  <si>
    <t>CMS Energy</t>
  </si>
  <si>
    <t>Jackson, Michigan</t>
  </si>
  <si>
    <t>Centene Corporation</t>
  </si>
  <si>
    <t>Managed Health Care</t>
  </si>
  <si>
    <t>CenterPoint Energy</t>
  </si>
  <si>
    <t>Capital One</t>
  </si>
  <si>
    <t>Tysons Corner, Virginia</t>
  </si>
  <si>
    <t>Cooper Companies (The)</t>
  </si>
  <si>
    <t>San Ramon, California</t>
  </si>
  <si>
    <t>ConocoPhillips</t>
  </si>
  <si>
    <t>Cencora</t>
  </si>
  <si>
    <t>Conshohocken, Pennsylvania</t>
  </si>
  <si>
    <t>Costco</t>
  </si>
  <si>
    <t>Consumer Staples Merchandise Retail</t>
  </si>
  <si>
    <t>Issaquah, Washington</t>
  </si>
  <si>
    <t>Corpay</t>
  </si>
  <si>
    <t>Transaction &amp; Payment Processing Services</t>
  </si>
  <si>
    <t>Campbell Soup Company</t>
  </si>
  <si>
    <t>Copart</t>
  </si>
  <si>
    <t>Diversified Support Services</t>
  </si>
  <si>
    <t>CPT</t>
  </si>
  <si>
    <t>Camden Property Trust</t>
  </si>
  <si>
    <t>Charles River Laboratories</t>
  </si>
  <si>
    <t>Salesforce</t>
  </si>
  <si>
    <t>CrowdStrike</t>
  </si>
  <si>
    <t>Systems Software</t>
  </si>
  <si>
    <t>Austin, Texas</t>
  </si>
  <si>
    <t>Cisco</t>
  </si>
  <si>
    <t>CoStar Group</t>
  </si>
  <si>
    <t>Washington, D.C.</t>
  </si>
  <si>
    <t>CSX Corporation</t>
  </si>
  <si>
    <t>Rail Transportation</t>
  </si>
  <si>
    <t>Jacksonville, Florida</t>
  </si>
  <si>
    <t>Cintas</t>
  </si>
  <si>
    <t>Mason, Ohio</t>
  </si>
  <si>
    <t>Catalent</t>
  </si>
  <si>
    <t>Somerset, New Jersey</t>
  </si>
  <si>
    <t>Coterra</t>
  </si>
  <si>
    <t>2021 (1989)</t>
  </si>
  <si>
    <t>Cognizant</t>
  </si>
  <si>
    <t>Teaneck, New Jersey</t>
  </si>
  <si>
    <t>CTVA</t>
  </si>
  <si>
    <t>Corteva</t>
  </si>
  <si>
    <t>Indianapolis, Indiana</t>
  </si>
  <si>
    <t>CVS Health</t>
  </si>
  <si>
    <t>Woonsocket, Rhode Island</t>
  </si>
  <si>
    <t>Chevron Corporation</t>
  </si>
  <si>
    <t>Integrated Oil &amp; Gas</t>
  </si>
  <si>
    <t>Caesars Entertainment</t>
  </si>
  <si>
    <t>Casinos &amp; Gaming</t>
  </si>
  <si>
    <t>Reno, Nevada</t>
  </si>
  <si>
    <t>Dominion Energy</t>
  </si>
  <si>
    <t>Richmond, Virginia</t>
  </si>
  <si>
    <t>Delta Air Lines</t>
  </si>
  <si>
    <t>Dayforce</t>
  </si>
  <si>
    <t>DuPont</t>
  </si>
  <si>
    <t>Wilmington, Delaware</t>
  </si>
  <si>
    <t>2017 (1802)</t>
  </si>
  <si>
    <t>Deere &amp; Company</t>
  </si>
  <si>
    <t>Agricultural &amp; Farm Machinery</t>
  </si>
  <si>
    <t>Moline, Illinois</t>
  </si>
  <si>
    <t>Deckers Brands</t>
  </si>
  <si>
    <t>Footwear</t>
  </si>
  <si>
    <t>Goleta, California</t>
  </si>
  <si>
    <t>Discover Financial</t>
  </si>
  <si>
    <t>Riverwoods, Illinois</t>
  </si>
  <si>
    <t>Dollar General</t>
  </si>
  <si>
    <t>Goodlettsville, Tennessee</t>
  </si>
  <si>
    <t>Quest Diagnostics</t>
  </si>
  <si>
    <t>Secaucus, New Jersey</t>
  </si>
  <si>
    <t>DR Horton</t>
  </si>
  <si>
    <t>Homebuilding</t>
  </si>
  <si>
    <t>Arlington, Texas</t>
  </si>
  <si>
    <t>Danaher Corporation</t>
  </si>
  <si>
    <t>Walt Disney Company (The)</t>
  </si>
  <si>
    <t>Movies &amp; Entertainment</t>
  </si>
  <si>
    <t>Burbank, California</t>
  </si>
  <si>
    <t>Digital Realty</t>
  </si>
  <si>
    <t>Data Center REITs</t>
  </si>
  <si>
    <t>Dollar Tree</t>
  </si>
  <si>
    <t>Chesapeake, Virginia</t>
  </si>
  <si>
    <t>Healthpeak Properties</t>
  </si>
  <si>
    <t>Health Care REITs</t>
  </si>
  <si>
    <t>Denver, Colorado</t>
  </si>
  <si>
    <t>Dover Corporation</t>
  </si>
  <si>
    <t>Industrial Machinery &amp; Supplies &amp; Components</t>
  </si>
  <si>
    <t>Downers Grove, Illinois</t>
  </si>
  <si>
    <t>Dow Inc.</t>
  </si>
  <si>
    <t>Commodity Chemicals</t>
  </si>
  <si>
    <t>Midland, Michigan</t>
  </si>
  <si>
    <t>2019 (1897)</t>
  </si>
  <si>
    <t>Domino's</t>
  </si>
  <si>
    <t>Ann Arbor, Michigan</t>
  </si>
  <si>
    <t>Darden Restaurants</t>
  </si>
  <si>
    <t>Orlando, Florida</t>
  </si>
  <si>
    <t>DTE Energy</t>
  </si>
  <si>
    <t>Detroit, Michigan</t>
  </si>
  <si>
    <t>Duke Energy</t>
  </si>
  <si>
    <t>DaVita</t>
  </si>
  <si>
    <t>Devon Energy</t>
  </si>
  <si>
    <t>Oklahoma City, Oklahoma</t>
  </si>
  <si>
    <t>Dexcom</t>
  </si>
  <si>
    <t>San Diego, California</t>
  </si>
  <si>
    <t>Electronic Arts</t>
  </si>
  <si>
    <t>Interactive Home Entertainment</t>
  </si>
  <si>
    <t>Redwood City, California</t>
  </si>
  <si>
    <t>eBay</t>
  </si>
  <si>
    <t>Ecolab</t>
  </si>
  <si>
    <t>Saint Paul, Minnesota</t>
  </si>
  <si>
    <t>Consolidated Edison</t>
  </si>
  <si>
    <t>Equifax</t>
  </si>
  <si>
    <t>Research &amp; Consulting Services</t>
  </si>
  <si>
    <t>EG</t>
  </si>
  <si>
    <t>Everest Re</t>
  </si>
  <si>
    <t>Reinsurance</t>
  </si>
  <si>
    <t>Edison International</t>
  </si>
  <si>
    <t>Rosemead, California</t>
  </si>
  <si>
    <t>Est√©e Lauder Companies (The)</t>
  </si>
  <si>
    <t>Personal Care Products</t>
  </si>
  <si>
    <t>Elevance Health</t>
  </si>
  <si>
    <t>2014 (1946)</t>
  </si>
  <si>
    <t>Eastman Chemical Company</t>
  </si>
  <si>
    <t>Kingsport, Tennessee</t>
  </si>
  <si>
    <t>Emerson Electric</t>
  </si>
  <si>
    <t>Ferguson, Missouri</t>
  </si>
  <si>
    <t>Enphase</t>
  </si>
  <si>
    <t>Fremont, California</t>
  </si>
  <si>
    <t>EOG Resources</t>
  </si>
  <si>
    <t>EPAM Systems</t>
  </si>
  <si>
    <t>Newtown, Pennsylvania</t>
  </si>
  <si>
    <t>Equinix</t>
  </si>
  <si>
    <t>Equity Residential</t>
  </si>
  <si>
    <t>EQT Corporation</t>
  </si>
  <si>
    <t>Pittsburgh, Pennsylvania</t>
  </si>
  <si>
    <t>Eversource</t>
  </si>
  <si>
    <t>Hartford, Connecticut</t>
  </si>
  <si>
    <t>Essex Property Trust</t>
  </si>
  <si>
    <t>Eaton Corporation</t>
  </si>
  <si>
    <t>Entergy</t>
  </si>
  <si>
    <t>New Orleans, Louisiana</t>
  </si>
  <si>
    <t>Etsy</t>
  </si>
  <si>
    <t>Evergy</t>
  </si>
  <si>
    <t>Kansas City, Missouri</t>
  </si>
  <si>
    <t>Edwards Lifesciences</t>
  </si>
  <si>
    <t>Irvine, California</t>
  </si>
  <si>
    <t>Exelon</t>
  </si>
  <si>
    <t>Expeditors International</t>
  </si>
  <si>
    <t>Expedia Group</t>
  </si>
  <si>
    <t>Extra Space Storage</t>
  </si>
  <si>
    <t>Self-Storage REITs</t>
  </si>
  <si>
    <t>Salt Lake City, Utah</t>
  </si>
  <si>
    <t>Ford Motor Company</t>
  </si>
  <si>
    <t>Automobile Manufacturers</t>
  </si>
  <si>
    <t>Dearborn, Michigan</t>
  </si>
  <si>
    <t>Diamondback Energy</t>
  </si>
  <si>
    <t>Midland, Texas</t>
  </si>
  <si>
    <t>Fastenal</t>
  </si>
  <si>
    <t>Trading Companies &amp; Distributors</t>
  </si>
  <si>
    <t>Winona, Minnesota</t>
  </si>
  <si>
    <t>Freeport-McMoRan</t>
  </si>
  <si>
    <t>Copper</t>
  </si>
  <si>
    <t>Phoenix, Arizona</t>
  </si>
  <si>
    <t>FactSet</t>
  </si>
  <si>
    <t>FedEx</t>
  </si>
  <si>
    <t>FirstEnergy</t>
  </si>
  <si>
    <t>Akron, Ohio</t>
  </si>
  <si>
    <t>F5, Inc.</t>
  </si>
  <si>
    <t>Fiserv</t>
  </si>
  <si>
    <t>Brookfield, Wisconsin</t>
  </si>
  <si>
    <t>Fair Isaac</t>
  </si>
  <si>
    <t>Bozeman, Montana</t>
  </si>
  <si>
    <t>Fidelity National Information Services</t>
  </si>
  <si>
    <t>Fifth Third Bank</t>
  </si>
  <si>
    <t>Cincinnati, Ohio</t>
  </si>
  <si>
    <t>FMC Corporation</t>
  </si>
  <si>
    <t>Fox Corporation (Class B)</t>
  </si>
  <si>
    <t>Broadcasting</t>
  </si>
  <si>
    <t>Fox Corporation (Class A)</t>
  </si>
  <si>
    <t>Federal Realty</t>
  </si>
  <si>
    <t>Retail REITs</t>
  </si>
  <si>
    <t>Rockville, Maryland</t>
  </si>
  <si>
    <t>First Solar</t>
  </si>
  <si>
    <t>Fortinet</t>
  </si>
  <si>
    <t>Sunnyvale, California</t>
  </si>
  <si>
    <t>Fortive</t>
  </si>
  <si>
    <t>Everett, Washington</t>
  </si>
  <si>
    <t>General Dynamics</t>
  </si>
  <si>
    <t>Falls Church, Virginia</t>
  </si>
  <si>
    <t>GoDaddy</t>
  </si>
  <si>
    <t>GE Aerospace</t>
  </si>
  <si>
    <t>Evendale, Ohio</t>
  </si>
  <si>
    <t>GEHC</t>
  </si>
  <si>
    <t>GE HealthCare</t>
  </si>
  <si>
    <t>Gen Digital</t>
  </si>
  <si>
    <t>GEV</t>
  </si>
  <si>
    <t>GE Vernova</t>
  </si>
  <si>
    <t>Heavy Electrical Equipment</t>
  </si>
  <si>
    <t>Gilead Sciences</t>
  </si>
  <si>
    <t>Foster City, California</t>
  </si>
  <si>
    <t>General Mills</t>
  </si>
  <si>
    <t>Golden Valley, Minnesota</t>
  </si>
  <si>
    <t>Globe Life</t>
  </si>
  <si>
    <t>McKinney, Texas</t>
  </si>
  <si>
    <t>Corning Inc.</t>
  </si>
  <si>
    <t>Corning, New York</t>
  </si>
  <si>
    <t>General Motors</t>
  </si>
  <si>
    <t>Generac</t>
  </si>
  <si>
    <t>Waukesha, Wisconsin</t>
  </si>
  <si>
    <t>Alphabet Inc. (Class C)</t>
  </si>
  <si>
    <t>Interactive Media &amp; Services</t>
  </si>
  <si>
    <t>Mountain View, California</t>
  </si>
  <si>
    <t>Alphabet Inc. (Class A)</t>
  </si>
  <si>
    <t>Genuine Parts Company</t>
  </si>
  <si>
    <t>Distributors</t>
  </si>
  <si>
    <t>Global Payments</t>
  </si>
  <si>
    <t>Garmin</t>
  </si>
  <si>
    <t>Consumer Electronics</t>
  </si>
  <si>
    <t>Schaffhausen, Switzerland</t>
  </si>
  <si>
    <t>Goldman Sachs</t>
  </si>
  <si>
    <t>Investment Banking &amp; Brokerage</t>
  </si>
  <si>
    <t>W. W. Grainger</t>
  </si>
  <si>
    <t>Lake Forest, Illinois</t>
  </si>
  <si>
    <t>Halliburton</t>
  </si>
  <si>
    <t>Hasbro</t>
  </si>
  <si>
    <t>Leisure Products</t>
  </si>
  <si>
    <t>Pawtucket, Rhode Island</t>
  </si>
  <si>
    <t>Huntington Bancshares</t>
  </si>
  <si>
    <t>Columbus, Ohio; Detroit, Michigan</t>
  </si>
  <si>
    <t>HCA Healthcare</t>
  </si>
  <si>
    <t>Health Care Facilities</t>
  </si>
  <si>
    <t>Nashville, Tennessee</t>
  </si>
  <si>
    <t>Home Depot (The)</t>
  </si>
  <si>
    <t>Home Improvement Retail</t>
  </si>
  <si>
    <t>Hess Corporation</t>
  </si>
  <si>
    <t>Hartford (The)</t>
  </si>
  <si>
    <t>Huntington Ingalls Industries</t>
  </si>
  <si>
    <t>Newport News, Virginia</t>
  </si>
  <si>
    <t>Hilton Worldwide</t>
  </si>
  <si>
    <t>Hologic</t>
  </si>
  <si>
    <t>Honeywell</t>
  </si>
  <si>
    <t>Industrial Conglomerates</t>
  </si>
  <si>
    <t>Hewlett Packard Enterprise</t>
  </si>
  <si>
    <t>HP Inc.</t>
  </si>
  <si>
    <t>1939 (2015)</t>
  </si>
  <si>
    <t>Hormel Foods</t>
  </si>
  <si>
    <t>Austin, Minnesota</t>
  </si>
  <si>
    <t>Henry Schein</t>
  </si>
  <si>
    <t>Melville, New York</t>
  </si>
  <si>
    <t>Host Hotels &amp; Resorts</t>
  </si>
  <si>
    <t>Hotel &amp; Resort REITs</t>
  </si>
  <si>
    <t>Bethesda, Maryland</t>
  </si>
  <si>
    <t>Hershey Company (The)</t>
  </si>
  <si>
    <t>Hershey, Pennsylvania</t>
  </si>
  <si>
    <t>Hubbell Incorporated</t>
  </si>
  <si>
    <t>Shelton, Connecticut</t>
  </si>
  <si>
    <t>Humana</t>
  </si>
  <si>
    <t>Howmet Aerospace</t>
  </si>
  <si>
    <t>Armonk, New York</t>
  </si>
  <si>
    <t>Intercontinental Exchange</t>
  </si>
  <si>
    <t>Idexx Laboratories</t>
  </si>
  <si>
    <t>Westbrook, Maine</t>
  </si>
  <si>
    <t>IDEX Corporation</t>
  </si>
  <si>
    <t>International Flavors &amp; Fragrances</t>
  </si>
  <si>
    <t>1958 (1889)</t>
  </si>
  <si>
    <t>Incyte</t>
  </si>
  <si>
    <t>Intel</t>
  </si>
  <si>
    <t>Intuit</t>
  </si>
  <si>
    <t>Invitation Homes</t>
  </si>
  <si>
    <t>Single-Family Residential REITs</t>
  </si>
  <si>
    <t>International Paper</t>
  </si>
  <si>
    <t>Interpublic Group of Companies (The)</t>
  </si>
  <si>
    <t>Advertising</t>
  </si>
  <si>
    <t>1961 (1930)</t>
  </si>
  <si>
    <t>IQVIA</t>
  </si>
  <si>
    <t>Durham, North Carolina</t>
  </si>
  <si>
    <t>Ingersoll Rand</t>
  </si>
  <si>
    <t>Davidson, North Carolina</t>
  </si>
  <si>
    <t>Iron Mountain</t>
  </si>
  <si>
    <t>Other Specialized REITs</t>
  </si>
  <si>
    <t>Intuitive Surgical</t>
  </si>
  <si>
    <t>Gartner</t>
  </si>
  <si>
    <t>Illinois Tool Works</t>
  </si>
  <si>
    <t>Glenview, Illinois</t>
  </si>
  <si>
    <t>Invesco</t>
  </si>
  <si>
    <t>Jacobs Solutions</t>
  </si>
  <si>
    <t>Construction &amp; Engineering</t>
  </si>
  <si>
    <t>J.B. Hunt</t>
  </si>
  <si>
    <t>Cargo Ground Transportation</t>
  </si>
  <si>
    <t>Lowell, Arkansas</t>
  </si>
  <si>
    <t>Jabil</t>
  </si>
  <si>
    <t>Electronic Manufacturing Services</t>
  </si>
  <si>
    <t>St. Petersburg, Florida</t>
  </si>
  <si>
    <t>Johnson Controls</t>
  </si>
  <si>
    <t>Cork, Ireland</t>
  </si>
  <si>
    <t>Jack Henry &amp; Associates</t>
  </si>
  <si>
    <t>Monett, Missouri</t>
  </si>
  <si>
    <t>Johnson &amp; Johnson</t>
  </si>
  <si>
    <t>New Brunswick, New Jersey</t>
  </si>
  <si>
    <t>Juniper Networks</t>
  </si>
  <si>
    <t>JPMorgan Chase</t>
  </si>
  <si>
    <t>2000 (1799 / 1871)</t>
  </si>
  <si>
    <t>Kellanova</t>
  </si>
  <si>
    <t>Keurig Dr Pepper</t>
  </si>
  <si>
    <t>Soft Drinks &amp; Non-alcoholic Beverages</t>
  </si>
  <si>
    <t>Burlington, Massachusetts</t>
  </si>
  <si>
    <t>KeyCorp</t>
  </si>
  <si>
    <t>Cleveland, Ohio</t>
  </si>
  <si>
    <t>Keysight</t>
  </si>
  <si>
    <t>Electronic Equipment &amp; Instruments</t>
  </si>
  <si>
    <t>Santa Rosa, California</t>
  </si>
  <si>
    <t>2014 (1939)</t>
  </si>
  <si>
    <t>Kraft Heinz</t>
  </si>
  <si>
    <t>Chicago, Illinois; Pittsburgh, Pennsylvania</t>
  </si>
  <si>
    <t>2015 (1869)</t>
  </si>
  <si>
    <t>Kimco Realty</t>
  </si>
  <si>
    <t>Jericho, New York</t>
  </si>
  <si>
    <t>KLA Corporation</t>
  </si>
  <si>
    <t>Milpitas, California</t>
  </si>
  <si>
    <t>1975/1977 (1997)</t>
  </si>
  <si>
    <t>Kimberly-Clark</t>
  </si>
  <si>
    <t>Kinder Morgan</t>
  </si>
  <si>
    <t>Oil &amp; Gas Storage &amp; Transportation</t>
  </si>
  <si>
    <t>CarMax</t>
  </si>
  <si>
    <t>Coca-Cola Company (The)</t>
  </si>
  <si>
    <t>Kroger</t>
  </si>
  <si>
    <t>Food Retail</t>
  </si>
  <si>
    <t>KVUE</t>
  </si>
  <si>
    <t>Kenvue</t>
  </si>
  <si>
    <t>Skillman, New Jersey</t>
  </si>
  <si>
    <t>2022 (Johnson &amp; Johnson spinoff)</t>
  </si>
  <si>
    <t>Loews Corporation</t>
  </si>
  <si>
    <t>Leidos</t>
  </si>
  <si>
    <t>Reston, Virginia</t>
  </si>
  <si>
    <t>Lennar</t>
  </si>
  <si>
    <t>LabCorp</t>
  </si>
  <si>
    <t>Burlington, North Carolina</t>
  </si>
  <si>
    <t>L3Harris</t>
  </si>
  <si>
    <t>Melbourne, Florida</t>
  </si>
  <si>
    <t>2019 (L3 1997, Harris 1895)</t>
  </si>
  <si>
    <t>Linde plc</t>
  </si>
  <si>
    <t>Guildford, United Kingdom</t>
  </si>
  <si>
    <t>LKQ Corporation</t>
  </si>
  <si>
    <t>Lilly (Eli)</t>
  </si>
  <si>
    <t>Lockheed Martin</t>
  </si>
  <si>
    <t>Alliant Energy</t>
  </si>
  <si>
    <t>Madison, Wisconsin</t>
  </si>
  <si>
    <t>Lowe's</t>
  </si>
  <si>
    <t>Mooresville, North Carolina</t>
  </si>
  <si>
    <t>1904/1946/1959</t>
  </si>
  <si>
    <t>Lam Research</t>
  </si>
  <si>
    <t>Lululemon Athletica</t>
  </si>
  <si>
    <t>Apparel, Accessories &amp; Luxury Goods</t>
  </si>
  <si>
    <t>Vancouver, Canada</t>
  </si>
  <si>
    <t>Southwest Airlines</t>
  </si>
  <si>
    <t>Las Vegas Sands</t>
  </si>
  <si>
    <t>Las Vegas, Nevada</t>
  </si>
  <si>
    <t>Lamb Weston</t>
  </si>
  <si>
    <t>Eagle, Idaho</t>
  </si>
  <si>
    <t>2016 (1950)</t>
  </si>
  <si>
    <t>LyondellBasell</t>
  </si>
  <si>
    <t>Rotterdam, Netherlands</t>
  </si>
  <si>
    <t>Live Nation Entertainment</t>
  </si>
  <si>
    <t>Beverly Hills, California</t>
  </si>
  <si>
    <t>Mastercard</t>
  </si>
  <si>
    <t>Harrison, New York</t>
  </si>
  <si>
    <t>MAA</t>
  </si>
  <si>
    <t>Mid-America Apartment Communities</t>
  </si>
  <si>
    <t>Marriott International</t>
  </si>
  <si>
    <t>Masco</t>
  </si>
  <si>
    <t>Livonia, Michigan</t>
  </si>
  <si>
    <t>McDonald's</t>
  </si>
  <si>
    <t>Microchip Technology</t>
  </si>
  <si>
    <t>Chandler, Arizona</t>
  </si>
  <si>
    <t>McKesson Corporation</t>
  </si>
  <si>
    <t>Moody's Corporation</t>
  </si>
  <si>
    <t>Mondelez International</t>
  </si>
  <si>
    <t>Medtronic</t>
  </si>
  <si>
    <t>MET</t>
  </si>
  <si>
    <t>MetLife</t>
  </si>
  <si>
    <t>Meta Platforms</t>
  </si>
  <si>
    <t>Menlo Park, California</t>
  </si>
  <si>
    <t>MGM Resorts</t>
  </si>
  <si>
    <t>Paradise, Nevada</t>
  </si>
  <si>
    <t>Mohawk Industries</t>
  </si>
  <si>
    <t>Home Furnishings</t>
  </si>
  <si>
    <t>Calhoun, Georgia</t>
  </si>
  <si>
    <t>McCormick &amp; Company</t>
  </si>
  <si>
    <t>Hunt Valley, Maryland</t>
  </si>
  <si>
    <t>MarketAxess</t>
  </si>
  <si>
    <t>Martin Marietta Materials</t>
  </si>
  <si>
    <t>Construction Materials</t>
  </si>
  <si>
    <t>Raleigh, North Carolina</t>
  </si>
  <si>
    <t>Marsh McLennan</t>
  </si>
  <si>
    <t>3M</t>
  </si>
  <si>
    <t>Monster Beverage</t>
  </si>
  <si>
    <t>Corona, California</t>
  </si>
  <si>
    <t>2012 (1935)</t>
  </si>
  <si>
    <t>Altria</t>
  </si>
  <si>
    <t>Tobacco</t>
  </si>
  <si>
    <t>Molina Healthcare</t>
  </si>
  <si>
    <t>Long Beach, California</t>
  </si>
  <si>
    <t>Mosaic Company (The)</t>
  </si>
  <si>
    <t>Tampa, Florida</t>
  </si>
  <si>
    <t>2004 (1865 / 1909)</t>
  </si>
  <si>
    <t>Marathon Petroleum</t>
  </si>
  <si>
    <t>Oil &amp; Gas Refining &amp; Marketing</t>
  </si>
  <si>
    <t>Findlay, Ohio</t>
  </si>
  <si>
    <t>2009 (1887)</t>
  </si>
  <si>
    <t>Monolithic Power Systems</t>
  </si>
  <si>
    <t>Kirkland, Washington</t>
  </si>
  <si>
    <t>Merck &amp; Co.</t>
  </si>
  <si>
    <t>Kenilworth, New Jersey</t>
  </si>
  <si>
    <t>Moderna</t>
  </si>
  <si>
    <t>Marathon Oil</t>
  </si>
  <si>
    <t>Morgan Stanley</t>
  </si>
  <si>
    <t>Microsoft</t>
  </si>
  <si>
    <t>Redmond, Washington</t>
  </si>
  <si>
    <t>Motorola Solutions</t>
  </si>
  <si>
    <t>1928 (2011)</t>
  </si>
  <si>
    <t>M&amp;T Bank</t>
  </si>
  <si>
    <t>Buffalo, New York</t>
  </si>
  <si>
    <t>Match Group</t>
  </si>
  <si>
    <t>Mettler Toledo</t>
  </si>
  <si>
    <t>Micron Technology</t>
  </si>
  <si>
    <t>Boise, Idaho</t>
  </si>
  <si>
    <t>Norwegian Cruise Line Holdings</t>
  </si>
  <si>
    <t>2011 (1966)</t>
  </si>
  <si>
    <t>Nasdaq, Inc.</t>
  </si>
  <si>
    <t>Nordson Corporation</t>
  </si>
  <si>
    <t>Westlake, Ohio</t>
  </si>
  <si>
    <t>NextEra Energy</t>
  </si>
  <si>
    <t>Juno Beach, Florida</t>
  </si>
  <si>
    <t>1984 (1925)</t>
  </si>
  <si>
    <t>Newmont</t>
  </si>
  <si>
    <t>Gold</t>
  </si>
  <si>
    <t>Netflix</t>
  </si>
  <si>
    <t>Los Gatos, California</t>
  </si>
  <si>
    <t>NiSource</t>
  </si>
  <si>
    <t>Merrillville, Indiana</t>
  </si>
  <si>
    <t>Nike, Inc.</t>
  </si>
  <si>
    <t>Washington County, Oregon</t>
  </si>
  <si>
    <t>Northrop Grumman</t>
  </si>
  <si>
    <t>West Falls Church, Virginia</t>
  </si>
  <si>
    <t>1994 (Northrop 1939, Grumman 1930)</t>
  </si>
  <si>
    <t>ServiceNow</t>
  </si>
  <si>
    <t>NRG Energy</t>
  </si>
  <si>
    <t>Norfolk Southern Railway</t>
  </si>
  <si>
    <t>1881/1894 (1980)</t>
  </si>
  <si>
    <t>NetApp</t>
  </si>
  <si>
    <t>Northern Trust</t>
  </si>
  <si>
    <t>Nucor</t>
  </si>
  <si>
    <t>Steel</t>
  </si>
  <si>
    <t>Nvidia</t>
  </si>
  <si>
    <t>NVR, Inc.</t>
  </si>
  <si>
    <t>News Corp (Class B)</t>
  </si>
  <si>
    <t>Publishing</t>
  </si>
  <si>
    <t>2013 (News Corporation 1980)</t>
  </si>
  <si>
    <t>News Corp (Class A)</t>
  </si>
  <si>
    <t>NXP Semiconductors</t>
  </si>
  <si>
    <t>Eindhoven, Netherlands</t>
  </si>
  <si>
    <t>Realty Income</t>
  </si>
  <si>
    <t>Old Dominion</t>
  </si>
  <si>
    <t>Thomasville, North Carolina</t>
  </si>
  <si>
    <t>OKE</t>
  </si>
  <si>
    <t>ONEOK</t>
  </si>
  <si>
    <t>Tulsa, Oklahoma</t>
  </si>
  <si>
    <t>Omnicom Group</t>
  </si>
  <si>
    <t>ON Semiconductor</t>
  </si>
  <si>
    <t>Oracle Corporation</t>
  </si>
  <si>
    <t>O'Reilly Auto Parts</t>
  </si>
  <si>
    <t>Springfield, Missouri</t>
  </si>
  <si>
    <t>Otis Worldwide</t>
  </si>
  <si>
    <t>Farmington, Connecticut</t>
  </si>
  <si>
    <t>2020 (1853, United Technologies spinoff)</t>
  </si>
  <si>
    <t>Occidental Petroleum</t>
  </si>
  <si>
    <t>Palo Alto Networks</t>
  </si>
  <si>
    <t>Paramount Global</t>
  </si>
  <si>
    <t>2019 (Paramount Pictures 1912)</t>
  </si>
  <si>
    <t>Paycom</t>
  </si>
  <si>
    <t>Paychex</t>
  </si>
  <si>
    <t>Penfield, New York</t>
  </si>
  <si>
    <t>Paccar</t>
  </si>
  <si>
    <t>Bellevue, Washington</t>
  </si>
  <si>
    <t>PG&amp;E Corporation</t>
  </si>
  <si>
    <t>Public Service Enterprise Group</t>
  </si>
  <si>
    <t>Newark, New Jersey</t>
  </si>
  <si>
    <t>PepsiCo</t>
  </si>
  <si>
    <t>Purchase, New York</t>
  </si>
  <si>
    <t>Pfizer</t>
  </si>
  <si>
    <t>Principal Financial Group</t>
  </si>
  <si>
    <t>Des Moines, Iowa</t>
  </si>
  <si>
    <t>Procter &amp; Gamble</t>
  </si>
  <si>
    <t>Progressive Corporation</t>
  </si>
  <si>
    <t>Mayfield Village, Ohio</t>
  </si>
  <si>
    <t>Parker Hannifin</t>
  </si>
  <si>
    <t>PulteGroup</t>
  </si>
  <si>
    <t>Packaging Corporation of America</t>
  </si>
  <si>
    <t>Prologis</t>
  </si>
  <si>
    <t>Industrial REITs</t>
  </si>
  <si>
    <t>Philip Morris International</t>
  </si>
  <si>
    <t>2008 (1847)</t>
  </si>
  <si>
    <t>PNC</t>
  </si>
  <si>
    <t>PNC Financial Services</t>
  </si>
  <si>
    <t>Pentair</t>
  </si>
  <si>
    <t>Worsley, United Kingdom</t>
  </si>
  <si>
    <t>Pinnacle West</t>
  </si>
  <si>
    <t>Insulet Corporation</t>
  </si>
  <si>
    <t>Acton, Massachusetts</t>
  </si>
  <si>
    <t>Pool Corporation</t>
  </si>
  <si>
    <t>Covington, Louisiana</t>
  </si>
  <si>
    <t>PPG Industries</t>
  </si>
  <si>
    <t>PPL Corporation</t>
  </si>
  <si>
    <t>PRU</t>
  </si>
  <si>
    <t>Prudential Financial</t>
  </si>
  <si>
    <t>Public Storage</t>
  </si>
  <si>
    <t>Glendale, California</t>
  </si>
  <si>
    <t>Phillips 66</t>
  </si>
  <si>
    <t>2012 (1917)</t>
  </si>
  <si>
    <t>Quanta Services</t>
  </si>
  <si>
    <t>PayPal</t>
  </si>
  <si>
    <t>Qualcomm</t>
  </si>
  <si>
    <t>Qorvo</t>
  </si>
  <si>
    <t>Greensboro, North Carolina</t>
  </si>
  <si>
    <t>Royal Caribbean Group</t>
  </si>
  <si>
    <t>Regency Centers</t>
  </si>
  <si>
    <t>Regeneron</t>
  </si>
  <si>
    <t>Tarrytown, New York</t>
  </si>
  <si>
    <t>Regions Financial Corporation</t>
  </si>
  <si>
    <t>Birmingham, Alabama</t>
  </si>
  <si>
    <t>Raymond James</t>
  </si>
  <si>
    <t>Ralph Lauren Corporation</t>
  </si>
  <si>
    <t>ResMed</t>
  </si>
  <si>
    <t>Rockwell Automation</t>
  </si>
  <si>
    <t>Rollins, Inc.</t>
  </si>
  <si>
    <t>Environmental &amp; Facilities Services</t>
  </si>
  <si>
    <t>Roper Technologies</t>
  </si>
  <si>
    <t>Sarasota, Florida</t>
  </si>
  <si>
    <t>Ross Stores</t>
  </si>
  <si>
    <t>Apparel Retail</t>
  </si>
  <si>
    <t>Dublin, California</t>
  </si>
  <si>
    <t>Republic Services</t>
  </si>
  <si>
    <t>1998 (1981)</t>
  </si>
  <si>
    <t>RTX Corporation</t>
  </si>
  <si>
    <t>Waltham, Massachusetts</t>
  </si>
  <si>
    <t>Revvity</t>
  </si>
  <si>
    <t>SBA Communications</t>
  </si>
  <si>
    <t>Boca Raton, Florida</t>
  </si>
  <si>
    <t>Starbucks</t>
  </si>
  <si>
    <t>Charles Schwab Corporation</t>
  </si>
  <si>
    <t>Westlake, Texas</t>
  </si>
  <si>
    <t>Sherwin-Williams</t>
  </si>
  <si>
    <t>J.M. Smucker Company (The)</t>
  </si>
  <si>
    <t>Orrville, Ohio</t>
  </si>
  <si>
    <t>Schlumberger</t>
  </si>
  <si>
    <t>Supermicro</t>
  </si>
  <si>
    <t>Snap-on</t>
  </si>
  <si>
    <t>Kenosha, Wisconsin</t>
  </si>
  <si>
    <t>Synopsys</t>
  </si>
  <si>
    <t>Southern Company</t>
  </si>
  <si>
    <t>SOLV</t>
  </si>
  <si>
    <t>Solventum</t>
  </si>
  <si>
    <t>Health Care Technology</t>
  </si>
  <si>
    <t>Simon Property Group</t>
  </si>
  <si>
    <t>S&amp;P Global</t>
  </si>
  <si>
    <t>Sempra</t>
  </si>
  <si>
    <t>Steris</t>
  </si>
  <si>
    <t>Steel Dynamics</t>
  </si>
  <si>
    <t>Fort Wayne, Indiana</t>
  </si>
  <si>
    <t>State Street Corporation</t>
  </si>
  <si>
    <t>Seagate Technology</t>
  </si>
  <si>
    <t>Constellation Brands</t>
  </si>
  <si>
    <t>Rochester, New York</t>
  </si>
  <si>
    <t>Smurfit WestRock</t>
  </si>
  <si>
    <t>Stanley Black &amp; Decker</t>
  </si>
  <si>
    <t>New Britain, Connecticut</t>
  </si>
  <si>
    <t>Skyworks Solutions</t>
  </si>
  <si>
    <t>SYF</t>
  </si>
  <si>
    <t>Synchrony Financial</t>
  </si>
  <si>
    <t>Stryker Corporation</t>
  </si>
  <si>
    <t>Kalamazoo, Michigan</t>
  </si>
  <si>
    <t>Sysco</t>
  </si>
  <si>
    <t>Food Distributors</t>
  </si>
  <si>
    <t>AT&amp;T</t>
  </si>
  <si>
    <t>Integrated Telecommunication Services</t>
  </si>
  <si>
    <t>1983 (1885)</t>
  </si>
  <si>
    <t>Molson Coors Beverage Company</t>
  </si>
  <si>
    <t>Brewers</t>
  </si>
  <si>
    <t>2005 (Molson 1786, Coors 1873)</t>
  </si>
  <si>
    <t>TransDigm Group</t>
  </si>
  <si>
    <t>Teledyne Technologies</t>
  </si>
  <si>
    <t>Bio-Techne</t>
  </si>
  <si>
    <t>TE Connectivity</t>
  </si>
  <si>
    <t>Teradyne</t>
  </si>
  <si>
    <t>North Reading, Massachusetts</t>
  </si>
  <si>
    <t>Truist</t>
  </si>
  <si>
    <t>Teleflex</t>
  </si>
  <si>
    <t>Wayne, Pennsylvania</t>
  </si>
  <si>
    <t>Target Corporation</t>
  </si>
  <si>
    <t>TJX Companies</t>
  </si>
  <si>
    <t>Framingham, Massachusetts</t>
  </si>
  <si>
    <t>Thermo Fisher Scientific</t>
  </si>
  <si>
    <t>2006 (1902)</t>
  </si>
  <si>
    <t>T-Mobile US</t>
  </si>
  <si>
    <t>Wireless Telecommunication Services</t>
  </si>
  <si>
    <t>Tapestry, Inc.</t>
  </si>
  <si>
    <t>Targa Resources</t>
  </si>
  <si>
    <t>Trimble Inc.</t>
  </si>
  <si>
    <t>Westminster, Colorado</t>
  </si>
  <si>
    <t>T. Rowe Price</t>
  </si>
  <si>
    <t>TRV</t>
  </si>
  <si>
    <t>Travelers Companies (The)</t>
  </si>
  <si>
    <t>Tractor Supply</t>
  </si>
  <si>
    <t>Brentwood, Tennessee</t>
  </si>
  <si>
    <t>Tesla, Inc.</t>
  </si>
  <si>
    <t>Tyson Foods</t>
  </si>
  <si>
    <t>Springdale, Arkansas</t>
  </si>
  <si>
    <t>Trane Technologies</t>
  </si>
  <si>
    <t>Take-Two Interactive</t>
  </si>
  <si>
    <t>Texas Instruments</t>
  </si>
  <si>
    <t>Textron</t>
  </si>
  <si>
    <t>Tyler Technologies</t>
  </si>
  <si>
    <t>Plano, Texas</t>
  </si>
  <si>
    <t>United Airlines Holdings</t>
  </si>
  <si>
    <t>Uber</t>
  </si>
  <si>
    <t>Passenger Ground Transportation</t>
  </si>
  <si>
    <t>UDR, Inc.</t>
  </si>
  <si>
    <t>Highlands Ranch, Colorado</t>
  </si>
  <si>
    <t>Universal Health Services</t>
  </si>
  <si>
    <t>King of Prussia, Pennsylvania</t>
  </si>
  <si>
    <t>Ulta Beauty</t>
  </si>
  <si>
    <t>Bolingbrook, Illinois</t>
  </si>
  <si>
    <t>UnitedHealth Group</t>
  </si>
  <si>
    <t>Minnetonka, Minnesota</t>
  </si>
  <si>
    <t>Union Pacific Corporation</t>
  </si>
  <si>
    <t>United Parcel Service</t>
  </si>
  <si>
    <t>Sandy Springs, Georgia</t>
  </si>
  <si>
    <t>United Rentals</t>
  </si>
  <si>
    <t>U.S. Bank</t>
  </si>
  <si>
    <t>Visa Inc.</t>
  </si>
  <si>
    <t>Vici Properties</t>
  </si>
  <si>
    <t>Valero Energy</t>
  </si>
  <si>
    <t>San Antonio, Texas</t>
  </si>
  <si>
    <t>VLTO</t>
  </si>
  <si>
    <t>Veralto</t>
  </si>
  <si>
    <t>Vulcan Materials Company</t>
  </si>
  <si>
    <t>Verisk</t>
  </si>
  <si>
    <t>Jersey City, New Jersey</t>
  </si>
  <si>
    <t>Verisign</t>
  </si>
  <si>
    <t>Dulles, Virginia</t>
  </si>
  <si>
    <t>Vertex Pharmaceuticals</t>
  </si>
  <si>
    <t>Vistra</t>
  </si>
  <si>
    <t>VTR</t>
  </si>
  <si>
    <t>Ventas</t>
  </si>
  <si>
    <t>Viatris</t>
  </si>
  <si>
    <t>Verizon</t>
  </si>
  <si>
    <t>1983 (1877)</t>
  </si>
  <si>
    <t>Wabtec</t>
  </si>
  <si>
    <t>1999 (1869)</t>
  </si>
  <si>
    <t>Waters Corporation</t>
  </si>
  <si>
    <t>Milford, Massachusetts</t>
  </si>
  <si>
    <t>Walgreens Boots Alliance</t>
  </si>
  <si>
    <t>Drug Retail</t>
  </si>
  <si>
    <t>Warner Bros. Discovery</t>
  </si>
  <si>
    <t>2022 (Warner Bros. 1923)</t>
  </si>
  <si>
    <t>Western Digital</t>
  </si>
  <si>
    <t>WEC Energy Group</t>
  </si>
  <si>
    <t>Welltower</t>
  </si>
  <si>
    <t>Toledo, Ohio</t>
  </si>
  <si>
    <t>Wells Fargo</t>
  </si>
  <si>
    <t>Waste Management</t>
  </si>
  <si>
    <t>Williams Companies</t>
  </si>
  <si>
    <t>Walmart</t>
  </si>
  <si>
    <t>Bentonville, Arkansas</t>
  </si>
  <si>
    <t>W. R. Berkley Corporation</t>
  </si>
  <si>
    <t>Greenwich, Connecticut</t>
  </si>
  <si>
    <t>West Pharmaceutical Services</t>
  </si>
  <si>
    <t>Exton, Pennsylvania</t>
  </si>
  <si>
    <t>Willis Towers Watson</t>
  </si>
  <si>
    <t>London, United Kingdom</t>
  </si>
  <si>
    <t>Weyerhaeuser</t>
  </si>
  <si>
    <t>Timber REITs</t>
  </si>
  <si>
    <t>Wynn Resorts</t>
  </si>
  <si>
    <t>Xcel Energy</t>
  </si>
  <si>
    <t>ExxonMobil</t>
  </si>
  <si>
    <t>Xylem Inc.</t>
  </si>
  <si>
    <t>White Plains, New York</t>
  </si>
  <si>
    <t>Yum! Brands</t>
  </si>
  <si>
    <t>Zimmer Biomet</t>
  </si>
  <si>
    <t>Warsaw, Indiana</t>
  </si>
  <si>
    <t>Zebra Technologies</t>
  </si>
  <si>
    <t>Lincolnshire, Illinois</t>
  </si>
  <si>
    <t>Zoetis</t>
  </si>
  <si>
    <t>Parsippany, New Jersey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</si>
</sst>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_(* \(#,##0\);_(* &quot;-&quot;_);_(@_)"/>
    <numFmt numFmtId="43" formatCode="_(* #,##0.00_);_(* \(#,##0.00\);_(* &quot;-&quot;??_);_(@_)"/>
    <numFmt numFmtId="164" formatCode="0.0%"/>
  </numFmts>
  <fonts count="10" x14ac:knownFonts="1">
    <font>
      <sz val="11"/>
      <color theme="1"/>
      <name val="Aptos Narrow"/>
      <family val="2"/>
      <scheme val="minor"/>
    </font>
    <font>
      <sz val="11"/>
      <color theme="1"/>
      <name val="Aptos Narrow"/>
      <family val="2"/>
      <scheme val="minor"/>
    </font>
    <font>
      <b/>
      <sz val="11"/>
      <color theme="1"/>
      <name val="Aptos Narrow"/>
      <scheme val="minor"/>
    </font>
    <font>
      <sz val="11"/>
      <color theme="1"/>
      <name val="Aptos Narrow"/>
      <scheme val="minor"/>
    </font>
    <font>
      <u/>
      <sz val="11"/>
      <color theme="1"/>
      <name val="Aptos Narrow"/>
      <family val="2"/>
      <scheme val="minor"/>
    </font>
    <font>
      <b/>
      <sz val="11"/>
      <color theme="1"/>
      <name val="Aptos Narrow"/>
      <family val="2"/>
      <scheme val="minor"/>
    </font>
    <font>
      <b/>
      <i/>
      <sz val="11"/>
      <color theme="1"/>
      <name val="Aptos Narrow"/>
      <family val="2"/>
      <scheme val="minor"/>
    </font>
    <font>
      <sz val="14"/>
      <color theme="1"/>
      <name val="Aptos Narrow"/>
      <scheme val="minor"/>
    </font>
    <font>
      <i/>
      <sz val="11"/>
      <color theme="1"/>
      <name val="Aptos Narrow"/>
      <family val="2"/>
      <scheme val="minor"/>
    </font>
    <font>
      <i/>
      <u/>
      <sz val="11"/>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0" tint="-0.14999847407452621"/>
        <bgColor indexed="64"/>
      </patternFill>
    </fill>
    <fill>
      <patternFill patternType="solid">
        <fgColor theme="0"/>
        <bgColor indexed="64"/>
      </patternFill>
    </fill>
  </fills>
  <borders count="32">
    <border>
      <left/>
      <right/>
      <top/>
      <bottom/>
      <diagonal/>
    </border>
    <border>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rgb="FF000000"/>
      </left>
      <right/>
      <top style="medium">
        <color rgb="FF000000"/>
      </top>
      <bottom/>
      <diagonal/>
    </border>
    <border>
      <left style="thin">
        <color theme="1"/>
      </left>
      <right/>
      <top style="medium">
        <color rgb="FF000000"/>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000000"/>
      </left>
      <right/>
      <top style="thin">
        <color indexed="64"/>
      </top>
      <bottom/>
      <diagonal/>
    </border>
    <border>
      <left style="thin">
        <color indexed="64"/>
      </left>
      <right/>
      <top style="thin">
        <color indexed="64"/>
      </top>
      <bottom/>
      <diagonal/>
    </border>
    <border>
      <left style="thin">
        <color indexed="64"/>
      </left>
      <right style="medium">
        <color rgb="FF000000"/>
      </right>
      <top style="thin">
        <color indexed="64"/>
      </top>
      <bottom/>
      <diagonal/>
    </border>
    <border>
      <left style="medium">
        <color rgb="FF000000"/>
      </left>
      <right/>
      <top style="thin">
        <color theme="1"/>
      </top>
      <bottom/>
      <diagonal/>
    </border>
    <border>
      <left style="thin">
        <color theme="1"/>
      </left>
      <right/>
      <top style="thin">
        <color indexed="64"/>
      </top>
      <bottom/>
      <diagonal/>
    </border>
    <border>
      <left style="thin">
        <color theme="1"/>
      </left>
      <right style="medium">
        <color rgb="FF000000"/>
      </right>
      <top style="thin">
        <color indexed="64"/>
      </top>
      <bottom/>
      <diagonal/>
    </border>
    <border>
      <left style="medium">
        <color rgb="FF000000"/>
      </left>
      <right/>
      <top style="thin">
        <color indexed="64"/>
      </top>
      <bottom style="medium">
        <color rgb="FF000000"/>
      </bottom>
      <diagonal/>
    </border>
    <border>
      <left style="thin">
        <color indexed="64"/>
      </left>
      <right/>
      <top style="thin">
        <color indexed="64"/>
      </top>
      <bottom style="medium">
        <color rgb="FF000000"/>
      </bottom>
      <diagonal/>
    </border>
    <border>
      <left style="thin">
        <color indexed="64"/>
      </left>
      <right style="medium">
        <color rgb="FF000000"/>
      </right>
      <top style="thin">
        <color indexed="64"/>
      </top>
      <bottom style="medium">
        <color rgb="FF000000"/>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style="medium">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s>
  <cellStyleXfs count="1">
    <xf numFmtId="0" fontId="0" fillId="0" borderId="0"/>
  </cellStyleXfs>
  <cellXfs count="66">
    <xf numFmtId="0" fontId="0" fillId="0" borderId="0" xfId="0"/>
    <xf numFmtId="0" fontId="1" fillId="0" borderId="0" xfId="0" applyFont="1" applyAlignment="1">
      <alignment horizontal="left"/>
    </xf>
    <xf numFmtId="10" fontId="1" fillId="0" borderId="0" xfId="0" applyNumberFormat="1" applyFont="1" applyAlignment="1">
      <alignment horizontal="left"/>
    </xf>
    <xf numFmtId="0" fontId="1" fillId="0" borderId="0" xfId="0" applyFont="1" applyAlignment="1">
      <alignment horizontal="right"/>
    </xf>
    <xf numFmtId="0" fontId="2" fillId="0" borderId="0" xfId="0" applyFont="1" applyAlignment="1">
      <alignment horizontal="left"/>
    </xf>
    <xf numFmtId="10" fontId="2" fillId="0" borderId="0" xfId="0" applyNumberFormat="1" applyFont="1" applyAlignment="1">
      <alignment horizontal="left"/>
    </xf>
    <xf numFmtId="10" fontId="3" fillId="0" borderId="0" xfId="0" applyNumberFormat="1" applyFont="1" applyAlignment="1">
      <alignment horizontal="left"/>
    </xf>
    <xf numFmtId="0" fontId="3" fillId="0" borderId="0" xfId="0" applyFont="1" applyAlignment="1">
      <alignment horizontal="left"/>
    </xf>
    <xf numFmtId="9" fontId="1" fillId="0" borderId="0" xfId="0" applyNumberFormat="1" applyFont="1" applyAlignment="1">
      <alignment horizontal="center"/>
    </xf>
    <xf numFmtId="0" fontId="1" fillId="0" borderId="1" xfId="0" applyFont="1" applyBorder="1"/>
    <xf numFmtId="9" fontId="1" fillId="0" borderId="2" xfId="0" applyNumberFormat="1" applyFont="1" applyBorder="1" applyAlignment="1">
      <alignment horizontal="center"/>
    </xf>
    <xf numFmtId="9" fontId="1" fillId="0" borderId="3" xfId="0" applyNumberFormat="1" applyFont="1" applyBorder="1" applyAlignment="1">
      <alignment horizontal="center"/>
    </xf>
    <xf numFmtId="0" fontId="4" fillId="0" borderId="0" xfId="0" applyFont="1"/>
    <xf numFmtId="0" fontId="2" fillId="0" borderId="0" xfId="0" applyFont="1" applyAlignment="1">
      <alignment horizontal="right"/>
    </xf>
    <xf numFmtId="0" fontId="2" fillId="0" borderId="0" xfId="0" applyFont="1"/>
    <xf numFmtId="0" fontId="3" fillId="0" borderId="0" xfId="0" applyFont="1" applyAlignment="1">
      <alignment horizontal="right"/>
    </xf>
    <xf numFmtId="9" fontId="1" fillId="0" borderId="0" xfId="0" applyNumberFormat="1" applyFont="1"/>
    <xf numFmtId="0" fontId="5" fillId="0" borderId="0" xfId="0" applyFont="1" applyAlignment="1">
      <alignment horizontal="left" indent="2"/>
    </xf>
    <xf numFmtId="0" fontId="5" fillId="0" borderId="0" xfId="0" applyFont="1"/>
    <xf numFmtId="0" fontId="1" fillId="0" borderId="0" xfId="0" applyFont="1" applyAlignment="1">
      <alignment horizontal="left" indent="3"/>
    </xf>
    <xf numFmtId="0" fontId="1" fillId="2" borderId="0" xfId="0" applyFont="1" applyFill="1"/>
    <xf numFmtId="0" fontId="4" fillId="2" borderId="0" xfId="0" applyFont="1" applyFill="1" applyAlignment="1">
      <alignment horizontal="right"/>
    </xf>
    <xf numFmtId="0" fontId="5" fillId="3" borderId="4" xfId="0" applyFont="1" applyFill="1" applyBorder="1" applyAlignment="1">
      <alignment horizontal="left"/>
    </xf>
    <xf numFmtId="0" fontId="6" fillId="3" borderId="5" xfId="0" applyFont="1" applyFill="1" applyBorder="1" applyAlignment="1">
      <alignment horizontal="center"/>
    </xf>
    <xf numFmtId="0" fontId="1" fillId="2" borderId="6" xfId="0" applyFont="1" applyFill="1" applyBorder="1" applyAlignment="1">
      <alignment horizontal="center"/>
    </xf>
    <xf numFmtId="9" fontId="1" fillId="0" borderId="7" xfId="0" applyNumberFormat="1" applyFont="1" applyBorder="1" applyAlignment="1">
      <alignment horizontal="center"/>
    </xf>
    <xf numFmtId="0" fontId="1" fillId="3" borderId="8" xfId="0" applyFont="1" applyFill="1" applyBorder="1" applyAlignment="1">
      <alignment horizontal="left" indent="2"/>
    </xf>
    <xf numFmtId="41" fontId="7" fillId="4" borderId="9" xfId="0" applyNumberFormat="1" applyFont="1" applyFill="1" applyBorder="1"/>
    <xf numFmtId="41" fontId="7" fillId="4" borderId="10" xfId="0" applyNumberFormat="1" applyFont="1" applyFill="1" applyBorder="1"/>
    <xf numFmtId="0" fontId="1" fillId="3" borderId="11" xfId="0" applyFont="1" applyFill="1" applyBorder="1" applyAlignment="1">
      <alignment horizontal="left" indent="2"/>
    </xf>
    <xf numFmtId="0" fontId="5" fillId="3" borderId="11" xfId="0" applyFont="1" applyFill="1" applyBorder="1"/>
    <xf numFmtId="41" fontId="7" fillId="3" borderId="12" xfId="0" applyNumberFormat="1" applyFont="1" applyFill="1" applyBorder="1"/>
    <xf numFmtId="41" fontId="7" fillId="3" borderId="13" xfId="0" applyNumberFormat="1" applyFont="1" applyFill="1" applyBorder="1"/>
    <xf numFmtId="0" fontId="1" fillId="3" borderId="14" xfId="0" applyFont="1" applyFill="1" applyBorder="1" applyAlignment="1">
      <alignment horizontal="left" indent="2"/>
    </xf>
    <xf numFmtId="41" fontId="7" fillId="4" borderId="15" xfId="0" applyNumberFormat="1" applyFont="1" applyFill="1" applyBorder="1"/>
    <xf numFmtId="41" fontId="7" fillId="4" borderId="16" xfId="0" applyNumberFormat="1" applyFont="1" applyFill="1" applyBorder="1"/>
    <xf numFmtId="0" fontId="1" fillId="3" borderId="17" xfId="0" applyFont="1" applyFill="1" applyBorder="1" applyAlignment="1">
      <alignment horizontal="center"/>
    </xf>
    <xf numFmtId="0" fontId="8" fillId="3" borderId="18" xfId="0" applyFont="1" applyFill="1" applyBorder="1" applyAlignment="1">
      <alignment horizontal="center"/>
    </xf>
    <xf numFmtId="0" fontId="5" fillId="3" borderId="19" xfId="0" applyFont="1" applyFill="1" applyBorder="1" applyAlignment="1">
      <alignment horizontal="center"/>
    </xf>
    <xf numFmtId="0" fontId="1" fillId="3" borderId="20" xfId="0" applyFont="1" applyFill="1" applyBorder="1" applyAlignment="1">
      <alignment horizontal="left"/>
    </xf>
    <xf numFmtId="0" fontId="1" fillId="3" borderId="0" xfId="0" applyFont="1" applyFill="1"/>
    <xf numFmtId="0" fontId="1" fillId="3" borderId="21" xfId="0" applyFont="1" applyFill="1" applyBorder="1"/>
    <xf numFmtId="0" fontId="9" fillId="2" borderId="20" xfId="0" applyFont="1" applyFill="1" applyBorder="1" applyAlignment="1">
      <alignment horizontal="left"/>
    </xf>
    <xf numFmtId="0" fontId="1" fillId="3" borderId="20" xfId="0" applyFont="1" applyFill="1" applyBorder="1" applyAlignment="1">
      <alignment horizontal="left" indent="3"/>
    </xf>
    <xf numFmtId="0" fontId="1" fillId="0" borderId="22" xfId="0" applyFont="1" applyBorder="1"/>
    <xf numFmtId="0" fontId="1" fillId="3" borderId="9" xfId="0" applyFont="1" applyFill="1" applyBorder="1"/>
    <xf numFmtId="1" fontId="1" fillId="0" borderId="21" xfId="0" applyNumberFormat="1" applyFont="1" applyBorder="1" applyAlignment="1">
      <alignment horizontal="center"/>
    </xf>
    <xf numFmtId="0" fontId="8" fillId="2" borderId="23" xfId="0" applyFont="1" applyFill="1" applyBorder="1"/>
    <xf numFmtId="43" fontId="1" fillId="2" borderId="0" xfId="0" applyNumberFormat="1" applyFont="1" applyFill="1"/>
    <xf numFmtId="0" fontId="1" fillId="0" borderId="24" xfId="0" applyFont="1" applyBorder="1"/>
    <xf numFmtId="164" fontId="1" fillId="0" borderId="22" xfId="0" applyNumberFormat="1" applyFont="1" applyBorder="1" applyAlignment="1">
      <alignment horizontal="left"/>
    </xf>
    <xf numFmtId="164" fontId="1" fillId="0" borderId="24" xfId="0" applyNumberFormat="1" applyFont="1" applyBorder="1" applyAlignment="1">
      <alignment horizontal="left"/>
    </xf>
    <xf numFmtId="0" fontId="1" fillId="0" borderId="25" xfId="0" applyFont="1" applyBorder="1"/>
    <xf numFmtId="0" fontId="1" fillId="0" borderId="9" xfId="0" applyFont="1" applyBorder="1"/>
    <xf numFmtId="164" fontId="1" fillId="3" borderId="24" xfId="0" applyNumberFormat="1" applyFont="1" applyFill="1" applyBorder="1" applyAlignment="1">
      <alignment horizontal="left"/>
    </xf>
    <xf numFmtId="164" fontId="1" fillId="3" borderId="26" xfId="0" applyNumberFormat="1" applyFont="1" applyFill="1" applyBorder="1" applyAlignment="1">
      <alignment horizontal="left"/>
    </xf>
    <xf numFmtId="0" fontId="1" fillId="3" borderId="26" xfId="0" applyFont="1" applyFill="1" applyBorder="1" applyAlignment="1">
      <alignment horizontal="left"/>
    </xf>
    <xf numFmtId="0" fontId="1" fillId="0" borderId="2" xfId="0" applyFont="1" applyBorder="1"/>
    <xf numFmtId="0" fontId="1" fillId="0" borderId="27" xfId="0" applyFont="1" applyBorder="1"/>
    <xf numFmtId="0" fontId="1" fillId="3" borderId="28" xfId="0" applyFont="1" applyFill="1" applyBorder="1" applyAlignment="1">
      <alignment horizontal="left"/>
    </xf>
    <xf numFmtId="0" fontId="1" fillId="0" borderId="29" xfId="0" applyFont="1" applyBorder="1"/>
    <xf numFmtId="0" fontId="1" fillId="3" borderId="29" xfId="0" applyFont="1" applyFill="1" applyBorder="1"/>
    <xf numFmtId="0" fontId="1" fillId="3" borderId="30" xfId="0" applyFont="1" applyFill="1" applyBorder="1"/>
    <xf numFmtId="1" fontId="1" fillId="0" borderId="31" xfId="0" applyNumberFormat="1" applyFont="1" applyBorder="1" applyAlignment="1">
      <alignment horizontal="center"/>
    </xf>
    <xf numFmtId="0" fontId="8" fillId="2" borderId="20" xfId="0" applyFont="1" applyFill="1" applyBorder="1"/>
    <xf numFmtId="14" fontId="0" fillId="0" borderId="0" xfId="0" applyNumberFormat="1"/>
  </cellXfs>
  <cellStyles count="1">
    <cellStyle name="Normal" xfId="0" builtinId="0"/>
  </cellStyles>
  <dxfs count="22">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b val="0"/>
        <i val="0"/>
        <strike val="0"/>
        <condense val="0"/>
        <extend val="0"/>
        <outline val="0"/>
        <shadow val="0"/>
        <u val="none"/>
        <vertAlign val="baseline"/>
        <sz val="11"/>
        <color theme="1"/>
        <name val="Aptos Narrow"/>
        <family val="2"/>
        <scheme val="minor"/>
      </font>
      <numFmt numFmtId="14" formatCode="0.00%"/>
      <alignment horizontal="left"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99" Type="http://schemas.openxmlformats.org/officeDocument/2006/relationships/worksheet" Target="worksheets/sheet299.xml"/><Relationship Id="rId21" Type="http://schemas.openxmlformats.org/officeDocument/2006/relationships/worksheet" Target="worksheets/sheet21.xml"/><Relationship Id="rId63" Type="http://schemas.openxmlformats.org/officeDocument/2006/relationships/worksheet" Target="worksheets/sheet63.xml"/><Relationship Id="rId159" Type="http://schemas.openxmlformats.org/officeDocument/2006/relationships/worksheet" Target="worksheets/sheet159.xml"/><Relationship Id="rId324" Type="http://schemas.openxmlformats.org/officeDocument/2006/relationships/worksheet" Target="worksheets/sheet324.xml"/><Relationship Id="rId366" Type="http://schemas.openxmlformats.org/officeDocument/2006/relationships/worksheet" Target="worksheets/sheet366.xml"/><Relationship Id="rId170" Type="http://schemas.openxmlformats.org/officeDocument/2006/relationships/worksheet" Target="worksheets/sheet170.xml"/><Relationship Id="rId226" Type="http://schemas.openxmlformats.org/officeDocument/2006/relationships/worksheet" Target="worksheets/sheet226.xml"/><Relationship Id="rId433" Type="http://schemas.openxmlformats.org/officeDocument/2006/relationships/worksheet" Target="worksheets/sheet433.xml"/><Relationship Id="rId268" Type="http://schemas.openxmlformats.org/officeDocument/2006/relationships/worksheet" Target="worksheets/sheet268.xml"/><Relationship Id="rId475" Type="http://schemas.openxmlformats.org/officeDocument/2006/relationships/worksheet" Target="worksheets/sheet475.xml"/><Relationship Id="rId32" Type="http://schemas.openxmlformats.org/officeDocument/2006/relationships/worksheet" Target="worksheets/sheet32.xml"/><Relationship Id="rId74" Type="http://schemas.openxmlformats.org/officeDocument/2006/relationships/worksheet" Target="worksheets/sheet74.xml"/><Relationship Id="rId128" Type="http://schemas.openxmlformats.org/officeDocument/2006/relationships/worksheet" Target="worksheets/sheet128.xml"/><Relationship Id="rId335" Type="http://schemas.openxmlformats.org/officeDocument/2006/relationships/worksheet" Target="worksheets/sheet335.xml"/><Relationship Id="rId377" Type="http://schemas.openxmlformats.org/officeDocument/2006/relationships/worksheet" Target="worksheets/sheet377.xml"/><Relationship Id="rId500" Type="http://schemas.openxmlformats.org/officeDocument/2006/relationships/worksheet" Target="worksheets/sheet500.xml"/><Relationship Id="rId5" Type="http://schemas.openxmlformats.org/officeDocument/2006/relationships/worksheet" Target="worksheets/sheet5.xml"/><Relationship Id="rId181" Type="http://schemas.openxmlformats.org/officeDocument/2006/relationships/worksheet" Target="worksheets/sheet181.xml"/><Relationship Id="rId237" Type="http://schemas.openxmlformats.org/officeDocument/2006/relationships/worksheet" Target="worksheets/sheet237.xml"/><Relationship Id="rId402" Type="http://schemas.openxmlformats.org/officeDocument/2006/relationships/worksheet" Target="worksheets/sheet402.xml"/><Relationship Id="rId279" Type="http://schemas.openxmlformats.org/officeDocument/2006/relationships/worksheet" Target="worksheets/sheet279.xml"/><Relationship Id="rId444" Type="http://schemas.openxmlformats.org/officeDocument/2006/relationships/worksheet" Target="worksheets/sheet444.xml"/><Relationship Id="rId486" Type="http://schemas.openxmlformats.org/officeDocument/2006/relationships/worksheet" Target="worksheets/sheet486.xml"/><Relationship Id="rId43" Type="http://schemas.openxmlformats.org/officeDocument/2006/relationships/worksheet" Target="worksheets/sheet43.xml"/><Relationship Id="rId139" Type="http://schemas.openxmlformats.org/officeDocument/2006/relationships/worksheet" Target="worksheets/sheet139.xml"/><Relationship Id="rId290" Type="http://schemas.openxmlformats.org/officeDocument/2006/relationships/worksheet" Target="worksheets/sheet290.xml"/><Relationship Id="rId304" Type="http://schemas.openxmlformats.org/officeDocument/2006/relationships/worksheet" Target="worksheets/sheet304.xml"/><Relationship Id="rId346" Type="http://schemas.openxmlformats.org/officeDocument/2006/relationships/worksheet" Target="worksheets/sheet346.xml"/><Relationship Id="rId388" Type="http://schemas.openxmlformats.org/officeDocument/2006/relationships/worksheet" Target="worksheets/sheet388.xml"/><Relationship Id="rId85" Type="http://schemas.openxmlformats.org/officeDocument/2006/relationships/worksheet" Target="worksheets/sheet85.xml"/><Relationship Id="rId150" Type="http://schemas.openxmlformats.org/officeDocument/2006/relationships/worksheet" Target="worksheets/sheet150.xml"/><Relationship Id="rId192" Type="http://schemas.openxmlformats.org/officeDocument/2006/relationships/worksheet" Target="worksheets/sheet192.xml"/><Relationship Id="rId206" Type="http://schemas.openxmlformats.org/officeDocument/2006/relationships/worksheet" Target="worksheets/sheet206.xml"/><Relationship Id="rId413" Type="http://schemas.openxmlformats.org/officeDocument/2006/relationships/worksheet" Target="worksheets/sheet413.xml"/><Relationship Id="rId248" Type="http://schemas.openxmlformats.org/officeDocument/2006/relationships/worksheet" Target="worksheets/sheet248.xml"/><Relationship Id="rId455" Type="http://schemas.openxmlformats.org/officeDocument/2006/relationships/worksheet" Target="worksheets/sheet455.xml"/><Relationship Id="rId497" Type="http://schemas.openxmlformats.org/officeDocument/2006/relationships/worksheet" Target="worksheets/sheet497.xml"/><Relationship Id="rId12" Type="http://schemas.openxmlformats.org/officeDocument/2006/relationships/worksheet" Target="worksheets/sheet12.xml"/><Relationship Id="rId108" Type="http://schemas.openxmlformats.org/officeDocument/2006/relationships/worksheet" Target="worksheets/sheet108.xml"/><Relationship Id="rId315" Type="http://schemas.openxmlformats.org/officeDocument/2006/relationships/worksheet" Target="worksheets/sheet315.xml"/><Relationship Id="rId357" Type="http://schemas.openxmlformats.org/officeDocument/2006/relationships/worksheet" Target="worksheets/sheet357.xml"/><Relationship Id="rId54" Type="http://schemas.openxmlformats.org/officeDocument/2006/relationships/worksheet" Target="worksheets/sheet54.xml"/><Relationship Id="rId96" Type="http://schemas.openxmlformats.org/officeDocument/2006/relationships/worksheet" Target="worksheets/sheet96.xml"/><Relationship Id="rId161" Type="http://schemas.openxmlformats.org/officeDocument/2006/relationships/worksheet" Target="worksheets/sheet161.xml"/><Relationship Id="rId217" Type="http://schemas.openxmlformats.org/officeDocument/2006/relationships/worksheet" Target="worksheets/sheet217.xml"/><Relationship Id="rId399" Type="http://schemas.openxmlformats.org/officeDocument/2006/relationships/worksheet" Target="worksheets/sheet399.xml"/><Relationship Id="rId259" Type="http://schemas.openxmlformats.org/officeDocument/2006/relationships/worksheet" Target="worksheets/sheet259.xml"/><Relationship Id="rId424" Type="http://schemas.openxmlformats.org/officeDocument/2006/relationships/worksheet" Target="worksheets/sheet424.xml"/><Relationship Id="rId466" Type="http://schemas.openxmlformats.org/officeDocument/2006/relationships/worksheet" Target="worksheets/sheet466.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326" Type="http://schemas.openxmlformats.org/officeDocument/2006/relationships/worksheet" Target="worksheets/sheet326.xml"/><Relationship Id="rId65" Type="http://schemas.openxmlformats.org/officeDocument/2006/relationships/worksheet" Target="worksheets/sheet65.xml"/><Relationship Id="rId130" Type="http://schemas.openxmlformats.org/officeDocument/2006/relationships/worksheet" Target="worksheets/sheet130.xml"/><Relationship Id="rId368" Type="http://schemas.openxmlformats.org/officeDocument/2006/relationships/worksheet" Target="worksheets/sheet368.xml"/><Relationship Id="rId172" Type="http://schemas.openxmlformats.org/officeDocument/2006/relationships/worksheet" Target="worksheets/sheet172.xml"/><Relationship Id="rId228" Type="http://schemas.openxmlformats.org/officeDocument/2006/relationships/worksheet" Target="worksheets/sheet228.xml"/><Relationship Id="rId435" Type="http://schemas.openxmlformats.org/officeDocument/2006/relationships/worksheet" Target="worksheets/sheet435.xml"/><Relationship Id="rId477" Type="http://schemas.openxmlformats.org/officeDocument/2006/relationships/worksheet" Target="worksheets/sheet477.xml"/><Relationship Id="rId281" Type="http://schemas.openxmlformats.org/officeDocument/2006/relationships/worksheet" Target="worksheets/sheet281.xml"/><Relationship Id="rId337" Type="http://schemas.openxmlformats.org/officeDocument/2006/relationships/worksheet" Target="worksheets/sheet337.xml"/><Relationship Id="rId502" Type="http://schemas.openxmlformats.org/officeDocument/2006/relationships/worksheet" Target="worksheets/sheet502.xml"/><Relationship Id="rId34" Type="http://schemas.openxmlformats.org/officeDocument/2006/relationships/worksheet" Target="worksheets/sheet34.xml"/><Relationship Id="rId76" Type="http://schemas.openxmlformats.org/officeDocument/2006/relationships/worksheet" Target="worksheets/sheet76.xml"/><Relationship Id="rId141" Type="http://schemas.openxmlformats.org/officeDocument/2006/relationships/worksheet" Target="worksheets/sheet141.xml"/><Relationship Id="rId379" Type="http://schemas.openxmlformats.org/officeDocument/2006/relationships/worksheet" Target="worksheets/sheet379.xml"/><Relationship Id="rId7" Type="http://schemas.openxmlformats.org/officeDocument/2006/relationships/worksheet" Target="worksheets/sheet7.xml"/><Relationship Id="rId183" Type="http://schemas.openxmlformats.org/officeDocument/2006/relationships/worksheet" Target="worksheets/sheet183.xml"/><Relationship Id="rId239" Type="http://schemas.openxmlformats.org/officeDocument/2006/relationships/worksheet" Target="worksheets/sheet239.xml"/><Relationship Id="rId390" Type="http://schemas.openxmlformats.org/officeDocument/2006/relationships/worksheet" Target="worksheets/sheet390.xml"/><Relationship Id="rId404" Type="http://schemas.openxmlformats.org/officeDocument/2006/relationships/worksheet" Target="worksheets/sheet404.xml"/><Relationship Id="rId446" Type="http://schemas.openxmlformats.org/officeDocument/2006/relationships/worksheet" Target="worksheets/sheet446.xml"/><Relationship Id="rId250" Type="http://schemas.openxmlformats.org/officeDocument/2006/relationships/worksheet" Target="worksheets/sheet250.xml"/><Relationship Id="rId292" Type="http://schemas.openxmlformats.org/officeDocument/2006/relationships/worksheet" Target="worksheets/sheet292.xml"/><Relationship Id="rId306" Type="http://schemas.openxmlformats.org/officeDocument/2006/relationships/worksheet" Target="worksheets/sheet306.xml"/><Relationship Id="rId488" Type="http://schemas.openxmlformats.org/officeDocument/2006/relationships/worksheet" Target="worksheets/sheet488.xml"/><Relationship Id="rId45" Type="http://schemas.openxmlformats.org/officeDocument/2006/relationships/worksheet" Target="worksheets/sheet45.xml"/><Relationship Id="rId87" Type="http://schemas.openxmlformats.org/officeDocument/2006/relationships/worksheet" Target="worksheets/sheet87.xml"/><Relationship Id="rId110" Type="http://schemas.openxmlformats.org/officeDocument/2006/relationships/worksheet" Target="worksheets/sheet110.xml"/><Relationship Id="rId348" Type="http://schemas.openxmlformats.org/officeDocument/2006/relationships/worksheet" Target="worksheets/sheet348.xml"/><Relationship Id="rId152" Type="http://schemas.openxmlformats.org/officeDocument/2006/relationships/worksheet" Target="worksheets/sheet152.xml"/><Relationship Id="rId194" Type="http://schemas.openxmlformats.org/officeDocument/2006/relationships/worksheet" Target="worksheets/sheet194.xml"/><Relationship Id="rId208" Type="http://schemas.openxmlformats.org/officeDocument/2006/relationships/worksheet" Target="worksheets/sheet208.xml"/><Relationship Id="rId415" Type="http://schemas.openxmlformats.org/officeDocument/2006/relationships/worksheet" Target="worksheets/sheet415.xml"/><Relationship Id="rId457" Type="http://schemas.openxmlformats.org/officeDocument/2006/relationships/worksheet" Target="worksheets/sheet457.xml"/><Relationship Id="rId261" Type="http://schemas.openxmlformats.org/officeDocument/2006/relationships/worksheet" Target="worksheets/sheet261.xml"/><Relationship Id="rId499" Type="http://schemas.openxmlformats.org/officeDocument/2006/relationships/worksheet" Target="worksheets/sheet499.xml"/><Relationship Id="rId14" Type="http://schemas.openxmlformats.org/officeDocument/2006/relationships/worksheet" Target="worksheets/sheet14.xml"/><Relationship Id="rId56" Type="http://schemas.openxmlformats.org/officeDocument/2006/relationships/worksheet" Target="worksheets/sheet56.xml"/><Relationship Id="rId317" Type="http://schemas.openxmlformats.org/officeDocument/2006/relationships/worksheet" Target="worksheets/sheet317.xml"/><Relationship Id="rId359" Type="http://schemas.openxmlformats.org/officeDocument/2006/relationships/worksheet" Target="worksheets/sheet359.xml"/><Relationship Id="rId98" Type="http://schemas.openxmlformats.org/officeDocument/2006/relationships/worksheet" Target="worksheets/sheet98.xml"/><Relationship Id="rId121" Type="http://schemas.openxmlformats.org/officeDocument/2006/relationships/worksheet" Target="worksheets/sheet121.xml"/><Relationship Id="rId163" Type="http://schemas.openxmlformats.org/officeDocument/2006/relationships/worksheet" Target="worksheets/sheet163.xml"/><Relationship Id="rId219" Type="http://schemas.openxmlformats.org/officeDocument/2006/relationships/worksheet" Target="worksheets/sheet219.xml"/><Relationship Id="rId370" Type="http://schemas.openxmlformats.org/officeDocument/2006/relationships/worksheet" Target="worksheets/sheet370.xml"/><Relationship Id="rId426" Type="http://schemas.openxmlformats.org/officeDocument/2006/relationships/worksheet" Target="worksheets/sheet426.xml"/><Relationship Id="rId230" Type="http://schemas.openxmlformats.org/officeDocument/2006/relationships/worksheet" Target="worksheets/sheet230.xml"/><Relationship Id="rId468" Type="http://schemas.openxmlformats.org/officeDocument/2006/relationships/worksheet" Target="worksheets/sheet468.xml"/><Relationship Id="rId25" Type="http://schemas.openxmlformats.org/officeDocument/2006/relationships/worksheet" Target="worksheets/sheet25.xml"/><Relationship Id="rId67" Type="http://schemas.openxmlformats.org/officeDocument/2006/relationships/worksheet" Target="worksheets/sheet67.xml"/><Relationship Id="rId272" Type="http://schemas.openxmlformats.org/officeDocument/2006/relationships/worksheet" Target="worksheets/sheet272.xml"/><Relationship Id="rId328" Type="http://schemas.openxmlformats.org/officeDocument/2006/relationships/worksheet" Target="worksheets/sheet328.xml"/><Relationship Id="rId132" Type="http://schemas.openxmlformats.org/officeDocument/2006/relationships/worksheet" Target="worksheets/sheet132.xml"/><Relationship Id="rId174" Type="http://schemas.openxmlformats.org/officeDocument/2006/relationships/worksheet" Target="worksheets/sheet174.xml"/><Relationship Id="rId381" Type="http://schemas.openxmlformats.org/officeDocument/2006/relationships/worksheet" Target="worksheets/sheet381.xml"/><Relationship Id="rId241" Type="http://schemas.openxmlformats.org/officeDocument/2006/relationships/worksheet" Target="worksheets/sheet241.xml"/><Relationship Id="rId437" Type="http://schemas.openxmlformats.org/officeDocument/2006/relationships/worksheet" Target="worksheets/sheet437.xml"/><Relationship Id="rId479" Type="http://schemas.openxmlformats.org/officeDocument/2006/relationships/worksheet" Target="worksheets/sheet479.xml"/><Relationship Id="rId36" Type="http://schemas.openxmlformats.org/officeDocument/2006/relationships/worksheet" Target="worksheets/sheet36.xml"/><Relationship Id="rId283" Type="http://schemas.openxmlformats.org/officeDocument/2006/relationships/worksheet" Target="worksheets/sheet283.xml"/><Relationship Id="rId339" Type="http://schemas.openxmlformats.org/officeDocument/2006/relationships/worksheet" Target="worksheets/sheet339.xml"/><Relationship Id="rId490" Type="http://schemas.openxmlformats.org/officeDocument/2006/relationships/worksheet" Target="worksheets/sheet490.xml"/><Relationship Id="rId504" Type="http://schemas.openxmlformats.org/officeDocument/2006/relationships/worksheet" Target="worksheets/sheet504.xml"/><Relationship Id="rId78" Type="http://schemas.openxmlformats.org/officeDocument/2006/relationships/worksheet" Target="worksheets/sheet78.xml"/><Relationship Id="rId101" Type="http://schemas.openxmlformats.org/officeDocument/2006/relationships/worksheet" Target="worksheets/sheet101.xml"/><Relationship Id="rId143" Type="http://schemas.openxmlformats.org/officeDocument/2006/relationships/worksheet" Target="worksheets/sheet143.xml"/><Relationship Id="rId185" Type="http://schemas.openxmlformats.org/officeDocument/2006/relationships/worksheet" Target="worksheets/sheet185.xml"/><Relationship Id="rId350" Type="http://schemas.openxmlformats.org/officeDocument/2006/relationships/worksheet" Target="worksheets/sheet350.xml"/><Relationship Id="rId406" Type="http://schemas.openxmlformats.org/officeDocument/2006/relationships/worksheet" Target="worksheets/sheet406.xml"/><Relationship Id="rId9" Type="http://schemas.openxmlformats.org/officeDocument/2006/relationships/worksheet" Target="worksheets/sheet9.xml"/><Relationship Id="rId210" Type="http://schemas.openxmlformats.org/officeDocument/2006/relationships/worksheet" Target="worksheets/sheet210.xml"/><Relationship Id="rId392" Type="http://schemas.openxmlformats.org/officeDocument/2006/relationships/worksheet" Target="worksheets/sheet392.xml"/><Relationship Id="rId448" Type="http://schemas.openxmlformats.org/officeDocument/2006/relationships/worksheet" Target="worksheets/sheet448.xml"/><Relationship Id="rId252" Type="http://schemas.openxmlformats.org/officeDocument/2006/relationships/worksheet" Target="worksheets/sheet252.xml"/><Relationship Id="rId294" Type="http://schemas.openxmlformats.org/officeDocument/2006/relationships/worksheet" Target="worksheets/sheet294.xml"/><Relationship Id="rId308" Type="http://schemas.openxmlformats.org/officeDocument/2006/relationships/worksheet" Target="worksheets/sheet308.xml"/><Relationship Id="rId47" Type="http://schemas.openxmlformats.org/officeDocument/2006/relationships/worksheet" Target="worksheets/sheet47.xml"/><Relationship Id="rId89" Type="http://schemas.openxmlformats.org/officeDocument/2006/relationships/worksheet" Target="worksheets/sheet89.xml"/><Relationship Id="rId112" Type="http://schemas.openxmlformats.org/officeDocument/2006/relationships/worksheet" Target="worksheets/sheet112.xml"/><Relationship Id="rId154" Type="http://schemas.openxmlformats.org/officeDocument/2006/relationships/worksheet" Target="worksheets/sheet154.xml"/><Relationship Id="rId361" Type="http://schemas.openxmlformats.org/officeDocument/2006/relationships/worksheet" Target="worksheets/sheet361.xml"/><Relationship Id="rId196" Type="http://schemas.openxmlformats.org/officeDocument/2006/relationships/worksheet" Target="worksheets/sheet196.xml"/><Relationship Id="rId417" Type="http://schemas.openxmlformats.org/officeDocument/2006/relationships/worksheet" Target="worksheets/sheet417.xml"/><Relationship Id="rId459" Type="http://schemas.openxmlformats.org/officeDocument/2006/relationships/worksheet" Target="worksheets/sheet459.xml"/><Relationship Id="rId16" Type="http://schemas.openxmlformats.org/officeDocument/2006/relationships/worksheet" Target="worksheets/sheet16.xml"/><Relationship Id="rId221" Type="http://schemas.openxmlformats.org/officeDocument/2006/relationships/worksheet" Target="worksheets/sheet221.xml"/><Relationship Id="rId263" Type="http://schemas.openxmlformats.org/officeDocument/2006/relationships/worksheet" Target="worksheets/sheet263.xml"/><Relationship Id="rId319" Type="http://schemas.openxmlformats.org/officeDocument/2006/relationships/worksheet" Target="worksheets/sheet319.xml"/><Relationship Id="rId470" Type="http://schemas.openxmlformats.org/officeDocument/2006/relationships/worksheet" Target="worksheets/sheet470.xml"/><Relationship Id="rId58" Type="http://schemas.openxmlformats.org/officeDocument/2006/relationships/worksheet" Target="worksheets/sheet58.xml"/><Relationship Id="rId123" Type="http://schemas.openxmlformats.org/officeDocument/2006/relationships/worksheet" Target="worksheets/sheet123.xml"/><Relationship Id="rId330" Type="http://schemas.openxmlformats.org/officeDocument/2006/relationships/worksheet" Target="worksheets/sheet330.xml"/><Relationship Id="rId165" Type="http://schemas.openxmlformats.org/officeDocument/2006/relationships/worksheet" Target="worksheets/sheet165.xml"/><Relationship Id="rId372" Type="http://schemas.openxmlformats.org/officeDocument/2006/relationships/worksheet" Target="worksheets/sheet372.xml"/><Relationship Id="rId428" Type="http://schemas.openxmlformats.org/officeDocument/2006/relationships/worksheet" Target="worksheets/sheet428.xml"/><Relationship Id="rId232" Type="http://schemas.openxmlformats.org/officeDocument/2006/relationships/worksheet" Target="worksheets/sheet232.xml"/><Relationship Id="rId274" Type="http://schemas.openxmlformats.org/officeDocument/2006/relationships/worksheet" Target="worksheets/sheet274.xml"/><Relationship Id="rId481" Type="http://schemas.openxmlformats.org/officeDocument/2006/relationships/worksheet" Target="worksheets/sheet481.xml"/><Relationship Id="rId27" Type="http://schemas.openxmlformats.org/officeDocument/2006/relationships/worksheet" Target="worksheets/sheet27.xml"/><Relationship Id="rId69" Type="http://schemas.openxmlformats.org/officeDocument/2006/relationships/worksheet" Target="worksheets/sheet69.xml"/><Relationship Id="rId134" Type="http://schemas.openxmlformats.org/officeDocument/2006/relationships/worksheet" Target="worksheets/sheet134.xml"/><Relationship Id="rId80" Type="http://schemas.openxmlformats.org/officeDocument/2006/relationships/worksheet" Target="worksheets/sheet80.xml"/><Relationship Id="rId176" Type="http://schemas.openxmlformats.org/officeDocument/2006/relationships/worksheet" Target="worksheets/sheet176.xml"/><Relationship Id="rId341" Type="http://schemas.openxmlformats.org/officeDocument/2006/relationships/worksheet" Target="worksheets/sheet341.xml"/><Relationship Id="rId383" Type="http://schemas.openxmlformats.org/officeDocument/2006/relationships/worksheet" Target="worksheets/sheet383.xml"/><Relationship Id="rId439" Type="http://schemas.openxmlformats.org/officeDocument/2006/relationships/worksheet" Target="worksheets/sheet439.xml"/><Relationship Id="rId201" Type="http://schemas.openxmlformats.org/officeDocument/2006/relationships/worksheet" Target="worksheets/sheet201.xml"/><Relationship Id="rId243" Type="http://schemas.openxmlformats.org/officeDocument/2006/relationships/worksheet" Target="worksheets/sheet243.xml"/><Relationship Id="rId285" Type="http://schemas.openxmlformats.org/officeDocument/2006/relationships/worksheet" Target="worksheets/sheet285.xml"/><Relationship Id="rId450" Type="http://schemas.openxmlformats.org/officeDocument/2006/relationships/worksheet" Target="worksheets/sheet450.xml"/><Relationship Id="rId506" Type="http://schemas.openxmlformats.org/officeDocument/2006/relationships/theme" Target="theme/theme1.xml"/><Relationship Id="rId38" Type="http://schemas.openxmlformats.org/officeDocument/2006/relationships/worksheet" Target="worksheets/sheet38.xml"/><Relationship Id="rId103" Type="http://schemas.openxmlformats.org/officeDocument/2006/relationships/worksheet" Target="worksheets/sheet103.xml"/><Relationship Id="rId310" Type="http://schemas.openxmlformats.org/officeDocument/2006/relationships/worksheet" Target="worksheets/sheet310.xml"/><Relationship Id="rId492" Type="http://schemas.openxmlformats.org/officeDocument/2006/relationships/worksheet" Target="worksheets/sheet492.xml"/><Relationship Id="rId91" Type="http://schemas.openxmlformats.org/officeDocument/2006/relationships/worksheet" Target="worksheets/sheet91.xml"/><Relationship Id="rId145" Type="http://schemas.openxmlformats.org/officeDocument/2006/relationships/worksheet" Target="worksheets/sheet145.xml"/><Relationship Id="rId187" Type="http://schemas.openxmlformats.org/officeDocument/2006/relationships/worksheet" Target="worksheets/sheet187.xml"/><Relationship Id="rId352" Type="http://schemas.openxmlformats.org/officeDocument/2006/relationships/worksheet" Target="worksheets/sheet352.xml"/><Relationship Id="rId394" Type="http://schemas.openxmlformats.org/officeDocument/2006/relationships/worksheet" Target="worksheets/sheet394.xml"/><Relationship Id="rId408" Type="http://schemas.openxmlformats.org/officeDocument/2006/relationships/worksheet" Target="worksheets/sheet408.xml"/><Relationship Id="rId212" Type="http://schemas.openxmlformats.org/officeDocument/2006/relationships/worksheet" Target="worksheets/sheet212.xml"/><Relationship Id="rId254" Type="http://schemas.openxmlformats.org/officeDocument/2006/relationships/worksheet" Target="worksheets/sheet254.xml"/><Relationship Id="rId49" Type="http://schemas.openxmlformats.org/officeDocument/2006/relationships/worksheet" Target="worksheets/sheet49.xml"/><Relationship Id="rId114" Type="http://schemas.openxmlformats.org/officeDocument/2006/relationships/worksheet" Target="worksheets/sheet114.xml"/><Relationship Id="rId296" Type="http://schemas.openxmlformats.org/officeDocument/2006/relationships/worksheet" Target="worksheets/sheet296.xml"/><Relationship Id="rId461" Type="http://schemas.openxmlformats.org/officeDocument/2006/relationships/worksheet" Target="worksheets/sheet461.xml"/><Relationship Id="rId60" Type="http://schemas.openxmlformats.org/officeDocument/2006/relationships/worksheet" Target="worksheets/sheet60.xml"/><Relationship Id="rId156" Type="http://schemas.openxmlformats.org/officeDocument/2006/relationships/worksheet" Target="worksheets/sheet156.xml"/><Relationship Id="rId198" Type="http://schemas.openxmlformats.org/officeDocument/2006/relationships/worksheet" Target="worksheets/sheet198.xml"/><Relationship Id="rId321" Type="http://schemas.openxmlformats.org/officeDocument/2006/relationships/worksheet" Target="worksheets/sheet321.xml"/><Relationship Id="rId363" Type="http://schemas.openxmlformats.org/officeDocument/2006/relationships/worksheet" Target="worksheets/sheet363.xml"/><Relationship Id="rId419" Type="http://schemas.openxmlformats.org/officeDocument/2006/relationships/worksheet" Target="worksheets/sheet419.xml"/><Relationship Id="rId223" Type="http://schemas.openxmlformats.org/officeDocument/2006/relationships/worksheet" Target="worksheets/sheet223.xml"/><Relationship Id="rId430" Type="http://schemas.openxmlformats.org/officeDocument/2006/relationships/worksheet" Target="worksheets/sheet430.xml"/><Relationship Id="rId18" Type="http://schemas.openxmlformats.org/officeDocument/2006/relationships/worksheet" Target="worksheets/sheet18.xml"/><Relationship Id="rId265" Type="http://schemas.openxmlformats.org/officeDocument/2006/relationships/worksheet" Target="worksheets/sheet265.xml"/><Relationship Id="rId472" Type="http://schemas.openxmlformats.org/officeDocument/2006/relationships/worksheet" Target="worksheets/sheet472.xml"/><Relationship Id="rId125" Type="http://schemas.openxmlformats.org/officeDocument/2006/relationships/worksheet" Target="worksheets/sheet125.xml"/><Relationship Id="rId167" Type="http://schemas.openxmlformats.org/officeDocument/2006/relationships/worksheet" Target="worksheets/sheet167.xml"/><Relationship Id="rId332" Type="http://schemas.openxmlformats.org/officeDocument/2006/relationships/worksheet" Target="worksheets/sheet332.xml"/><Relationship Id="rId374" Type="http://schemas.openxmlformats.org/officeDocument/2006/relationships/worksheet" Target="worksheets/sheet374.xml"/><Relationship Id="rId71" Type="http://schemas.openxmlformats.org/officeDocument/2006/relationships/worksheet" Target="worksheets/sheet71.xml"/><Relationship Id="rId234" Type="http://schemas.openxmlformats.org/officeDocument/2006/relationships/worksheet" Target="worksheets/sheet234.xml"/><Relationship Id="rId2" Type="http://schemas.openxmlformats.org/officeDocument/2006/relationships/worksheet" Target="worksheets/sheet2.xml"/><Relationship Id="rId29" Type="http://schemas.openxmlformats.org/officeDocument/2006/relationships/worksheet" Target="worksheets/sheet29.xml"/><Relationship Id="rId276" Type="http://schemas.openxmlformats.org/officeDocument/2006/relationships/worksheet" Target="worksheets/sheet276.xml"/><Relationship Id="rId441" Type="http://schemas.openxmlformats.org/officeDocument/2006/relationships/worksheet" Target="worksheets/sheet441.xml"/><Relationship Id="rId483" Type="http://schemas.openxmlformats.org/officeDocument/2006/relationships/worksheet" Target="worksheets/sheet483.xml"/><Relationship Id="rId40" Type="http://schemas.openxmlformats.org/officeDocument/2006/relationships/worksheet" Target="worksheets/sheet40.xml"/><Relationship Id="rId136" Type="http://schemas.openxmlformats.org/officeDocument/2006/relationships/worksheet" Target="worksheets/sheet136.xml"/><Relationship Id="rId178" Type="http://schemas.openxmlformats.org/officeDocument/2006/relationships/worksheet" Target="worksheets/sheet178.xml"/><Relationship Id="rId301" Type="http://schemas.openxmlformats.org/officeDocument/2006/relationships/worksheet" Target="worksheets/sheet301.xml"/><Relationship Id="rId343" Type="http://schemas.openxmlformats.org/officeDocument/2006/relationships/worksheet" Target="worksheets/sheet343.xml"/><Relationship Id="rId82" Type="http://schemas.openxmlformats.org/officeDocument/2006/relationships/worksheet" Target="worksheets/sheet82.xml"/><Relationship Id="rId203" Type="http://schemas.openxmlformats.org/officeDocument/2006/relationships/worksheet" Target="worksheets/sheet203.xml"/><Relationship Id="rId385" Type="http://schemas.openxmlformats.org/officeDocument/2006/relationships/worksheet" Target="worksheets/sheet385.xml"/><Relationship Id="rId245" Type="http://schemas.openxmlformats.org/officeDocument/2006/relationships/worksheet" Target="worksheets/sheet245.xml"/><Relationship Id="rId287" Type="http://schemas.openxmlformats.org/officeDocument/2006/relationships/worksheet" Target="worksheets/sheet287.xml"/><Relationship Id="rId410" Type="http://schemas.openxmlformats.org/officeDocument/2006/relationships/worksheet" Target="worksheets/sheet410.xml"/><Relationship Id="rId452" Type="http://schemas.openxmlformats.org/officeDocument/2006/relationships/worksheet" Target="worksheets/sheet452.xml"/><Relationship Id="rId494" Type="http://schemas.openxmlformats.org/officeDocument/2006/relationships/worksheet" Target="worksheets/sheet494.xml"/><Relationship Id="rId508" Type="http://schemas.openxmlformats.org/officeDocument/2006/relationships/sharedStrings" Target="sharedStrings.xml"/><Relationship Id="rId105" Type="http://schemas.openxmlformats.org/officeDocument/2006/relationships/worksheet" Target="worksheets/sheet105.xml"/><Relationship Id="rId147" Type="http://schemas.openxmlformats.org/officeDocument/2006/relationships/worksheet" Target="worksheets/sheet147.xml"/><Relationship Id="rId312" Type="http://schemas.openxmlformats.org/officeDocument/2006/relationships/worksheet" Target="worksheets/sheet312.xml"/><Relationship Id="rId354" Type="http://schemas.openxmlformats.org/officeDocument/2006/relationships/worksheet" Target="worksheets/sheet354.xml"/><Relationship Id="rId51" Type="http://schemas.openxmlformats.org/officeDocument/2006/relationships/worksheet" Target="worksheets/sheet51.xml"/><Relationship Id="rId93" Type="http://schemas.openxmlformats.org/officeDocument/2006/relationships/worksheet" Target="worksheets/sheet93.xml"/><Relationship Id="rId189" Type="http://schemas.openxmlformats.org/officeDocument/2006/relationships/worksheet" Target="worksheets/sheet189.xml"/><Relationship Id="rId396" Type="http://schemas.openxmlformats.org/officeDocument/2006/relationships/worksheet" Target="worksheets/sheet396.xml"/><Relationship Id="rId214" Type="http://schemas.openxmlformats.org/officeDocument/2006/relationships/worksheet" Target="worksheets/sheet214.xml"/><Relationship Id="rId256" Type="http://schemas.openxmlformats.org/officeDocument/2006/relationships/worksheet" Target="worksheets/sheet256.xml"/><Relationship Id="rId298" Type="http://schemas.openxmlformats.org/officeDocument/2006/relationships/worksheet" Target="worksheets/sheet298.xml"/><Relationship Id="rId421" Type="http://schemas.openxmlformats.org/officeDocument/2006/relationships/worksheet" Target="worksheets/sheet421.xml"/><Relationship Id="rId463" Type="http://schemas.openxmlformats.org/officeDocument/2006/relationships/worksheet" Target="worksheets/sheet463.xml"/><Relationship Id="rId116" Type="http://schemas.openxmlformats.org/officeDocument/2006/relationships/worksheet" Target="worksheets/sheet116.xml"/><Relationship Id="rId158" Type="http://schemas.openxmlformats.org/officeDocument/2006/relationships/worksheet" Target="worksheets/sheet158.xml"/><Relationship Id="rId323" Type="http://schemas.openxmlformats.org/officeDocument/2006/relationships/worksheet" Target="worksheets/sheet323.xml"/><Relationship Id="rId20" Type="http://schemas.openxmlformats.org/officeDocument/2006/relationships/worksheet" Target="worksheets/sheet20.xml"/><Relationship Id="rId62" Type="http://schemas.openxmlformats.org/officeDocument/2006/relationships/worksheet" Target="worksheets/sheet62.xml"/><Relationship Id="rId365" Type="http://schemas.openxmlformats.org/officeDocument/2006/relationships/worksheet" Target="worksheets/sheet365.xml"/><Relationship Id="rId225" Type="http://schemas.openxmlformats.org/officeDocument/2006/relationships/worksheet" Target="worksheets/sheet225.xml"/><Relationship Id="rId267" Type="http://schemas.openxmlformats.org/officeDocument/2006/relationships/worksheet" Target="worksheets/sheet267.xml"/><Relationship Id="rId432" Type="http://schemas.openxmlformats.org/officeDocument/2006/relationships/worksheet" Target="worksheets/sheet432.xml"/><Relationship Id="rId474" Type="http://schemas.openxmlformats.org/officeDocument/2006/relationships/worksheet" Target="worksheets/sheet474.xml"/><Relationship Id="rId127" Type="http://schemas.openxmlformats.org/officeDocument/2006/relationships/worksheet" Target="worksheets/sheet127.xml"/><Relationship Id="rId31" Type="http://schemas.openxmlformats.org/officeDocument/2006/relationships/worksheet" Target="worksheets/sheet31.xml"/><Relationship Id="rId73" Type="http://schemas.openxmlformats.org/officeDocument/2006/relationships/worksheet" Target="worksheets/sheet73.xml"/><Relationship Id="rId169" Type="http://schemas.openxmlformats.org/officeDocument/2006/relationships/worksheet" Target="worksheets/sheet169.xml"/><Relationship Id="rId334" Type="http://schemas.openxmlformats.org/officeDocument/2006/relationships/worksheet" Target="worksheets/sheet334.xml"/><Relationship Id="rId376" Type="http://schemas.openxmlformats.org/officeDocument/2006/relationships/worksheet" Target="worksheets/sheet376.xml"/><Relationship Id="rId4" Type="http://schemas.openxmlformats.org/officeDocument/2006/relationships/worksheet" Target="worksheets/sheet4.xml"/><Relationship Id="rId180" Type="http://schemas.openxmlformats.org/officeDocument/2006/relationships/worksheet" Target="worksheets/sheet180.xml"/><Relationship Id="rId236" Type="http://schemas.openxmlformats.org/officeDocument/2006/relationships/worksheet" Target="worksheets/sheet236.xml"/><Relationship Id="rId278" Type="http://schemas.openxmlformats.org/officeDocument/2006/relationships/worksheet" Target="worksheets/sheet278.xml"/><Relationship Id="rId401" Type="http://schemas.openxmlformats.org/officeDocument/2006/relationships/worksheet" Target="worksheets/sheet401.xml"/><Relationship Id="rId443" Type="http://schemas.openxmlformats.org/officeDocument/2006/relationships/worksheet" Target="worksheets/sheet443.xml"/><Relationship Id="rId303" Type="http://schemas.openxmlformats.org/officeDocument/2006/relationships/worksheet" Target="worksheets/sheet303.xml"/><Relationship Id="rId485" Type="http://schemas.openxmlformats.org/officeDocument/2006/relationships/worksheet" Target="worksheets/sheet485.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345" Type="http://schemas.openxmlformats.org/officeDocument/2006/relationships/worksheet" Target="worksheets/sheet345.xml"/><Relationship Id="rId387" Type="http://schemas.openxmlformats.org/officeDocument/2006/relationships/worksheet" Target="worksheets/sheet387.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412" Type="http://schemas.openxmlformats.org/officeDocument/2006/relationships/worksheet" Target="worksheets/sheet412.xml"/><Relationship Id="rId107" Type="http://schemas.openxmlformats.org/officeDocument/2006/relationships/worksheet" Target="worksheets/sheet107.xml"/><Relationship Id="rId289" Type="http://schemas.openxmlformats.org/officeDocument/2006/relationships/worksheet" Target="worksheets/sheet289.xml"/><Relationship Id="rId454" Type="http://schemas.openxmlformats.org/officeDocument/2006/relationships/worksheet" Target="worksheets/sheet454.xml"/><Relationship Id="rId496" Type="http://schemas.openxmlformats.org/officeDocument/2006/relationships/worksheet" Target="worksheets/sheet496.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 Id="rId314" Type="http://schemas.openxmlformats.org/officeDocument/2006/relationships/worksheet" Target="worksheets/sheet314.xml"/><Relationship Id="rId356" Type="http://schemas.openxmlformats.org/officeDocument/2006/relationships/worksheet" Target="worksheets/sheet356.xml"/><Relationship Id="rId398" Type="http://schemas.openxmlformats.org/officeDocument/2006/relationships/worksheet" Target="worksheets/sheet398.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423" Type="http://schemas.openxmlformats.org/officeDocument/2006/relationships/worksheet" Target="worksheets/sheet423.xml"/><Relationship Id="rId258" Type="http://schemas.openxmlformats.org/officeDocument/2006/relationships/worksheet" Target="worksheets/sheet258.xml"/><Relationship Id="rId465" Type="http://schemas.openxmlformats.org/officeDocument/2006/relationships/worksheet" Target="worksheets/sheet465.xml"/><Relationship Id="rId22" Type="http://schemas.openxmlformats.org/officeDocument/2006/relationships/worksheet" Target="worksheets/sheet22.xml"/><Relationship Id="rId64" Type="http://schemas.openxmlformats.org/officeDocument/2006/relationships/worksheet" Target="worksheets/sheet64.xml"/><Relationship Id="rId118" Type="http://schemas.openxmlformats.org/officeDocument/2006/relationships/worksheet" Target="worksheets/sheet118.xml"/><Relationship Id="rId325" Type="http://schemas.openxmlformats.org/officeDocument/2006/relationships/worksheet" Target="worksheets/sheet325.xml"/><Relationship Id="rId367" Type="http://schemas.openxmlformats.org/officeDocument/2006/relationships/worksheet" Target="worksheets/sheet367.xml"/><Relationship Id="rId171" Type="http://schemas.openxmlformats.org/officeDocument/2006/relationships/worksheet" Target="worksheets/sheet171.xml"/><Relationship Id="rId227" Type="http://schemas.openxmlformats.org/officeDocument/2006/relationships/worksheet" Target="worksheets/sheet227.xml"/><Relationship Id="rId269" Type="http://schemas.openxmlformats.org/officeDocument/2006/relationships/worksheet" Target="worksheets/sheet269.xml"/><Relationship Id="rId434" Type="http://schemas.openxmlformats.org/officeDocument/2006/relationships/worksheet" Target="worksheets/sheet434.xml"/><Relationship Id="rId476" Type="http://schemas.openxmlformats.org/officeDocument/2006/relationships/worksheet" Target="worksheets/sheet476.xml"/><Relationship Id="rId33" Type="http://schemas.openxmlformats.org/officeDocument/2006/relationships/worksheet" Target="worksheets/sheet33.xml"/><Relationship Id="rId129" Type="http://schemas.openxmlformats.org/officeDocument/2006/relationships/worksheet" Target="worksheets/sheet129.xml"/><Relationship Id="rId280" Type="http://schemas.openxmlformats.org/officeDocument/2006/relationships/worksheet" Target="worksheets/sheet280.xml"/><Relationship Id="rId336" Type="http://schemas.openxmlformats.org/officeDocument/2006/relationships/worksheet" Target="worksheets/sheet336.xml"/><Relationship Id="rId501" Type="http://schemas.openxmlformats.org/officeDocument/2006/relationships/worksheet" Target="worksheets/sheet501.xml"/><Relationship Id="rId75" Type="http://schemas.openxmlformats.org/officeDocument/2006/relationships/worksheet" Target="worksheets/sheet75.xml"/><Relationship Id="rId140" Type="http://schemas.openxmlformats.org/officeDocument/2006/relationships/worksheet" Target="worksheets/sheet140.xml"/><Relationship Id="rId182" Type="http://schemas.openxmlformats.org/officeDocument/2006/relationships/worksheet" Target="worksheets/sheet182.xml"/><Relationship Id="rId378" Type="http://schemas.openxmlformats.org/officeDocument/2006/relationships/worksheet" Target="worksheets/sheet378.xml"/><Relationship Id="rId403" Type="http://schemas.openxmlformats.org/officeDocument/2006/relationships/worksheet" Target="worksheets/sheet403.xml"/><Relationship Id="rId6" Type="http://schemas.openxmlformats.org/officeDocument/2006/relationships/worksheet" Target="worksheets/sheet6.xml"/><Relationship Id="rId238" Type="http://schemas.openxmlformats.org/officeDocument/2006/relationships/worksheet" Target="worksheets/sheet238.xml"/><Relationship Id="rId445" Type="http://schemas.openxmlformats.org/officeDocument/2006/relationships/worksheet" Target="worksheets/sheet445.xml"/><Relationship Id="rId487" Type="http://schemas.openxmlformats.org/officeDocument/2006/relationships/worksheet" Target="worksheets/sheet487.xml"/><Relationship Id="rId291" Type="http://schemas.openxmlformats.org/officeDocument/2006/relationships/worksheet" Target="worksheets/sheet291.xml"/><Relationship Id="rId305" Type="http://schemas.openxmlformats.org/officeDocument/2006/relationships/worksheet" Target="worksheets/sheet305.xml"/><Relationship Id="rId347" Type="http://schemas.openxmlformats.org/officeDocument/2006/relationships/worksheet" Target="worksheets/sheet347.xml"/><Relationship Id="rId44" Type="http://schemas.openxmlformats.org/officeDocument/2006/relationships/worksheet" Target="worksheets/sheet44.xml"/><Relationship Id="rId86" Type="http://schemas.openxmlformats.org/officeDocument/2006/relationships/worksheet" Target="worksheets/sheet86.xml"/><Relationship Id="rId151" Type="http://schemas.openxmlformats.org/officeDocument/2006/relationships/worksheet" Target="worksheets/sheet151.xml"/><Relationship Id="rId389" Type="http://schemas.openxmlformats.org/officeDocument/2006/relationships/worksheet" Target="worksheets/sheet389.xml"/><Relationship Id="rId193" Type="http://schemas.openxmlformats.org/officeDocument/2006/relationships/worksheet" Target="worksheets/sheet193.xml"/><Relationship Id="rId207" Type="http://schemas.openxmlformats.org/officeDocument/2006/relationships/worksheet" Target="worksheets/sheet207.xml"/><Relationship Id="rId249" Type="http://schemas.openxmlformats.org/officeDocument/2006/relationships/worksheet" Target="worksheets/sheet249.xml"/><Relationship Id="rId414" Type="http://schemas.openxmlformats.org/officeDocument/2006/relationships/worksheet" Target="worksheets/sheet414.xml"/><Relationship Id="rId456" Type="http://schemas.openxmlformats.org/officeDocument/2006/relationships/worksheet" Target="worksheets/sheet456.xml"/><Relationship Id="rId498" Type="http://schemas.openxmlformats.org/officeDocument/2006/relationships/worksheet" Target="worksheets/sheet498.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316" Type="http://schemas.openxmlformats.org/officeDocument/2006/relationships/worksheet" Target="worksheets/sheet316.xml"/><Relationship Id="rId55" Type="http://schemas.openxmlformats.org/officeDocument/2006/relationships/worksheet" Target="worksheets/sheet55.xml"/><Relationship Id="rId97" Type="http://schemas.openxmlformats.org/officeDocument/2006/relationships/worksheet" Target="worksheets/sheet97.xml"/><Relationship Id="rId120" Type="http://schemas.openxmlformats.org/officeDocument/2006/relationships/worksheet" Target="worksheets/sheet120.xml"/><Relationship Id="rId358" Type="http://schemas.openxmlformats.org/officeDocument/2006/relationships/worksheet" Target="worksheets/sheet358.xml"/><Relationship Id="rId162" Type="http://schemas.openxmlformats.org/officeDocument/2006/relationships/worksheet" Target="worksheets/sheet162.xml"/><Relationship Id="rId218" Type="http://schemas.openxmlformats.org/officeDocument/2006/relationships/worksheet" Target="worksheets/sheet218.xml"/><Relationship Id="rId425" Type="http://schemas.openxmlformats.org/officeDocument/2006/relationships/worksheet" Target="worksheets/sheet425.xml"/><Relationship Id="rId467" Type="http://schemas.openxmlformats.org/officeDocument/2006/relationships/worksheet" Target="worksheets/sheet467.xml"/><Relationship Id="rId271" Type="http://schemas.openxmlformats.org/officeDocument/2006/relationships/worksheet" Target="worksheets/sheet271.xml"/><Relationship Id="rId24" Type="http://schemas.openxmlformats.org/officeDocument/2006/relationships/worksheet" Target="worksheets/sheet24.xml"/><Relationship Id="rId66" Type="http://schemas.openxmlformats.org/officeDocument/2006/relationships/worksheet" Target="worksheets/sheet66.xml"/><Relationship Id="rId131" Type="http://schemas.openxmlformats.org/officeDocument/2006/relationships/worksheet" Target="worksheets/sheet131.xml"/><Relationship Id="rId327" Type="http://schemas.openxmlformats.org/officeDocument/2006/relationships/worksheet" Target="worksheets/sheet327.xml"/><Relationship Id="rId369" Type="http://schemas.openxmlformats.org/officeDocument/2006/relationships/worksheet" Target="worksheets/sheet369.xml"/><Relationship Id="rId173" Type="http://schemas.openxmlformats.org/officeDocument/2006/relationships/worksheet" Target="worksheets/sheet173.xml"/><Relationship Id="rId229" Type="http://schemas.openxmlformats.org/officeDocument/2006/relationships/worksheet" Target="worksheets/sheet229.xml"/><Relationship Id="rId380" Type="http://schemas.openxmlformats.org/officeDocument/2006/relationships/worksheet" Target="worksheets/sheet380.xml"/><Relationship Id="rId436" Type="http://schemas.openxmlformats.org/officeDocument/2006/relationships/worksheet" Target="worksheets/sheet436.xml"/><Relationship Id="rId240" Type="http://schemas.openxmlformats.org/officeDocument/2006/relationships/worksheet" Target="worksheets/sheet240.xml"/><Relationship Id="rId478" Type="http://schemas.openxmlformats.org/officeDocument/2006/relationships/worksheet" Target="worksheets/sheet478.xml"/><Relationship Id="rId35" Type="http://schemas.openxmlformats.org/officeDocument/2006/relationships/worksheet" Target="worksheets/sheet35.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338" Type="http://schemas.openxmlformats.org/officeDocument/2006/relationships/worksheet" Target="worksheets/sheet338.xml"/><Relationship Id="rId503" Type="http://schemas.openxmlformats.org/officeDocument/2006/relationships/worksheet" Target="worksheets/sheet503.xml"/><Relationship Id="rId8" Type="http://schemas.openxmlformats.org/officeDocument/2006/relationships/worksheet" Target="worksheets/sheet8.xml"/><Relationship Id="rId142" Type="http://schemas.openxmlformats.org/officeDocument/2006/relationships/worksheet" Target="worksheets/sheet142.xml"/><Relationship Id="rId184" Type="http://schemas.openxmlformats.org/officeDocument/2006/relationships/worksheet" Target="worksheets/sheet184.xml"/><Relationship Id="rId391" Type="http://schemas.openxmlformats.org/officeDocument/2006/relationships/worksheet" Target="worksheets/sheet391.xml"/><Relationship Id="rId405" Type="http://schemas.openxmlformats.org/officeDocument/2006/relationships/worksheet" Target="worksheets/sheet405.xml"/><Relationship Id="rId447" Type="http://schemas.openxmlformats.org/officeDocument/2006/relationships/worksheet" Target="worksheets/sheet447.xml"/><Relationship Id="rId251" Type="http://schemas.openxmlformats.org/officeDocument/2006/relationships/worksheet" Target="worksheets/sheet251.xml"/><Relationship Id="rId489" Type="http://schemas.openxmlformats.org/officeDocument/2006/relationships/worksheet" Target="worksheets/sheet489.xml"/><Relationship Id="rId46" Type="http://schemas.openxmlformats.org/officeDocument/2006/relationships/worksheet" Target="worksheets/sheet46.xml"/><Relationship Id="rId293" Type="http://schemas.openxmlformats.org/officeDocument/2006/relationships/worksheet" Target="worksheets/sheet293.xml"/><Relationship Id="rId307" Type="http://schemas.openxmlformats.org/officeDocument/2006/relationships/worksheet" Target="worksheets/sheet307.xml"/><Relationship Id="rId349" Type="http://schemas.openxmlformats.org/officeDocument/2006/relationships/worksheet" Target="worksheets/sheet349.xml"/><Relationship Id="rId88" Type="http://schemas.openxmlformats.org/officeDocument/2006/relationships/worksheet" Target="worksheets/sheet88.xml"/><Relationship Id="rId111" Type="http://schemas.openxmlformats.org/officeDocument/2006/relationships/worksheet" Target="worksheets/sheet111.xml"/><Relationship Id="rId153" Type="http://schemas.openxmlformats.org/officeDocument/2006/relationships/worksheet" Target="worksheets/sheet153.xml"/><Relationship Id="rId195" Type="http://schemas.openxmlformats.org/officeDocument/2006/relationships/worksheet" Target="worksheets/sheet195.xml"/><Relationship Id="rId209" Type="http://schemas.openxmlformats.org/officeDocument/2006/relationships/worksheet" Target="worksheets/sheet209.xml"/><Relationship Id="rId360" Type="http://schemas.openxmlformats.org/officeDocument/2006/relationships/worksheet" Target="worksheets/sheet360.xml"/><Relationship Id="rId416" Type="http://schemas.openxmlformats.org/officeDocument/2006/relationships/worksheet" Target="worksheets/sheet416.xml"/><Relationship Id="rId220" Type="http://schemas.openxmlformats.org/officeDocument/2006/relationships/worksheet" Target="worksheets/sheet220.xml"/><Relationship Id="rId458" Type="http://schemas.openxmlformats.org/officeDocument/2006/relationships/worksheet" Target="worksheets/sheet458.xml"/><Relationship Id="rId15" Type="http://schemas.openxmlformats.org/officeDocument/2006/relationships/worksheet" Target="worksheets/sheet15.xml"/><Relationship Id="rId57" Type="http://schemas.openxmlformats.org/officeDocument/2006/relationships/worksheet" Target="worksheets/sheet57.xml"/><Relationship Id="rId262" Type="http://schemas.openxmlformats.org/officeDocument/2006/relationships/worksheet" Target="worksheets/sheet262.xml"/><Relationship Id="rId318" Type="http://schemas.openxmlformats.org/officeDocument/2006/relationships/worksheet" Target="worksheets/sheet318.xml"/><Relationship Id="rId99" Type="http://schemas.openxmlformats.org/officeDocument/2006/relationships/worksheet" Target="worksheets/sheet99.xml"/><Relationship Id="rId122" Type="http://schemas.openxmlformats.org/officeDocument/2006/relationships/worksheet" Target="worksheets/sheet122.xml"/><Relationship Id="rId164" Type="http://schemas.openxmlformats.org/officeDocument/2006/relationships/worksheet" Target="worksheets/sheet164.xml"/><Relationship Id="rId371" Type="http://schemas.openxmlformats.org/officeDocument/2006/relationships/worksheet" Target="worksheets/sheet371.xml"/><Relationship Id="rId427" Type="http://schemas.openxmlformats.org/officeDocument/2006/relationships/worksheet" Target="worksheets/sheet427.xml"/><Relationship Id="rId469" Type="http://schemas.openxmlformats.org/officeDocument/2006/relationships/worksheet" Target="worksheets/sheet469.xml"/><Relationship Id="rId26" Type="http://schemas.openxmlformats.org/officeDocument/2006/relationships/worksheet" Target="worksheets/sheet26.xml"/><Relationship Id="rId231" Type="http://schemas.openxmlformats.org/officeDocument/2006/relationships/worksheet" Target="worksheets/sheet231.xml"/><Relationship Id="rId273" Type="http://schemas.openxmlformats.org/officeDocument/2006/relationships/worksheet" Target="worksheets/sheet273.xml"/><Relationship Id="rId329" Type="http://schemas.openxmlformats.org/officeDocument/2006/relationships/worksheet" Target="worksheets/sheet329.xml"/><Relationship Id="rId480" Type="http://schemas.openxmlformats.org/officeDocument/2006/relationships/worksheet" Target="worksheets/sheet480.xml"/><Relationship Id="rId68" Type="http://schemas.openxmlformats.org/officeDocument/2006/relationships/worksheet" Target="worksheets/sheet68.xml"/><Relationship Id="rId133" Type="http://schemas.openxmlformats.org/officeDocument/2006/relationships/worksheet" Target="worksheets/sheet133.xml"/><Relationship Id="rId175" Type="http://schemas.openxmlformats.org/officeDocument/2006/relationships/worksheet" Target="worksheets/sheet175.xml"/><Relationship Id="rId340" Type="http://schemas.openxmlformats.org/officeDocument/2006/relationships/worksheet" Target="worksheets/sheet340.xml"/><Relationship Id="rId200" Type="http://schemas.openxmlformats.org/officeDocument/2006/relationships/worksheet" Target="worksheets/sheet200.xml"/><Relationship Id="rId382" Type="http://schemas.openxmlformats.org/officeDocument/2006/relationships/worksheet" Target="worksheets/sheet382.xml"/><Relationship Id="rId438" Type="http://schemas.openxmlformats.org/officeDocument/2006/relationships/worksheet" Target="worksheets/sheet438.xml"/><Relationship Id="rId242" Type="http://schemas.openxmlformats.org/officeDocument/2006/relationships/worksheet" Target="worksheets/sheet242.xml"/><Relationship Id="rId284" Type="http://schemas.openxmlformats.org/officeDocument/2006/relationships/worksheet" Target="worksheets/sheet284.xml"/><Relationship Id="rId491" Type="http://schemas.openxmlformats.org/officeDocument/2006/relationships/worksheet" Target="worksheets/sheet491.xml"/><Relationship Id="rId505" Type="http://schemas.openxmlformats.org/officeDocument/2006/relationships/worksheet" Target="worksheets/sheet505.xml"/><Relationship Id="rId37" Type="http://schemas.openxmlformats.org/officeDocument/2006/relationships/worksheet" Target="worksheets/sheet37.xml"/><Relationship Id="rId79" Type="http://schemas.openxmlformats.org/officeDocument/2006/relationships/worksheet" Target="worksheets/sheet79.xml"/><Relationship Id="rId102" Type="http://schemas.openxmlformats.org/officeDocument/2006/relationships/worksheet" Target="worksheets/sheet102.xml"/><Relationship Id="rId144" Type="http://schemas.openxmlformats.org/officeDocument/2006/relationships/worksheet" Target="worksheets/sheet144.xml"/><Relationship Id="rId90" Type="http://schemas.openxmlformats.org/officeDocument/2006/relationships/worksheet" Target="worksheets/sheet90.xml"/><Relationship Id="rId186" Type="http://schemas.openxmlformats.org/officeDocument/2006/relationships/worksheet" Target="worksheets/sheet186.xml"/><Relationship Id="rId351" Type="http://schemas.openxmlformats.org/officeDocument/2006/relationships/worksheet" Target="worksheets/sheet351.xml"/><Relationship Id="rId393" Type="http://schemas.openxmlformats.org/officeDocument/2006/relationships/worksheet" Target="worksheets/sheet393.xml"/><Relationship Id="rId407" Type="http://schemas.openxmlformats.org/officeDocument/2006/relationships/worksheet" Target="worksheets/sheet407.xml"/><Relationship Id="rId449" Type="http://schemas.openxmlformats.org/officeDocument/2006/relationships/worksheet" Target="worksheets/sheet449.xml"/><Relationship Id="rId211" Type="http://schemas.openxmlformats.org/officeDocument/2006/relationships/worksheet" Target="worksheets/sheet211.xml"/><Relationship Id="rId253" Type="http://schemas.openxmlformats.org/officeDocument/2006/relationships/worksheet" Target="worksheets/sheet253.xml"/><Relationship Id="rId295" Type="http://schemas.openxmlformats.org/officeDocument/2006/relationships/worksheet" Target="worksheets/sheet295.xml"/><Relationship Id="rId309" Type="http://schemas.openxmlformats.org/officeDocument/2006/relationships/worksheet" Target="worksheets/sheet309.xml"/><Relationship Id="rId460" Type="http://schemas.openxmlformats.org/officeDocument/2006/relationships/worksheet" Target="worksheets/sheet460.xml"/><Relationship Id="rId48" Type="http://schemas.openxmlformats.org/officeDocument/2006/relationships/worksheet" Target="worksheets/sheet48.xml"/><Relationship Id="rId113" Type="http://schemas.openxmlformats.org/officeDocument/2006/relationships/worksheet" Target="worksheets/sheet113.xml"/><Relationship Id="rId320" Type="http://schemas.openxmlformats.org/officeDocument/2006/relationships/worksheet" Target="worksheets/sheet320.xml"/><Relationship Id="rId155" Type="http://schemas.openxmlformats.org/officeDocument/2006/relationships/worksheet" Target="worksheets/sheet155.xml"/><Relationship Id="rId197" Type="http://schemas.openxmlformats.org/officeDocument/2006/relationships/worksheet" Target="worksheets/sheet197.xml"/><Relationship Id="rId362" Type="http://schemas.openxmlformats.org/officeDocument/2006/relationships/worksheet" Target="worksheets/sheet362.xml"/><Relationship Id="rId418" Type="http://schemas.openxmlformats.org/officeDocument/2006/relationships/worksheet" Target="worksheets/sheet418.xml"/><Relationship Id="rId222" Type="http://schemas.openxmlformats.org/officeDocument/2006/relationships/worksheet" Target="worksheets/sheet222.xml"/><Relationship Id="rId264" Type="http://schemas.openxmlformats.org/officeDocument/2006/relationships/worksheet" Target="worksheets/sheet264.xml"/><Relationship Id="rId471" Type="http://schemas.openxmlformats.org/officeDocument/2006/relationships/worksheet" Target="worksheets/sheet471.xml"/><Relationship Id="rId17" Type="http://schemas.openxmlformats.org/officeDocument/2006/relationships/worksheet" Target="worksheets/sheet17.xml"/><Relationship Id="rId59" Type="http://schemas.openxmlformats.org/officeDocument/2006/relationships/worksheet" Target="worksheets/sheet59.xml"/><Relationship Id="rId124" Type="http://schemas.openxmlformats.org/officeDocument/2006/relationships/worksheet" Target="worksheets/sheet124.xml"/><Relationship Id="rId70" Type="http://schemas.openxmlformats.org/officeDocument/2006/relationships/worksheet" Target="worksheets/sheet70.xml"/><Relationship Id="rId166" Type="http://schemas.openxmlformats.org/officeDocument/2006/relationships/worksheet" Target="worksheets/sheet166.xml"/><Relationship Id="rId331" Type="http://schemas.openxmlformats.org/officeDocument/2006/relationships/worksheet" Target="worksheets/sheet331.xml"/><Relationship Id="rId373" Type="http://schemas.openxmlformats.org/officeDocument/2006/relationships/worksheet" Target="worksheets/sheet373.xml"/><Relationship Id="rId429" Type="http://schemas.openxmlformats.org/officeDocument/2006/relationships/worksheet" Target="worksheets/sheet429.xml"/><Relationship Id="rId1" Type="http://schemas.openxmlformats.org/officeDocument/2006/relationships/worksheet" Target="worksheets/sheet1.xml"/><Relationship Id="rId233" Type="http://schemas.openxmlformats.org/officeDocument/2006/relationships/worksheet" Target="worksheets/sheet233.xml"/><Relationship Id="rId440" Type="http://schemas.openxmlformats.org/officeDocument/2006/relationships/worksheet" Target="worksheets/sheet440.xml"/><Relationship Id="rId28" Type="http://schemas.openxmlformats.org/officeDocument/2006/relationships/worksheet" Target="worksheets/sheet28.xml"/><Relationship Id="rId275" Type="http://schemas.openxmlformats.org/officeDocument/2006/relationships/worksheet" Target="worksheets/sheet275.xml"/><Relationship Id="rId300" Type="http://schemas.openxmlformats.org/officeDocument/2006/relationships/worksheet" Target="worksheets/sheet300.xml"/><Relationship Id="rId482" Type="http://schemas.openxmlformats.org/officeDocument/2006/relationships/worksheet" Target="worksheets/sheet482.xml"/><Relationship Id="rId81" Type="http://schemas.openxmlformats.org/officeDocument/2006/relationships/worksheet" Target="worksheets/sheet81.xml"/><Relationship Id="rId135" Type="http://schemas.openxmlformats.org/officeDocument/2006/relationships/worksheet" Target="worksheets/sheet135.xml"/><Relationship Id="rId177" Type="http://schemas.openxmlformats.org/officeDocument/2006/relationships/worksheet" Target="worksheets/sheet177.xml"/><Relationship Id="rId342" Type="http://schemas.openxmlformats.org/officeDocument/2006/relationships/worksheet" Target="worksheets/sheet342.xml"/><Relationship Id="rId384" Type="http://schemas.openxmlformats.org/officeDocument/2006/relationships/worksheet" Target="worksheets/sheet384.xml"/><Relationship Id="rId202" Type="http://schemas.openxmlformats.org/officeDocument/2006/relationships/worksheet" Target="worksheets/sheet202.xml"/><Relationship Id="rId244" Type="http://schemas.openxmlformats.org/officeDocument/2006/relationships/worksheet" Target="worksheets/sheet244.xml"/><Relationship Id="rId39" Type="http://schemas.openxmlformats.org/officeDocument/2006/relationships/worksheet" Target="worksheets/sheet39.xml"/><Relationship Id="rId286" Type="http://schemas.openxmlformats.org/officeDocument/2006/relationships/worksheet" Target="worksheets/sheet286.xml"/><Relationship Id="rId451" Type="http://schemas.openxmlformats.org/officeDocument/2006/relationships/worksheet" Target="worksheets/sheet451.xml"/><Relationship Id="rId493" Type="http://schemas.openxmlformats.org/officeDocument/2006/relationships/worksheet" Target="worksheets/sheet493.xml"/><Relationship Id="rId507" Type="http://schemas.openxmlformats.org/officeDocument/2006/relationships/styles" Target="styles.xml"/><Relationship Id="rId50" Type="http://schemas.openxmlformats.org/officeDocument/2006/relationships/worksheet" Target="worksheets/sheet50.xml"/><Relationship Id="rId104" Type="http://schemas.openxmlformats.org/officeDocument/2006/relationships/worksheet" Target="worksheets/sheet104.xml"/><Relationship Id="rId146" Type="http://schemas.openxmlformats.org/officeDocument/2006/relationships/worksheet" Target="worksheets/sheet146.xml"/><Relationship Id="rId188" Type="http://schemas.openxmlformats.org/officeDocument/2006/relationships/worksheet" Target="worksheets/sheet188.xml"/><Relationship Id="rId311" Type="http://schemas.openxmlformats.org/officeDocument/2006/relationships/worksheet" Target="worksheets/sheet311.xml"/><Relationship Id="rId353" Type="http://schemas.openxmlformats.org/officeDocument/2006/relationships/worksheet" Target="worksheets/sheet353.xml"/><Relationship Id="rId395" Type="http://schemas.openxmlformats.org/officeDocument/2006/relationships/worksheet" Target="worksheets/sheet395.xml"/><Relationship Id="rId409" Type="http://schemas.openxmlformats.org/officeDocument/2006/relationships/worksheet" Target="worksheets/sheet409.xml"/><Relationship Id="rId92" Type="http://schemas.openxmlformats.org/officeDocument/2006/relationships/worksheet" Target="worksheets/sheet92.xml"/><Relationship Id="rId213" Type="http://schemas.openxmlformats.org/officeDocument/2006/relationships/worksheet" Target="worksheets/sheet213.xml"/><Relationship Id="rId420" Type="http://schemas.openxmlformats.org/officeDocument/2006/relationships/worksheet" Target="worksheets/sheet420.xml"/><Relationship Id="rId255" Type="http://schemas.openxmlformats.org/officeDocument/2006/relationships/worksheet" Target="worksheets/sheet255.xml"/><Relationship Id="rId297" Type="http://schemas.openxmlformats.org/officeDocument/2006/relationships/worksheet" Target="worksheets/sheet297.xml"/><Relationship Id="rId462" Type="http://schemas.openxmlformats.org/officeDocument/2006/relationships/worksheet" Target="worksheets/sheet462.xml"/><Relationship Id="rId115" Type="http://schemas.openxmlformats.org/officeDocument/2006/relationships/worksheet" Target="worksheets/sheet115.xml"/><Relationship Id="rId157" Type="http://schemas.openxmlformats.org/officeDocument/2006/relationships/worksheet" Target="worksheets/sheet157.xml"/><Relationship Id="rId322" Type="http://schemas.openxmlformats.org/officeDocument/2006/relationships/worksheet" Target="worksheets/sheet322.xml"/><Relationship Id="rId364" Type="http://schemas.openxmlformats.org/officeDocument/2006/relationships/worksheet" Target="worksheets/sheet364.xml"/><Relationship Id="rId61" Type="http://schemas.openxmlformats.org/officeDocument/2006/relationships/worksheet" Target="worksheets/sheet61.xml"/><Relationship Id="rId199" Type="http://schemas.openxmlformats.org/officeDocument/2006/relationships/worksheet" Target="worksheets/sheet199.xml"/><Relationship Id="rId19" Type="http://schemas.openxmlformats.org/officeDocument/2006/relationships/worksheet" Target="worksheets/sheet19.xml"/><Relationship Id="rId224" Type="http://schemas.openxmlformats.org/officeDocument/2006/relationships/worksheet" Target="worksheets/sheet224.xml"/><Relationship Id="rId266" Type="http://schemas.openxmlformats.org/officeDocument/2006/relationships/worksheet" Target="worksheets/sheet266.xml"/><Relationship Id="rId431" Type="http://schemas.openxmlformats.org/officeDocument/2006/relationships/worksheet" Target="worksheets/sheet431.xml"/><Relationship Id="rId473" Type="http://schemas.openxmlformats.org/officeDocument/2006/relationships/worksheet" Target="worksheets/sheet473.xml"/><Relationship Id="rId30" Type="http://schemas.openxmlformats.org/officeDocument/2006/relationships/worksheet" Target="worksheets/sheet30.xml"/><Relationship Id="rId126" Type="http://schemas.openxmlformats.org/officeDocument/2006/relationships/worksheet" Target="worksheets/sheet126.xml"/><Relationship Id="rId168" Type="http://schemas.openxmlformats.org/officeDocument/2006/relationships/worksheet" Target="worksheets/sheet168.xml"/><Relationship Id="rId333" Type="http://schemas.openxmlformats.org/officeDocument/2006/relationships/worksheet" Target="worksheets/sheet333.xml"/><Relationship Id="rId72" Type="http://schemas.openxmlformats.org/officeDocument/2006/relationships/worksheet" Target="worksheets/sheet72.xml"/><Relationship Id="rId375" Type="http://schemas.openxmlformats.org/officeDocument/2006/relationships/worksheet" Target="worksheets/sheet375.xml"/><Relationship Id="rId3" Type="http://schemas.openxmlformats.org/officeDocument/2006/relationships/worksheet" Target="worksheets/sheet3.xml"/><Relationship Id="rId235" Type="http://schemas.openxmlformats.org/officeDocument/2006/relationships/worksheet" Target="worksheets/sheet235.xml"/><Relationship Id="rId277" Type="http://schemas.openxmlformats.org/officeDocument/2006/relationships/worksheet" Target="worksheets/sheet277.xml"/><Relationship Id="rId400" Type="http://schemas.openxmlformats.org/officeDocument/2006/relationships/worksheet" Target="worksheets/sheet400.xml"/><Relationship Id="rId442" Type="http://schemas.openxmlformats.org/officeDocument/2006/relationships/worksheet" Target="worksheets/sheet442.xml"/><Relationship Id="rId484" Type="http://schemas.openxmlformats.org/officeDocument/2006/relationships/worksheet" Target="worksheets/sheet484.xml"/><Relationship Id="rId137" Type="http://schemas.openxmlformats.org/officeDocument/2006/relationships/worksheet" Target="worksheets/sheet137.xml"/><Relationship Id="rId302" Type="http://schemas.openxmlformats.org/officeDocument/2006/relationships/worksheet" Target="worksheets/sheet302.xml"/><Relationship Id="rId344" Type="http://schemas.openxmlformats.org/officeDocument/2006/relationships/worksheet" Target="worksheets/sheet344.xml"/><Relationship Id="rId41" Type="http://schemas.openxmlformats.org/officeDocument/2006/relationships/worksheet" Target="worksheets/sheet41.xml"/><Relationship Id="rId83" Type="http://schemas.openxmlformats.org/officeDocument/2006/relationships/worksheet" Target="worksheets/sheet83.xml"/><Relationship Id="rId179" Type="http://schemas.openxmlformats.org/officeDocument/2006/relationships/worksheet" Target="worksheets/sheet179.xml"/><Relationship Id="rId386" Type="http://schemas.openxmlformats.org/officeDocument/2006/relationships/worksheet" Target="worksheets/sheet386.xml"/><Relationship Id="rId190" Type="http://schemas.openxmlformats.org/officeDocument/2006/relationships/worksheet" Target="worksheets/sheet190.xml"/><Relationship Id="rId204" Type="http://schemas.openxmlformats.org/officeDocument/2006/relationships/worksheet" Target="worksheets/sheet204.xml"/><Relationship Id="rId246" Type="http://schemas.openxmlformats.org/officeDocument/2006/relationships/worksheet" Target="worksheets/sheet246.xml"/><Relationship Id="rId288" Type="http://schemas.openxmlformats.org/officeDocument/2006/relationships/worksheet" Target="worksheets/sheet288.xml"/><Relationship Id="rId411" Type="http://schemas.openxmlformats.org/officeDocument/2006/relationships/worksheet" Target="worksheets/sheet411.xml"/><Relationship Id="rId453" Type="http://schemas.openxmlformats.org/officeDocument/2006/relationships/worksheet" Target="worksheets/sheet453.xml"/><Relationship Id="rId509" Type="http://schemas.openxmlformats.org/officeDocument/2006/relationships/calcChain" Target="calcChain.xml"/><Relationship Id="rId106" Type="http://schemas.openxmlformats.org/officeDocument/2006/relationships/worksheet" Target="worksheets/sheet106.xml"/><Relationship Id="rId313" Type="http://schemas.openxmlformats.org/officeDocument/2006/relationships/worksheet" Target="worksheets/sheet313.xml"/><Relationship Id="rId495" Type="http://schemas.openxmlformats.org/officeDocument/2006/relationships/worksheet" Target="worksheets/sheet495.xml"/><Relationship Id="rId10" Type="http://schemas.openxmlformats.org/officeDocument/2006/relationships/worksheet" Target="worksheets/sheet10.xml"/><Relationship Id="rId52" Type="http://schemas.openxmlformats.org/officeDocument/2006/relationships/worksheet" Target="worksheets/sheet52.xml"/><Relationship Id="rId94" Type="http://schemas.openxmlformats.org/officeDocument/2006/relationships/worksheet" Target="worksheets/sheet94.xml"/><Relationship Id="rId148" Type="http://schemas.openxmlformats.org/officeDocument/2006/relationships/worksheet" Target="worksheets/sheet148.xml"/><Relationship Id="rId355" Type="http://schemas.openxmlformats.org/officeDocument/2006/relationships/worksheet" Target="worksheets/sheet355.xml"/><Relationship Id="rId397" Type="http://schemas.openxmlformats.org/officeDocument/2006/relationships/worksheet" Target="worksheets/sheet397.xml"/><Relationship Id="rId215" Type="http://schemas.openxmlformats.org/officeDocument/2006/relationships/worksheet" Target="worksheets/sheet215.xml"/><Relationship Id="rId257" Type="http://schemas.openxmlformats.org/officeDocument/2006/relationships/worksheet" Target="worksheets/sheet257.xml"/><Relationship Id="rId422" Type="http://schemas.openxmlformats.org/officeDocument/2006/relationships/worksheet" Target="worksheets/sheet422.xml"/><Relationship Id="rId464" Type="http://schemas.openxmlformats.org/officeDocument/2006/relationships/worksheet" Target="worksheets/sheet46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3786A32-2EB3-CA45-A2EA-A40343E7C1A0}" name="Table1" displayName="Table1" ref="A1:B1048550" totalsRowShown="0">
  <autoFilter ref="A1:B1048550" xr:uid="{93786A32-2EB3-CA45-A2EA-A40343E7C1A0}"/>
  <sortState xmlns:xlrd2="http://schemas.microsoft.com/office/spreadsheetml/2017/richdata2" ref="A2:B504">
    <sortCondition ref="B1:B1048550"/>
  </sortState>
  <tableColumns count="2">
    <tableColumn id="1" xr3:uid="{2EDF48E4-9563-0546-B6C6-D9B290227C96}" name="Ticker" dataDxfId="21"/>
    <tableColumn id="2" xr3:uid="{85D27DA8-F455-D74C-B697-62D8F26AAD45}" name="Score (%)" dataDxfId="2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819CCF9-485D-0245-877F-47156F6F7DC0}" name="Table13" displayName="Table13" ref="L1:S1048576" totalsRowShown="0">
  <autoFilter ref="L1:S1048576" xr:uid="{1819CCF9-485D-0245-877F-47156F6F7DC0}"/>
  <sortState xmlns:xlrd2="http://schemas.microsoft.com/office/spreadsheetml/2017/richdata2" ref="L2:S1048576">
    <sortCondition ref="L1:L1048576"/>
  </sortState>
  <tableColumns count="8">
    <tableColumn id="1" xr3:uid="{F1EEA25A-8896-D443-A1A8-11BBF2C77C51}" name="Symbol"/>
    <tableColumn id="2" xr3:uid="{843CBA69-18C0-FF44-A849-07981F9B677D}" name="Security"/>
    <tableColumn id="3" xr3:uid="{22610182-11D4-FF44-974D-EFDCC289D468}" name="GICS Sector"/>
    <tableColumn id="4" xr3:uid="{0977E082-DA4E-0E49-9E23-5C6D85FF6525}" name="GICS Sub-Industry"/>
    <tableColumn id="5" xr3:uid="{467FCCE9-C12B-B94C-960B-CC5956EC738B}" name="Headquarters Location"/>
    <tableColumn id="6" xr3:uid="{DA96E37A-C8D9-914F-B10B-D5760D524760}" name="Date added"/>
    <tableColumn id="7" xr3:uid="{96CF8912-78C4-CD40-9741-5A77BE0C4F44}" name="CIK"/>
    <tableColumn id="8" xr3:uid="{8CA0C444-FAA2-5343-91BD-6458A6DA4A88}" name="Found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504"/>
  <sheetViews>
    <sheetView tabSelected="1" zoomScale="179" zoomScaleNormal="265" workbookViewId="0">
      <selection activeCell="F17" sqref="F17"/>
    </sheetView>
  </sheetViews>
  <sheetFormatPr baseColWidth="10" defaultColWidth="8.83203125" defaultRowHeight="15" x14ac:dyDescent="0.2"/>
  <cols>
    <col min="1" max="1" width="15" style="1" customWidth="1"/>
    <col min="2" max="2" width="20" style="2" customWidth="1"/>
    <col min="13" max="13" width="29.33203125" bestFit="1" customWidth="1"/>
    <col min="14" max="14" width="19.6640625" bestFit="1" customWidth="1"/>
    <col min="15" max="15" width="45.33203125" bestFit="1" customWidth="1"/>
    <col min="16" max="16" width="32.6640625" bestFit="1" customWidth="1"/>
    <col min="17" max="17" width="12.5" bestFit="1" customWidth="1"/>
    <col min="18" max="18" width="8.1640625" bestFit="1" customWidth="1"/>
    <col min="19" max="19" width="32.5" bestFit="1" customWidth="1"/>
  </cols>
  <sheetData>
    <row r="1" spans="1:19" s="3" customFormat="1" x14ac:dyDescent="0.2">
      <c r="A1" s="4" t="s">
        <v>0</v>
      </c>
      <c r="B1" s="5" t="s">
        <v>1</v>
      </c>
      <c r="L1" t="s">
        <v>635</v>
      </c>
      <c r="M1" t="s">
        <v>636</v>
      </c>
      <c r="N1" t="s">
        <v>637</v>
      </c>
      <c r="O1" t="s">
        <v>638</v>
      </c>
      <c r="P1" t="s">
        <v>639</v>
      </c>
      <c r="Q1" t="s">
        <v>640</v>
      </c>
      <c r="R1" t="s">
        <v>641</v>
      </c>
      <c r="S1" t="s">
        <v>642</v>
      </c>
    </row>
    <row r="2" spans="1:19" s="3" customFormat="1" x14ac:dyDescent="0.2">
      <c r="A2" s="1" t="s">
        <v>148</v>
      </c>
      <c r="B2" s="2">
        <f>'DUK Results'!I2</f>
        <v>3.4999999999999996E-2</v>
      </c>
      <c r="L2" t="s">
        <v>11</v>
      </c>
      <c r="M2" t="s">
        <v>643</v>
      </c>
      <c r="N2" t="s">
        <v>644</v>
      </c>
      <c r="O2" t="s">
        <v>645</v>
      </c>
      <c r="P2" t="s">
        <v>646</v>
      </c>
      <c r="Q2" s="65">
        <v>36682</v>
      </c>
      <c r="R2">
        <v>1090872</v>
      </c>
      <c r="S2">
        <v>1999</v>
      </c>
    </row>
    <row r="3" spans="1:19" x14ac:dyDescent="0.2">
      <c r="A3" s="1" t="s">
        <v>154</v>
      </c>
      <c r="B3" s="2">
        <f>'EIX Results'!I2</f>
        <v>7.0833333333333345E-2</v>
      </c>
      <c r="L3" t="s">
        <v>26</v>
      </c>
      <c r="M3" t="s">
        <v>647</v>
      </c>
      <c r="N3" t="s">
        <v>648</v>
      </c>
      <c r="O3" t="s">
        <v>649</v>
      </c>
      <c r="P3" t="s">
        <v>650</v>
      </c>
      <c r="Q3" s="65">
        <v>42086</v>
      </c>
      <c r="R3">
        <v>6201</v>
      </c>
      <c r="S3">
        <v>1934</v>
      </c>
    </row>
    <row r="4" spans="1:19" x14ac:dyDescent="0.2">
      <c r="A4" s="1" t="s">
        <v>142</v>
      </c>
      <c r="B4" s="2">
        <f>'D Results'!I2</f>
        <v>7.2499999999999995E-2</v>
      </c>
      <c r="L4" t="s">
        <v>38</v>
      </c>
      <c r="M4" t="s">
        <v>651</v>
      </c>
      <c r="N4" t="s">
        <v>652</v>
      </c>
      <c r="O4" t="s">
        <v>653</v>
      </c>
      <c r="P4" t="s">
        <v>654</v>
      </c>
      <c r="Q4" s="65">
        <v>30285</v>
      </c>
      <c r="R4">
        <v>320193</v>
      </c>
      <c r="S4">
        <v>1977</v>
      </c>
    </row>
    <row r="5" spans="1:19" x14ac:dyDescent="0.2">
      <c r="A5" s="1" t="s">
        <v>198</v>
      </c>
      <c r="B5" s="2">
        <f>'GE Results'!I2</f>
        <v>0.10083333333333332</v>
      </c>
      <c r="L5" t="s">
        <v>5</v>
      </c>
      <c r="M5" t="s">
        <v>655</v>
      </c>
      <c r="N5" t="s">
        <v>644</v>
      </c>
      <c r="O5" t="s">
        <v>656</v>
      </c>
      <c r="P5" t="s">
        <v>657</v>
      </c>
      <c r="Q5" s="65">
        <v>41274</v>
      </c>
      <c r="R5">
        <v>1551152</v>
      </c>
      <c r="S5" t="s">
        <v>658</v>
      </c>
    </row>
    <row r="6" spans="1:19" x14ac:dyDescent="0.2">
      <c r="A6" s="1" t="s">
        <v>325</v>
      </c>
      <c r="B6" s="2">
        <f>'NI Results'!I2</f>
        <v>0.10833333333333334</v>
      </c>
      <c r="L6" t="s">
        <v>13</v>
      </c>
      <c r="M6" t="s">
        <v>659</v>
      </c>
      <c r="N6" t="s">
        <v>660</v>
      </c>
      <c r="O6" t="s">
        <v>661</v>
      </c>
      <c r="P6" t="s">
        <v>662</v>
      </c>
      <c r="Q6" s="65">
        <v>45187</v>
      </c>
      <c r="R6">
        <v>1559720</v>
      </c>
      <c r="S6">
        <v>2008</v>
      </c>
    </row>
    <row r="7" spans="1:19" x14ac:dyDescent="0.2">
      <c r="A7" s="1" t="s">
        <v>463</v>
      </c>
      <c r="B7" s="2">
        <f>'WEC Results'!I2</f>
        <v>0.12416666666666666</v>
      </c>
      <c r="L7" t="s">
        <v>4</v>
      </c>
      <c r="M7" t="s">
        <v>663</v>
      </c>
      <c r="N7" t="s">
        <v>644</v>
      </c>
      <c r="O7" t="s">
        <v>664</v>
      </c>
      <c r="P7" t="s">
        <v>657</v>
      </c>
      <c r="Q7" s="65">
        <v>20883</v>
      </c>
      <c r="R7">
        <v>1800</v>
      </c>
      <c r="S7">
        <v>1888</v>
      </c>
    </row>
    <row r="8" spans="1:19" x14ac:dyDescent="0.2">
      <c r="A8" s="1" t="s">
        <v>172</v>
      </c>
      <c r="B8" s="2">
        <f>'EXC Results'!I2</f>
        <v>0.13500000000000001</v>
      </c>
      <c r="L8" t="s">
        <v>665</v>
      </c>
      <c r="M8" t="s">
        <v>666</v>
      </c>
      <c r="N8" t="s">
        <v>667</v>
      </c>
      <c r="O8" t="s">
        <v>668</v>
      </c>
      <c r="P8" t="s">
        <v>669</v>
      </c>
      <c r="Q8" s="65">
        <v>44866</v>
      </c>
      <c r="R8">
        <v>947484</v>
      </c>
      <c r="S8">
        <v>1995</v>
      </c>
    </row>
    <row r="9" spans="1:19" x14ac:dyDescent="0.2">
      <c r="A9" s="1" t="s">
        <v>365</v>
      </c>
      <c r="B9" s="2">
        <f>'PEG Results'!I2</f>
        <v>0.13500000000000001</v>
      </c>
      <c r="L9" t="s">
        <v>6</v>
      </c>
      <c r="M9" t="s">
        <v>670</v>
      </c>
      <c r="N9" t="s">
        <v>652</v>
      </c>
      <c r="O9" t="s">
        <v>671</v>
      </c>
      <c r="P9" t="s">
        <v>672</v>
      </c>
      <c r="Q9" s="65">
        <v>40730</v>
      </c>
      <c r="R9">
        <v>1467373</v>
      </c>
      <c r="S9">
        <v>1989</v>
      </c>
    </row>
    <row r="10" spans="1:19" x14ac:dyDescent="0.2">
      <c r="A10" s="1" t="s">
        <v>27</v>
      </c>
      <c r="B10" s="2">
        <f>'AEP Results'!I2</f>
        <v>0.13666666666666666</v>
      </c>
      <c r="L10" t="s">
        <v>7</v>
      </c>
      <c r="M10" t="s">
        <v>673</v>
      </c>
      <c r="N10" t="s">
        <v>652</v>
      </c>
      <c r="O10" t="s">
        <v>674</v>
      </c>
      <c r="P10" t="s">
        <v>675</v>
      </c>
      <c r="Q10" s="65">
        <v>35555</v>
      </c>
      <c r="R10">
        <v>796343</v>
      </c>
      <c r="S10">
        <v>1982</v>
      </c>
    </row>
    <row r="11" spans="1:19" x14ac:dyDescent="0.2">
      <c r="A11" s="1" t="s">
        <v>81</v>
      </c>
      <c r="B11" s="2">
        <f>'KMX Results'!I2</f>
        <v>0.13708333333333333</v>
      </c>
      <c r="L11" t="s">
        <v>34</v>
      </c>
      <c r="M11" t="s">
        <v>676</v>
      </c>
      <c r="N11" t="s">
        <v>652</v>
      </c>
      <c r="O11" t="s">
        <v>677</v>
      </c>
      <c r="P11" t="s">
        <v>678</v>
      </c>
      <c r="Q11" s="65">
        <v>36445</v>
      </c>
      <c r="R11">
        <v>6281</v>
      </c>
      <c r="S11">
        <v>1965</v>
      </c>
    </row>
    <row r="12" spans="1:19" x14ac:dyDescent="0.2">
      <c r="A12" s="1" t="s">
        <v>25</v>
      </c>
      <c r="B12" s="2">
        <f>'AEE Results'!I2</f>
        <v>0.14833333333333334</v>
      </c>
      <c r="L12" t="s">
        <v>41</v>
      </c>
      <c r="M12" t="s">
        <v>679</v>
      </c>
      <c r="N12" t="s">
        <v>680</v>
      </c>
      <c r="O12" t="s">
        <v>681</v>
      </c>
      <c r="P12" t="s">
        <v>682</v>
      </c>
      <c r="Q12" s="65">
        <v>20883</v>
      </c>
      <c r="R12">
        <v>7084</v>
      </c>
      <c r="S12">
        <v>1902</v>
      </c>
    </row>
    <row r="13" spans="1:19" x14ac:dyDescent="0.2">
      <c r="A13" s="1" t="s">
        <v>170</v>
      </c>
      <c r="B13" s="2">
        <f>'EVRG Results'!I2</f>
        <v>0.14833333333333334</v>
      </c>
      <c r="L13" t="s">
        <v>48</v>
      </c>
      <c r="M13" t="s">
        <v>683</v>
      </c>
      <c r="N13" t="s">
        <v>648</v>
      </c>
      <c r="O13" t="s">
        <v>684</v>
      </c>
      <c r="P13" t="s">
        <v>685</v>
      </c>
      <c r="Q13" s="65">
        <v>29676</v>
      </c>
      <c r="R13">
        <v>8670</v>
      </c>
      <c r="S13">
        <v>1949</v>
      </c>
    </row>
    <row r="14" spans="1:19" x14ac:dyDescent="0.2">
      <c r="A14" s="1" t="s">
        <v>393</v>
      </c>
      <c r="B14" s="2">
        <f>'SRE Results'!I2</f>
        <v>0.14833333333333334</v>
      </c>
      <c r="L14" t="s">
        <v>47</v>
      </c>
      <c r="M14" t="s">
        <v>686</v>
      </c>
      <c r="N14" t="s">
        <v>652</v>
      </c>
      <c r="O14" t="s">
        <v>674</v>
      </c>
      <c r="P14" t="s">
        <v>662</v>
      </c>
      <c r="Q14" s="65">
        <v>32843</v>
      </c>
      <c r="R14">
        <v>769397</v>
      </c>
      <c r="S14">
        <v>1982</v>
      </c>
    </row>
    <row r="15" spans="1:19" x14ac:dyDescent="0.2">
      <c r="A15" s="1" t="s">
        <v>186</v>
      </c>
      <c r="B15" s="2">
        <f>'FE Results'!I2</f>
        <v>0.16</v>
      </c>
      <c r="L15" t="s">
        <v>25</v>
      </c>
      <c r="M15" t="s">
        <v>687</v>
      </c>
      <c r="N15" t="s">
        <v>688</v>
      </c>
      <c r="O15" t="s">
        <v>689</v>
      </c>
      <c r="P15" t="s">
        <v>690</v>
      </c>
      <c r="Q15" s="65">
        <v>33500</v>
      </c>
      <c r="R15">
        <v>1002910</v>
      </c>
      <c r="S15">
        <v>1902</v>
      </c>
    </row>
    <row r="16" spans="1:19" x14ac:dyDescent="0.2">
      <c r="A16" s="1" t="s">
        <v>401</v>
      </c>
      <c r="B16" s="2">
        <f>'SO Results'!I2</f>
        <v>0.16166666666666665</v>
      </c>
      <c r="L16" t="s">
        <v>27</v>
      </c>
      <c r="M16" t="s">
        <v>691</v>
      </c>
      <c r="N16" t="s">
        <v>688</v>
      </c>
      <c r="O16" t="s">
        <v>692</v>
      </c>
      <c r="P16" t="s">
        <v>693</v>
      </c>
      <c r="Q16" s="65">
        <v>20883</v>
      </c>
      <c r="R16">
        <v>4904</v>
      </c>
      <c r="S16">
        <v>1906</v>
      </c>
    </row>
    <row r="17" spans="1:19" x14ac:dyDescent="0.2">
      <c r="A17" s="1" t="s">
        <v>323</v>
      </c>
      <c r="B17" s="2">
        <f>'NEE Results'!I2</f>
        <v>0.16833333333333336</v>
      </c>
      <c r="L17" t="s">
        <v>9</v>
      </c>
      <c r="M17" t="s">
        <v>694</v>
      </c>
      <c r="N17" t="s">
        <v>688</v>
      </c>
      <c r="O17" t="s">
        <v>695</v>
      </c>
      <c r="P17" t="s">
        <v>696</v>
      </c>
      <c r="Q17" s="65">
        <v>36070</v>
      </c>
      <c r="R17">
        <v>874761</v>
      </c>
      <c r="S17">
        <v>1981</v>
      </c>
    </row>
    <row r="18" spans="1:19" x14ac:dyDescent="0.2">
      <c r="A18" s="1" t="s">
        <v>237</v>
      </c>
      <c r="B18" s="2">
        <f>'PODD Results'!I2</f>
        <v>0.16958333333333336</v>
      </c>
      <c r="L18" t="s">
        <v>10</v>
      </c>
      <c r="M18" t="s">
        <v>697</v>
      </c>
      <c r="N18" t="s">
        <v>667</v>
      </c>
      <c r="O18" t="s">
        <v>698</v>
      </c>
      <c r="P18" t="s">
        <v>699</v>
      </c>
      <c r="Q18" s="65">
        <v>36308</v>
      </c>
      <c r="R18">
        <v>4977</v>
      </c>
      <c r="S18">
        <v>1955</v>
      </c>
    </row>
    <row r="19" spans="1:19" x14ac:dyDescent="0.2">
      <c r="A19" s="1" t="s">
        <v>225</v>
      </c>
      <c r="B19" s="2">
        <f>'HWM Results'!I2</f>
        <v>0.17083333333333336</v>
      </c>
      <c r="L19" t="s">
        <v>700</v>
      </c>
      <c r="M19" t="s">
        <v>701</v>
      </c>
      <c r="N19" t="s">
        <v>667</v>
      </c>
      <c r="O19" t="s">
        <v>702</v>
      </c>
      <c r="P19" t="s">
        <v>703</v>
      </c>
      <c r="Q19" s="65">
        <v>29311</v>
      </c>
      <c r="R19">
        <v>5272</v>
      </c>
      <c r="S19">
        <v>1919</v>
      </c>
    </row>
    <row r="20" spans="1:19" x14ac:dyDescent="0.2">
      <c r="A20" s="1" t="s">
        <v>160</v>
      </c>
      <c r="B20" s="2">
        <f>'ETR Results'!I2</f>
        <v>0.17333333333333337</v>
      </c>
      <c r="L20" t="s">
        <v>44</v>
      </c>
      <c r="M20" t="s">
        <v>704</v>
      </c>
      <c r="N20" t="s">
        <v>667</v>
      </c>
      <c r="O20" t="s">
        <v>702</v>
      </c>
      <c r="P20" t="s">
        <v>705</v>
      </c>
      <c r="Q20" s="65">
        <v>39182</v>
      </c>
      <c r="R20">
        <v>1267238</v>
      </c>
      <c r="S20">
        <v>1892</v>
      </c>
    </row>
    <row r="21" spans="1:19" x14ac:dyDescent="0.2">
      <c r="A21" s="1" t="s">
        <v>18</v>
      </c>
      <c r="B21" s="2">
        <f>'LNT Results'!I2</f>
        <v>0.17333333333333337</v>
      </c>
      <c r="L21" t="s">
        <v>43</v>
      </c>
      <c r="M21" t="s">
        <v>706</v>
      </c>
      <c r="N21" t="s">
        <v>667</v>
      </c>
      <c r="O21" t="s">
        <v>707</v>
      </c>
      <c r="P21" t="s">
        <v>708</v>
      </c>
      <c r="Q21" s="65">
        <v>42521</v>
      </c>
      <c r="R21">
        <v>354190</v>
      </c>
      <c r="S21">
        <v>1927</v>
      </c>
    </row>
    <row r="22" spans="1:19" x14ac:dyDescent="0.2">
      <c r="A22" s="1" t="s">
        <v>171</v>
      </c>
      <c r="B22" s="2">
        <f>'ES Results'!I2</f>
        <v>0.17833333333333334</v>
      </c>
      <c r="L22" t="s">
        <v>14</v>
      </c>
      <c r="M22" t="s">
        <v>709</v>
      </c>
      <c r="N22" t="s">
        <v>652</v>
      </c>
      <c r="O22" t="s">
        <v>710</v>
      </c>
      <c r="P22" t="s">
        <v>711</v>
      </c>
      <c r="Q22" s="65">
        <v>39275</v>
      </c>
      <c r="R22">
        <v>1086222</v>
      </c>
      <c r="S22">
        <v>1998</v>
      </c>
    </row>
    <row r="23" spans="1:19" x14ac:dyDescent="0.2">
      <c r="A23" s="1" t="s">
        <v>360</v>
      </c>
      <c r="B23" s="2">
        <f>'PPL Results'!I2</f>
        <v>0.17916666666666667</v>
      </c>
      <c r="L23" t="s">
        <v>15</v>
      </c>
      <c r="M23" t="s">
        <v>712</v>
      </c>
      <c r="N23" t="s">
        <v>713</v>
      </c>
      <c r="O23" t="s">
        <v>714</v>
      </c>
      <c r="P23" t="s">
        <v>715</v>
      </c>
      <c r="Q23" s="65">
        <v>42552</v>
      </c>
      <c r="R23">
        <v>915913</v>
      </c>
      <c r="S23">
        <v>1994</v>
      </c>
    </row>
    <row r="24" spans="1:19" x14ac:dyDescent="0.2">
      <c r="A24" s="1" t="s">
        <v>264</v>
      </c>
      <c r="B24" s="2">
        <f>'KKR Results'!I2</f>
        <v>0.17958333333333332</v>
      </c>
      <c r="L24" t="s">
        <v>16</v>
      </c>
      <c r="M24" t="s">
        <v>716</v>
      </c>
      <c r="N24" t="s">
        <v>644</v>
      </c>
      <c r="O24" t="s">
        <v>717</v>
      </c>
      <c r="P24" t="s">
        <v>718</v>
      </c>
      <c r="Q24" s="65">
        <v>42905</v>
      </c>
      <c r="R24">
        <v>1097149</v>
      </c>
      <c r="S24">
        <v>1997</v>
      </c>
    </row>
    <row r="25" spans="1:19" x14ac:dyDescent="0.2">
      <c r="A25" s="1" t="s">
        <v>114</v>
      </c>
      <c r="B25" s="2">
        <f>'ED Results'!I2</f>
        <v>0.18666666666666665</v>
      </c>
      <c r="L25" t="s">
        <v>19</v>
      </c>
      <c r="M25" t="s">
        <v>719</v>
      </c>
      <c r="N25" t="s">
        <v>667</v>
      </c>
      <c r="O25" t="s">
        <v>668</v>
      </c>
      <c r="P25" t="s">
        <v>720</v>
      </c>
      <c r="Q25" s="65">
        <v>34893</v>
      </c>
      <c r="R25">
        <v>899051</v>
      </c>
      <c r="S25">
        <v>1931</v>
      </c>
    </row>
    <row r="26" spans="1:19" x14ac:dyDescent="0.2">
      <c r="A26" s="1" t="s">
        <v>357</v>
      </c>
      <c r="B26" s="2">
        <f>'PNW Results'!I2</f>
        <v>0.18666666666666668</v>
      </c>
      <c r="L26" t="s">
        <v>17</v>
      </c>
      <c r="M26" t="s">
        <v>721</v>
      </c>
      <c r="N26" t="s">
        <v>648</v>
      </c>
      <c r="O26" t="s">
        <v>722</v>
      </c>
      <c r="P26" t="s">
        <v>672</v>
      </c>
      <c r="Q26" s="65">
        <v>41610</v>
      </c>
      <c r="R26">
        <v>1579241</v>
      </c>
      <c r="S26">
        <v>1908</v>
      </c>
    </row>
    <row r="27" spans="1:19" x14ac:dyDescent="0.2">
      <c r="A27" s="1" t="s">
        <v>138</v>
      </c>
      <c r="B27" s="2">
        <f>'DLR Results'!I2</f>
        <v>0.1875</v>
      </c>
      <c r="L27" t="s">
        <v>39</v>
      </c>
      <c r="M27" t="s">
        <v>723</v>
      </c>
      <c r="N27" t="s">
        <v>652</v>
      </c>
      <c r="O27" t="s">
        <v>724</v>
      </c>
      <c r="P27" t="s">
        <v>646</v>
      </c>
      <c r="Q27" s="65">
        <v>34774</v>
      </c>
      <c r="R27">
        <v>6951</v>
      </c>
      <c r="S27">
        <v>1967</v>
      </c>
    </row>
    <row r="28" spans="1:19" x14ac:dyDescent="0.2">
      <c r="A28" s="1" t="s">
        <v>467</v>
      </c>
      <c r="B28" s="2">
        <f>'WDC Results'!I2</f>
        <v>0.1875</v>
      </c>
      <c r="L28" t="s">
        <v>24</v>
      </c>
      <c r="M28" t="s">
        <v>725</v>
      </c>
      <c r="N28" t="s">
        <v>713</v>
      </c>
      <c r="O28" t="s">
        <v>726</v>
      </c>
      <c r="P28" t="s">
        <v>727</v>
      </c>
      <c r="Q28" s="65">
        <v>43623</v>
      </c>
      <c r="R28">
        <v>1748790</v>
      </c>
      <c r="S28" t="s">
        <v>728</v>
      </c>
    </row>
    <row r="29" spans="1:19" x14ac:dyDescent="0.2">
      <c r="A29" s="1" t="s">
        <v>354</v>
      </c>
      <c r="B29" s="2">
        <f>'PCG Results'!I2</f>
        <v>0.18833333333333335</v>
      </c>
      <c r="L29" t="s">
        <v>8</v>
      </c>
      <c r="M29" t="s">
        <v>729</v>
      </c>
      <c r="N29" t="s">
        <v>652</v>
      </c>
      <c r="O29" t="s">
        <v>677</v>
      </c>
      <c r="P29" t="s">
        <v>646</v>
      </c>
      <c r="Q29" s="65">
        <v>42814</v>
      </c>
      <c r="R29">
        <v>2488</v>
      </c>
      <c r="S29">
        <v>1969</v>
      </c>
    </row>
    <row r="30" spans="1:19" x14ac:dyDescent="0.2">
      <c r="A30" s="1" t="s">
        <v>449</v>
      </c>
      <c r="B30" s="2">
        <f>'VTRS Results'!I2</f>
        <v>0.20041666666666663</v>
      </c>
      <c r="L30" t="s">
        <v>31</v>
      </c>
      <c r="M30" t="s">
        <v>730</v>
      </c>
      <c r="N30" t="s">
        <v>648</v>
      </c>
      <c r="O30" t="s">
        <v>731</v>
      </c>
      <c r="P30" t="s">
        <v>732</v>
      </c>
      <c r="Q30" s="65">
        <v>41540</v>
      </c>
      <c r="R30">
        <v>1037868</v>
      </c>
      <c r="S30">
        <v>1930</v>
      </c>
    </row>
    <row r="31" spans="1:19" x14ac:dyDescent="0.2">
      <c r="A31" s="1" t="s">
        <v>106</v>
      </c>
      <c r="B31" s="2">
        <f>'CME Results'!I2</f>
        <v>0.20333333333333331</v>
      </c>
      <c r="L31" t="s">
        <v>32</v>
      </c>
      <c r="M31" t="s">
        <v>733</v>
      </c>
      <c r="N31" t="s">
        <v>644</v>
      </c>
      <c r="O31" t="s">
        <v>656</v>
      </c>
      <c r="P31" t="s">
        <v>734</v>
      </c>
      <c r="Q31" s="65">
        <v>33605</v>
      </c>
      <c r="R31">
        <v>318154</v>
      </c>
      <c r="S31">
        <v>1980</v>
      </c>
    </row>
    <row r="32" spans="1:19" x14ac:dyDescent="0.2">
      <c r="A32" s="1" t="s">
        <v>472</v>
      </c>
      <c r="B32" s="2">
        <f>'XEL Results'!I2</f>
        <v>0.21166666666666664</v>
      </c>
      <c r="L32" t="s">
        <v>735</v>
      </c>
      <c r="M32" t="s">
        <v>736</v>
      </c>
      <c r="N32" t="s">
        <v>667</v>
      </c>
      <c r="O32" t="s">
        <v>737</v>
      </c>
      <c r="P32" t="s">
        <v>738</v>
      </c>
      <c r="Q32" s="65">
        <v>38628</v>
      </c>
      <c r="R32">
        <v>820027</v>
      </c>
      <c r="S32">
        <v>1894</v>
      </c>
    </row>
    <row r="33" spans="1:19" x14ac:dyDescent="0.2">
      <c r="A33" s="1" t="s">
        <v>107</v>
      </c>
      <c r="B33" s="2">
        <f>'CMS Results'!I2</f>
        <v>0.21416666666666664</v>
      </c>
      <c r="L33" t="s">
        <v>29</v>
      </c>
      <c r="M33" t="s">
        <v>739</v>
      </c>
      <c r="N33" t="s">
        <v>740</v>
      </c>
      <c r="O33" t="s">
        <v>741</v>
      </c>
      <c r="P33" t="s">
        <v>742</v>
      </c>
      <c r="Q33" s="65">
        <v>39405</v>
      </c>
      <c r="R33">
        <v>1053507</v>
      </c>
      <c r="S33">
        <v>1995</v>
      </c>
    </row>
    <row r="34" spans="1:19" x14ac:dyDescent="0.2">
      <c r="A34" s="1" t="s">
        <v>214</v>
      </c>
      <c r="B34" s="2">
        <f>'DOC Results'!I2</f>
        <v>0.215</v>
      </c>
      <c r="L34" t="s">
        <v>23</v>
      </c>
      <c r="M34" t="s">
        <v>743</v>
      </c>
      <c r="N34" t="s">
        <v>660</v>
      </c>
      <c r="O34" t="s">
        <v>744</v>
      </c>
      <c r="P34" t="s">
        <v>745</v>
      </c>
      <c r="Q34" s="65">
        <v>38674</v>
      </c>
      <c r="R34">
        <v>1018724</v>
      </c>
      <c r="S34">
        <v>1994</v>
      </c>
    </row>
    <row r="35" spans="1:19" x14ac:dyDescent="0.2">
      <c r="A35" s="1" t="s">
        <v>387</v>
      </c>
      <c r="B35" s="2">
        <f>'RCL Results'!I2</f>
        <v>0.22</v>
      </c>
      <c r="L35" t="s">
        <v>42</v>
      </c>
      <c r="M35" t="s">
        <v>746</v>
      </c>
      <c r="N35" t="s">
        <v>652</v>
      </c>
      <c r="O35" t="s">
        <v>747</v>
      </c>
      <c r="P35" t="s">
        <v>646</v>
      </c>
      <c r="Q35" s="65">
        <v>43340</v>
      </c>
      <c r="R35">
        <v>1596532</v>
      </c>
      <c r="S35">
        <v>2004</v>
      </c>
    </row>
    <row r="36" spans="1:19" x14ac:dyDescent="0.2">
      <c r="A36" s="1" t="s">
        <v>272</v>
      </c>
      <c r="B36" s="2">
        <f>'LVS Results'!I2</f>
        <v>0.22041666666666665</v>
      </c>
      <c r="L36" t="s">
        <v>35</v>
      </c>
      <c r="M36" t="s">
        <v>748</v>
      </c>
      <c r="N36" t="s">
        <v>652</v>
      </c>
      <c r="O36" t="s">
        <v>674</v>
      </c>
      <c r="P36" t="s">
        <v>749</v>
      </c>
      <c r="Q36" s="65">
        <v>42905</v>
      </c>
      <c r="R36">
        <v>1013462</v>
      </c>
      <c r="S36">
        <v>1969</v>
      </c>
    </row>
    <row r="37" spans="1:19" x14ac:dyDescent="0.2">
      <c r="A37" s="1" t="s">
        <v>45</v>
      </c>
      <c r="B37" s="2">
        <f>'T Results'!I2</f>
        <v>0.22666666666666666</v>
      </c>
      <c r="L37" t="s">
        <v>36</v>
      </c>
      <c r="M37" t="s">
        <v>750</v>
      </c>
      <c r="N37" t="s">
        <v>667</v>
      </c>
      <c r="O37" t="s">
        <v>707</v>
      </c>
      <c r="P37" t="s">
        <v>751</v>
      </c>
      <c r="Q37" s="65">
        <v>35178</v>
      </c>
      <c r="R37">
        <v>315293</v>
      </c>
      <c r="S37" t="s">
        <v>752</v>
      </c>
    </row>
    <row r="38" spans="1:19" x14ac:dyDescent="0.2">
      <c r="A38" s="1" t="s">
        <v>66</v>
      </c>
      <c r="B38" s="2">
        <f>'BA Results'!I2</f>
        <v>0.22791666666666668</v>
      </c>
      <c r="L38" t="s">
        <v>3</v>
      </c>
      <c r="M38" t="s">
        <v>753</v>
      </c>
      <c r="N38" t="s">
        <v>648</v>
      </c>
      <c r="O38" t="s">
        <v>722</v>
      </c>
      <c r="P38" t="s">
        <v>754</v>
      </c>
      <c r="Q38" s="65">
        <v>42942</v>
      </c>
      <c r="R38">
        <v>91142</v>
      </c>
      <c r="S38">
        <v>1916</v>
      </c>
    </row>
    <row r="39" spans="1:19" x14ac:dyDescent="0.2">
      <c r="A39" s="1" t="s">
        <v>460</v>
      </c>
      <c r="B39" s="2">
        <f>'WBD Results'!I2</f>
        <v>0.22875000000000001</v>
      </c>
      <c r="L39" t="s">
        <v>37</v>
      </c>
      <c r="M39" t="s">
        <v>755</v>
      </c>
      <c r="N39" t="s">
        <v>756</v>
      </c>
      <c r="O39" t="s">
        <v>757</v>
      </c>
      <c r="P39" t="s">
        <v>758</v>
      </c>
      <c r="Q39" s="65">
        <v>35639</v>
      </c>
      <c r="R39">
        <v>1841666</v>
      </c>
      <c r="S39">
        <v>1954</v>
      </c>
    </row>
    <row r="40" spans="1:19" x14ac:dyDescent="0.2">
      <c r="A40" s="1" t="s">
        <v>71</v>
      </c>
      <c r="B40" s="2">
        <f>'BR Results'!I2</f>
        <v>0.23083333333333333</v>
      </c>
      <c r="L40" t="s">
        <v>12</v>
      </c>
      <c r="M40" t="s">
        <v>759</v>
      </c>
      <c r="N40" t="s">
        <v>713</v>
      </c>
      <c r="O40" t="s">
        <v>760</v>
      </c>
      <c r="P40" t="s">
        <v>761</v>
      </c>
      <c r="Q40" s="65">
        <v>31167</v>
      </c>
      <c r="R40">
        <v>2969</v>
      </c>
      <c r="S40">
        <v>1940</v>
      </c>
    </row>
    <row r="41" spans="1:19" x14ac:dyDescent="0.2">
      <c r="A41" s="1" t="s">
        <v>82</v>
      </c>
      <c r="B41" s="2">
        <f>'CCL Results'!I2</f>
        <v>0.23250000000000001</v>
      </c>
      <c r="L41" t="s">
        <v>33</v>
      </c>
      <c r="M41" t="s">
        <v>762</v>
      </c>
      <c r="N41" t="s">
        <v>652</v>
      </c>
      <c r="O41" t="s">
        <v>763</v>
      </c>
      <c r="P41" t="s">
        <v>764</v>
      </c>
      <c r="Q41" s="65">
        <v>39721</v>
      </c>
      <c r="R41">
        <v>820313</v>
      </c>
      <c r="S41">
        <v>1932</v>
      </c>
    </row>
    <row r="42" spans="1:19" x14ac:dyDescent="0.2">
      <c r="A42" s="1" t="s">
        <v>366</v>
      </c>
      <c r="B42" s="2">
        <f>'PTC Results'!I2</f>
        <v>0.23499999999999999</v>
      </c>
      <c r="L42" t="s">
        <v>40</v>
      </c>
      <c r="M42" t="s">
        <v>765</v>
      </c>
      <c r="N42" t="s">
        <v>660</v>
      </c>
      <c r="O42" t="s">
        <v>766</v>
      </c>
      <c r="P42" t="s">
        <v>672</v>
      </c>
      <c r="Q42" s="65">
        <v>41267</v>
      </c>
      <c r="R42">
        <v>1521332</v>
      </c>
      <c r="S42">
        <v>1994</v>
      </c>
    </row>
    <row r="43" spans="1:19" x14ac:dyDescent="0.2">
      <c r="A43" s="1" t="s">
        <v>53</v>
      </c>
      <c r="B43" s="2">
        <f>'BKR Results'!I2</f>
        <v>0.23541666666666664</v>
      </c>
      <c r="L43" t="s">
        <v>767</v>
      </c>
      <c r="M43" t="s">
        <v>768</v>
      </c>
      <c r="N43" t="s">
        <v>740</v>
      </c>
      <c r="O43" t="s">
        <v>769</v>
      </c>
      <c r="P43" t="s">
        <v>770</v>
      </c>
      <c r="Q43" s="65">
        <v>42814</v>
      </c>
      <c r="R43">
        <v>1035443</v>
      </c>
      <c r="S43">
        <v>1994</v>
      </c>
    </row>
    <row r="44" spans="1:19" x14ac:dyDescent="0.2">
      <c r="A44" s="1" t="s">
        <v>30</v>
      </c>
      <c r="B44" s="2">
        <f>'AWK Results'!I2</f>
        <v>0.23833333333333337</v>
      </c>
      <c r="L44" t="s">
        <v>46</v>
      </c>
      <c r="M44" t="s">
        <v>771</v>
      </c>
      <c r="N44" t="s">
        <v>688</v>
      </c>
      <c r="O44" t="s">
        <v>772</v>
      </c>
      <c r="P44" t="s">
        <v>773</v>
      </c>
      <c r="Q44" s="65">
        <v>43511</v>
      </c>
      <c r="R44">
        <v>731802</v>
      </c>
      <c r="S44">
        <v>1906</v>
      </c>
    </row>
    <row r="45" spans="1:19" x14ac:dyDescent="0.2">
      <c r="A45" s="1" t="s">
        <v>288</v>
      </c>
      <c r="B45" s="2">
        <f>'MAR Results'!I2</f>
        <v>0.24208333333333332</v>
      </c>
      <c r="L45" t="s">
        <v>50</v>
      </c>
      <c r="M45" t="s">
        <v>774</v>
      </c>
      <c r="N45" t="s">
        <v>740</v>
      </c>
      <c r="O45" t="s">
        <v>775</v>
      </c>
      <c r="P45" t="s">
        <v>696</v>
      </c>
      <c r="Q45" s="65">
        <v>39092</v>
      </c>
      <c r="R45">
        <v>915912</v>
      </c>
      <c r="S45">
        <v>1978</v>
      </c>
    </row>
    <row r="46" spans="1:19" x14ac:dyDescent="0.2">
      <c r="A46" s="1" t="s">
        <v>212</v>
      </c>
      <c r="B46" s="2">
        <f>'HAS Results'!I2</f>
        <v>0.24625</v>
      </c>
      <c r="L46" t="s">
        <v>776</v>
      </c>
      <c r="M46" t="s">
        <v>777</v>
      </c>
      <c r="N46" t="s">
        <v>652</v>
      </c>
      <c r="O46" t="s">
        <v>677</v>
      </c>
      <c r="P46" t="s">
        <v>778</v>
      </c>
      <c r="Q46" s="65">
        <v>41767</v>
      </c>
      <c r="R46">
        <v>1730168</v>
      </c>
      <c r="S46">
        <v>1961</v>
      </c>
    </row>
    <row r="47" spans="1:19" x14ac:dyDescent="0.2">
      <c r="A47" s="1" t="s">
        <v>412</v>
      </c>
      <c r="B47" s="2">
        <f>'TMUS Results'!I2</f>
        <v>0.24916666666666668</v>
      </c>
      <c r="L47" t="s">
        <v>51</v>
      </c>
      <c r="M47" t="s">
        <v>779</v>
      </c>
      <c r="N47" t="s">
        <v>713</v>
      </c>
      <c r="O47" t="s">
        <v>726</v>
      </c>
      <c r="P47" t="s">
        <v>780</v>
      </c>
      <c r="Q47" s="65">
        <v>32142</v>
      </c>
      <c r="R47">
        <v>8818</v>
      </c>
      <c r="S47">
        <v>1990</v>
      </c>
    </row>
    <row r="48" spans="1:19" x14ac:dyDescent="0.2">
      <c r="A48" s="1" t="s">
        <v>256</v>
      </c>
      <c r="B48" s="2">
        <f>'JNPR Results'!I2</f>
        <v>0.25083333333333335</v>
      </c>
      <c r="L48" t="s">
        <v>30</v>
      </c>
      <c r="M48" t="s">
        <v>781</v>
      </c>
      <c r="N48" t="s">
        <v>688</v>
      </c>
      <c r="O48" t="s">
        <v>782</v>
      </c>
      <c r="P48" t="s">
        <v>783</v>
      </c>
      <c r="Q48" s="65">
        <v>42433</v>
      </c>
      <c r="R48">
        <v>1410636</v>
      </c>
      <c r="S48">
        <v>1886</v>
      </c>
    </row>
    <row r="49" spans="1:19" x14ac:dyDescent="0.2">
      <c r="A49" s="1" t="s">
        <v>252</v>
      </c>
      <c r="B49" s="2">
        <f>'J Results'!I2</f>
        <v>0.25166666666666665</v>
      </c>
      <c r="L49" t="s">
        <v>52</v>
      </c>
      <c r="M49" t="s">
        <v>784</v>
      </c>
      <c r="N49" t="s">
        <v>648</v>
      </c>
      <c r="O49" t="s">
        <v>785</v>
      </c>
      <c r="P49" t="s">
        <v>786</v>
      </c>
      <c r="Q49" s="65">
        <v>45050</v>
      </c>
      <c r="R49">
        <v>1069183</v>
      </c>
      <c r="S49">
        <v>1993</v>
      </c>
    </row>
    <row r="50" spans="1:19" x14ac:dyDescent="0.2">
      <c r="A50" s="1" t="s">
        <v>301</v>
      </c>
      <c r="B50" s="2">
        <f>'MGM Results'!I2</f>
        <v>0.255</v>
      </c>
      <c r="L50" t="s">
        <v>28</v>
      </c>
      <c r="M50" t="s">
        <v>787</v>
      </c>
      <c r="N50" t="s">
        <v>667</v>
      </c>
      <c r="O50" t="s">
        <v>788</v>
      </c>
      <c r="P50" t="s">
        <v>703</v>
      </c>
      <c r="Q50" s="65">
        <v>27941</v>
      </c>
      <c r="R50">
        <v>4962</v>
      </c>
      <c r="S50">
        <v>1850</v>
      </c>
    </row>
    <row r="51" spans="1:19" x14ac:dyDescent="0.2">
      <c r="A51" s="1" t="s">
        <v>457</v>
      </c>
      <c r="B51" s="2">
        <f>'WBA Results'!I2</f>
        <v>0.255</v>
      </c>
      <c r="L51" t="s">
        <v>49</v>
      </c>
      <c r="M51" t="s">
        <v>789</v>
      </c>
      <c r="N51" t="s">
        <v>660</v>
      </c>
      <c r="O51" t="s">
        <v>790</v>
      </c>
      <c r="P51" t="s">
        <v>791</v>
      </c>
      <c r="Q51" s="65">
        <v>35432</v>
      </c>
      <c r="R51">
        <v>866787</v>
      </c>
      <c r="S51">
        <v>1979</v>
      </c>
    </row>
    <row r="52" spans="1:19" x14ac:dyDescent="0.2">
      <c r="A52" s="1" t="s">
        <v>263</v>
      </c>
      <c r="B52" s="2">
        <f>'KMI Results'!I2</f>
        <v>0.25666666666666665</v>
      </c>
      <c r="L52" t="s">
        <v>66</v>
      </c>
      <c r="M52" t="s">
        <v>792</v>
      </c>
      <c r="N52" t="s">
        <v>648</v>
      </c>
      <c r="O52" t="s">
        <v>785</v>
      </c>
      <c r="P52" t="s">
        <v>696</v>
      </c>
      <c r="Q52" s="65">
        <v>20883</v>
      </c>
      <c r="R52">
        <v>12927</v>
      </c>
      <c r="S52">
        <v>1916</v>
      </c>
    </row>
    <row r="53" spans="1:19" x14ac:dyDescent="0.2">
      <c r="A53" s="1" t="s">
        <v>331</v>
      </c>
      <c r="B53" s="2">
        <f>'NRG Results'!I2</f>
        <v>0.25708333333333333</v>
      </c>
      <c r="L53" t="s">
        <v>55</v>
      </c>
      <c r="M53" t="s">
        <v>793</v>
      </c>
      <c r="N53" t="s">
        <v>667</v>
      </c>
      <c r="O53" t="s">
        <v>794</v>
      </c>
      <c r="P53" t="s">
        <v>715</v>
      </c>
      <c r="Q53" s="65">
        <v>27941</v>
      </c>
      <c r="R53">
        <v>70858</v>
      </c>
      <c r="S53" t="s">
        <v>795</v>
      </c>
    </row>
    <row r="54" spans="1:19" x14ac:dyDescent="0.2">
      <c r="A54" s="1" t="s">
        <v>147</v>
      </c>
      <c r="B54" s="2">
        <f>'DTE Results'!I2</f>
        <v>0.25916666666666666</v>
      </c>
      <c r="L54" t="s">
        <v>54</v>
      </c>
      <c r="M54" t="s">
        <v>796</v>
      </c>
      <c r="N54" t="s">
        <v>713</v>
      </c>
      <c r="O54" t="s">
        <v>797</v>
      </c>
      <c r="P54" t="s">
        <v>798</v>
      </c>
      <c r="Q54" s="65">
        <v>30986</v>
      </c>
      <c r="R54">
        <v>9389</v>
      </c>
      <c r="S54">
        <v>1880</v>
      </c>
    </row>
    <row r="55" spans="1:19" x14ac:dyDescent="0.2">
      <c r="A55" s="1" t="s">
        <v>398</v>
      </c>
      <c r="B55" s="2">
        <f>'SJM Results'!I2</f>
        <v>0.26166666666666666</v>
      </c>
      <c r="L55" t="s">
        <v>58</v>
      </c>
      <c r="M55" t="s">
        <v>799</v>
      </c>
      <c r="N55" t="s">
        <v>644</v>
      </c>
      <c r="O55" t="s">
        <v>664</v>
      </c>
      <c r="P55" t="s">
        <v>800</v>
      </c>
      <c r="Q55" s="65">
        <v>26572</v>
      </c>
      <c r="R55">
        <v>10456</v>
      </c>
      <c r="S55">
        <v>1931</v>
      </c>
    </row>
    <row r="56" spans="1:19" x14ac:dyDescent="0.2">
      <c r="A56" s="1" t="s">
        <v>411</v>
      </c>
      <c r="B56" s="2">
        <f>'SYY Results'!I2</f>
        <v>0.26208333333333333</v>
      </c>
      <c r="L56" t="s">
        <v>57</v>
      </c>
      <c r="M56" t="s">
        <v>801</v>
      </c>
      <c r="N56" t="s">
        <v>660</v>
      </c>
      <c r="O56" t="s">
        <v>802</v>
      </c>
      <c r="P56" t="s">
        <v>693</v>
      </c>
      <c r="Q56" s="65">
        <v>30589</v>
      </c>
      <c r="R56">
        <v>701985</v>
      </c>
      <c r="S56">
        <v>1963</v>
      </c>
    </row>
    <row r="57" spans="1:19" x14ac:dyDescent="0.2">
      <c r="A57" s="1" t="s">
        <v>131</v>
      </c>
      <c r="B57" s="2">
        <f>'DAY Results'!I2</f>
        <v>0.26374999999999998</v>
      </c>
      <c r="L57" t="s">
        <v>60</v>
      </c>
      <c r="M57" t="s">
        <v>803</v>
      </c>
      <c r="N57" t="s">
        <v>660</v>
      </c>
      <c r="O57" t="s">
        <v>804</v>
      </c>
      <c r="P57" t="s">
        <v>805</v>
      </c>
      <c r="Q57" s="65">
        <v>36340</v>
      </c>
      <c r="R57">
        <v>764478</v>
      </c>
      <c r="S57">
        <v>1966</v>
      </c>
    </row>
    <row r="58" spans="1:19" x14ac:dyDescent="0.2">
      <c r="A58" s="1" t="s">
        <v>92</v>
      </c>
      <c r="B58" s="2">
        <f>'CNP Results'!I2</f>
        <v>0.26416666666666666</v>
      </c>
      <c r="L58" t="s">
        <v>59</v>
      </c>
      <c r="M58" t="s">
        <v>806</v>
      </c>
      <c r="N58" t="s">
        <v>644</v>
      </c>
      <c r="O58" t="s">
        <v>664</v>
      </c>
      <c r="P58" t="s">
        <v>807</v>
      </c>
      <c r="Q58" s="65">
        <v>26572</v>
      </c>
      <c r="R58">
        <v>10795</v>
      </c>
      <c r="S58">
        <v>1897</v>
      </c>
    </row>
    <row r="59" spans="1:19" x14ac:dyDescent="0.2">
      <c r="A59" s="1" t="s">
        <v>84</v>
      </c>
      <c r="B59" s="2">
        <f>'CTLT Results'!I2</f>
        <v>0.2754166666666667</v>
      </c>
      <c r="L59" t="s">
        <v>194</v>
      </c>
      <c r="M59" t="s">
        <v>808</v>
      </c>
      <c r="N59" t="s">
        <v>667</v>
      </c>
      <c r="O59" t="s">
        <v>737</v>
      </c>
      <c r="P59" t="s">
        <v>809</v>
      </c>
      <c r="Q59" s="65">
        <v>35915</v>
      </c>
      <c r="R59">
        <v>38777</v>
      </c>
      <c r="S59">
        <v>1947</v>
      </c>
    </row>
    <row r="60" spans="1:19" x14ac:dyDescent="0.2">
      <c r="A60" s="1" t="s">
        <v>470</v>
      </c>
      <c r="B60" s="2">
        <f>'WTW Results'!I2</f>
        <v>0.28083333333333332</v>
      </c>
      <c r="L60" t="s">
        <v>810</v>
      </c>
      <c r="M60" t="s">
        <v>811</v>
      </c>
      <c r="N60" t="s">
        <v>680</v>
      </c>
      <c r="O60" t="s">
        <v>812</v>
      </c>
      <c r="P60" t="s">
        <v>813</v>
      </c>
      <c r="Q60" s="65">
        <v>30255</v>
      </c>
      <c r="R60">
        <v>14693</v>
      </c>
      <c r="S60">
        <v>1870</v>
      </c>
    </row>
    <row r="61" spans="1:19" x14ac:dyDescent="0.2">
      <c r="A61" s="1" t="s">
        <v>219</v>
      </c>
      <c r="B61" s="2">
        <f>'HLT Results'!I2</f>
        <v>0.28333333333333333</v>
      </c>
      <c r="L61" t="s">
        <v>74</v>
      </c>
      <c r="M61" t="s">
        <v>814</v>
      </c>
      <c r="N61" t="s">
        <v>680</v>
      </c>
      <c r="O61" t="s">
        <v>681</v>
      </c>
      <c r="P61" t="s">
        <v>815</v>
      </c>
      <c r="Q61" s="65">
        <v>45000</v>
      </c>
      <c r="R61">
        <v>1996862</v>
      </c>
      <c r="S61">
        <v>1818</v>
      </c>
    </row>
    <row r="62" spans="1:19" x14ac:dyDescent="0.2">
      <c r="A62" s="1" t="s">
        <v>248</v>
      </c>
      <c r="B62" s="2">
        <f>'IRM Results'!I2</f>
        <v>0.28333333333333333</v>
      </c>
      <c r="L62" t="s">
        <v>63</v>
      </c>
      <c r="M62" t="s">
        <v>816</v>
      </c>
      <c r="N62" t="s">
        <v>644</v>
      </c>
      <c r="O62" t="s">
        <v>656</v>
      </c>
      <c r="P62" t="s">
        <v>711</v>
      </c>
      <c r="Q62" s="65">
        <v>37938</v>
      </c>
      <c r="R62">
        <v>875045</v>
      </c>
      <c r="S62">
        <v>1978</v>
      </c>
    </row>
    <row r="63" spans="1:19" x14ac:dyDescent="0.2">
      <c r="A63" s="1" t="s">
        <v>54</v>
      </c>
      <c r="B63" s="2">
        <f>'BALL Results'!I2</f>
        <v>0.28541666666666665</v>
      </c>
      <c r="L63" t="s">
        <v>61</v>
      </c>
      <c r="M63" t="s">
        <v>817</v>
      </c>
      <c r="N63" t="s">
        <v>644</v>
      </c>
      <c r="O63" t="s">
        <v>645</v>
      </c>
      <c r="P63" t="s">
        <v>818</v>
      </c>
      <c r="Q63" s="65">
        <v>44004</v>
      </c>
      <c r="R63">
        <v>12208</v>
      </c>
      <c r="S63">
        <v>1952</v>
      </c>
    </row>
    <row r="64" spans="1:19" x14ac:dyDescent="0.2">
      <c r="A64" s="1" t="s">
        <v>330</v>
      </c>
      <c r="B64" s="2">
        <f>'NCLH Results'!I2</f>
        <v>0.28749999999999998</v>
      </c>
      <c r="L64" t="s">
        <v>56</v>
      </c>
      <c r="M64" t="s">
        <v>819</v>
      </c>
      <c r="N64" t="s">
        <v>667</v>
      </c>
      <c r="O64" t="s">
        <v>737</v>
      </c>
      <c r="P64" t="s">
        <v>703</v>
      </c>
      <c r="Q64" s="65">
        <v>34789</v>
      </c>
      <c r="R64">
        <v>1390777</v>
      </c>
      <c r="S64">
        <v>1784</v>
      </c>
    </row>
    <row r="65" spans="1:19" x14ac:dyDescent="0.2">
      <c r="A65" s="1" t="s">
        <v>403</v>
      </c>
      <c r="B65" s="2">
        <f>'SWK Results'!I2</f>
        <v>0.28749999999999998</v>
      </c>
      <c r="L65" t="s">
        <v>67</v>
      </c>
      <c r="M65" t="s">
        <v>820</v>
      </c>
      <c r="N65" t="s">
        <v>660</v>
      </c>
      <c r="O65" t="s">
        <v>661</v>
      </c>
      <c r="P65" t="s">
        <v>821</v>
      </c>
      <c r="Q65" s="65">
        <v>40123</v>
      </c>
      <c r="R65">
        <v>1075531</v>
      </c>
      <c r="S65">
        <v>1996</v>
      </c>
    </row>
    <row r="66" spans="1:19" x14ac:dyDescent="0.2">
      <c r="A66" s="1" t="s">
        <v>352</v>
      </c>
      <c r="B66" s="2">
        <f>'PEP Results'!I2</f>
        <v>0.28833333333333333</v>
      </c>
      <c r="L66" t="s">
        <v>53</v>
      </c>
      <c r="M66" t="s">
        <v>822</v>
      </c>
      <c r="N66" t="s">
        <v>756</v>
      </c>
      <c r="O66" t="s">
        <v>823</v>
      </c>
      <c r="P66" t="s">
        <v>758</v>
      </c>
      <c r="Q66" s="65">
        <v>42923</v>
      </c>
      <c r="R66">
        <v>1701605</v>
      </c>
      <c r="S66">
        <v>2017</v>
      </c>
    </row>
    <row r="67" spans="1:19" x14ac:dyDescent="0.2">
      <c r="A67" s="1" t="s">
        <v>402</v>
      </c>
      <c r="B67" s="2">
        <f>'LUV Results'!I2</f>
        <v>0.28958333333333336</v>
      </c>
      <c r="L67" t="s">
        <v>73</v>
      </c>
      <c r="M67" t="s">
        <v>824</v>
      </c>
      <c r="N67" t="s">
        <v>648</v>
      </c>
      <c r="O67" t="s">
        <v>722</v>
      </c>
      <c r="P67" t="s">
        <v>825</v>
      </c>
      <c r="Q67" s="65">
        <v>45278</v>
      </c>
      <c r="R67">
        <v>1316835</v>
      </c>
      <c r="S67">
        <v>1998</v>
      </c>
    </row>
    <row r="68" spans="1:19" x14ac:dyDescent="0.2">
      <c r="A68" s="1" t="s">
        <v>435</v>
      </c>
      <c r="B68" s="2">
        <f>'UBER Results'!I2</f>
        <v>0.28999999999999998</v>
      </c>
      <c r="L68" t="s">
        <v>64</v>
      </c>
      <c r="M68" t="s">
        <v>826</v>
      </c>
      <c r="N68" t="s">
        <v>667</v>
      </c>
      <c r="O68" t="s">
        <v>737</v>
      </c>
      <c r="P68" t="s">
        <v>703</v>
      </c>
      <c r="Q68" s="65">
        <v>40637</v>
      </c>
      <c r="R68">
        <v>1364742</v>
      </c>
      <c r="S68">
        <v>1988</v>
      </c>
    </row>
    <row r="69" spans="1:19" x14ac:dyDescent="0.2">
      <c r="A69" s="1" t="s">
        <v>247</v>
      </c>
      <c r="B69" s="2">
        <f>'IQV Results'!I2</f>
        <v>0.29166666666666663</v>
      </c>
      <c r="L69" t="s">
        <v>70</v>
      </c>
      <c r="M69" t="s">
        <v>827</v>
      </c>
      <c r="N69" t="s">
        <v>644</v>
      </c>
      <c r="O69" t="s">
        <v>828</v>
      </c>
      <c r="P69" t="s">
        <v>703</v>
      </c>
      <c r="Q69" s="65">
        <v>20883</v>
      </c>
      <c r="R69">
        <v>14272</v>
      </c>
      <c r="S69" t="s">
        <v>829</v>
      </c>
    </row>
    <row r="70" spans="1:19" x14ac:dyDescent="0.2">
      <c r="A70" s="1" t="s">
        <v>424</v>
      </c>
      <c r="B70" s="2">
        <f>'TXT Results'!I2</f>
        <v>0.29375000000000001</v>
      </c>
      <c r="L70" t="s">
        <v>71</v>
      </c>
      <c r="M70" t="s">
        <v>830</v>
      </c>
      <c r="N70" t="s">
        <v>648</v>
      </c>
      <c r="O70" t="s">
        <v>831</v>
      </c>
      <c r="P70" t="s">
        <v>832</v>
      </c>
      <c r="Q70" s="65">
        <v>43269</v>
      </c>
      <c r="R70">
        <v>1383312</v>
      </c>
      <c r="S70">
        <v>1962</v>
      </c>
    </row>
    <row r="71" spans="1:19" x14ac:dyDescent="0.2">
      <c r="A71" s="1" t="s">
        <v>322</v>
      </c>
      <c r="B71" s="2">
        <f>'NWS Results'!I2</f>
        <v>0.29499999999999998</v>
      </c>
      <c r="L71" t="s">
        <v>833</v>
      </c>
      <c r="M71" t="s">
        <v>834</v>
      </c>
      <c r="N71" t="s">
        <v>667</v>
      </c>
      <c r="O71" t="s">
        <v>835</v>
      </c>
      <c r="P71" t="s">
        <v>836</v>
      </c>
      <c r="Q71" s="65">
        <v>40225</v>
      </c>
      <c r="R71">
        <v>1067983</v>
      </c>
      <c r="S71">
        <v>1839</v>
      </c>
    </row>
    <row r="72" spans="1:19" x14ac:dyDescent="0.2">
      <c r="A72" s="1" t="s">
        <v>321</v>
      </c>
      <c r="B72" s="2">
        <f>'NWSA Results'!I2</f>
        <v>0.29499999999999998</v>
      </c>
      <c r="L72" t="s">
        <v>72</v>
      </c>
      <c r="M72" t="s">
        <v>837</v>
      </c>
      <c r="N72" t="s">
        <v>667</v>
      </c>
      <c r="O72" t="s">
        <v>707</v>
      </c>
      <c r="P72" t="s">
        <v>838</v>
      </c>
      <c r="Q72" s="65">
        <v>44459</v>
      </c>
      <c r="R72">
        <v>79282</v>
      </c>
      <c r="S72">
        <v>1939</v>
      </c>
    </row>
    <row r="73" spans="1:19" x14ac:dyDescent="0.2">
      <c r="A73" s="1" t="s">
        <v>134</v>
      </c>
      <c r="B73" s="2">
        <f>'DAL Results'!I2</f>
        <v>0.29583333333333334</v>
      </c>
      <c r="L73" t="s">
        <v>69</v>
      </c>
      <c r="M73" t="s">
        <v>839</v>
      </c>
      <c r="N73" t="s">
        <v>644</v>
      </c>
      <c r="O73" t="s">
        <v>664</v>
      </c>
      <c r="P73" t="s">
        <v>840</v>
      </c>
      <c r="Q73" s="65">
        <v>34754</v>
      </c>
      <c r="R73">
        <v>885725</v>
      </c>
      <c r="S73">
        <v>1979</v>
      </c>
    </row>
    <row r="74" spans="1:19" x14ac:dyDescent="0.2">
      <c r="A74" s="1" t="s">
        <v>112</v>
      </c>
      <c r="B74" s="2">
        <f>'CAG Results'!I2</f>
        <v>0.29749999999999999</v>
      </c>
      <c r="L74" t="s">
        <v>68</v>
      </c>
      <c r="M74" t="s">
        <v>841</v>
      </c>
      <c r="N74" t="s">
        <v>660</v>
      </c>
      <c r="O74" t="s">
        <v>766</v>
      </c>
      <c r="P74" t="s">
        <v>842</v>
      </c>
      <c r="Q74" s="65">
        <v>40896</v>
      </c>
      <c r="R74">
        <v>908255</v>
      </c>
      <c r="S74">
        <v>1880</v>
      </c>
    </row>
    <row r="75" spans="1:19" x14ac:dyDescent="0.2">
      <c r="A75" s="1" t="s">
        <v>55</v>
      </c>
      <c r="B75" s="2">
        <f>'BAC Results'!I2</f>
        <v>0.29833333333333334</v>
      </c>
      <c r="L75" t="s">
        <v>65</v>
      </c>
      <c r="M75" t="s">
        <v>843</v>
      </c>
      <c r="N75" t="s">
        <v>667</v>
      </c>
      <c r="O75" t="s">
        <v>737</v>
      </c>
      <c r="P75" t="s">
        <v>703</v>
      </c>
      <c r="Q75" s="65">
        <v>45187</v>
      </c>
      <c r="R75">
        <v>1393818</v>
      </c>
      <c r="S75">
        <v>1985</v>
      </c>
    </row>
    <row r="76" spans="1:19" x14ac:dyDescent="0.2">
      <c r="A76" s="1" t="s">
        <v>151</v>
      </c>
      <c r="B76" s="2">
        <f>'ETN Results'!I2</f>
        <v>0.29833333333333334</v>
      </c>
      <c r="L76" t="s">
        <v>844</v>
      </c>
      <c r="M76" t="s">
        <v>845</v>
      </c>
      <c r="N76" t="s">
        <v>740</v>
      </c>
      <c r="O76" t="s">
        <v>769</v>
      </c>
      <c r="P76" t="s">
        <v>742</v>
      </c>
      <c r="Q76" s="65">
        <v>38810</v>
      </c>
      <c r="R76">
        <v>1037540</v>
      </c>
      <c r="S76">
        <v>1970</v>
      </c>
    </row>
    <row r="77" spans="1:19" x14ac:dyDescent="0.2">
      <c r="A77" s="1" t="s">
        <v>218</v>
      </c>
      <c r="B77" s="2">
        <f>'HPE Results'!I2</f>
        <v>0.29875000000000002</v>
      </c>
      <c r="L77" t="s">
        <v>846</v>
      </c>
      <c r="M77" t="s">
        <v>847</v>
      </c>
      <c r="N77" t="s">
        <v>667</v>
      </c>
      <c r="O77" t="s">
        <v>794</v>
      </c>
      <c r="P77" t="s">
        <v>703</v>
      </c>
      <c r="Q77" s="65">
        <v>32294</v>
      </c>
      <c r="R77">
        <v>831001</v>
      </c>
      <c r="S77">
        <v>1998</v>
      </c>
    </row>
    <row r="78" spans="1:19" x14ac:dyDescent="0.2">
      <c r="A78" s="1" t="s">
        <v>224</v>
      </c>
      <c r="B78" s="2">
        <f>'HST Results'!I2</f>
        <v>0.30375000000000002</v>
      </c>
      <c r="L78" t="s">
        <v>112</v>
      </c>
      <c r="M78" t="s">
        <v>848</v>
      </c>
      <c r="N78" t="s">
        <v>680</v>
      </c>
      <c r="O78" t="s">
        <v>849</v>
      </c>
      <c r="P78" t="s">
        <v>682</v>
      </c>
      <c r="Q78" s="65">
        <v>30559</v>
      </c>
      <c r="R78">
        <v>23217</v>
      </c>
      <c r="S78">
        <v>1919</v>
      </c>
    </row>
    <row r="79" spans="1:19" x14ac:dyDescent="0.2">
      <c r="A79" s="1" t="s">
        <v>257</v>
      </c>
      <c r="B79" s="2">
        <f>'K Results'!I2</f>
        <v>0.30416666666666664</v>
      </c>
      <c r="L79" t="s">
        <v>80</v>
      </c>
      <c r="M79" t="s">
        <v>850</v>
      </c>
      <c r="N79" t="s">
        <v>644</v>
      </c>
      <c r="O79" t="s">
        <v>851</v>
      </c>
      <c r="P79" t="s">
        <v>852</v>
      </c>
      <c r="Q79" s="65">
        <v>35577</v>
      </c>
      <c r="R79">
        <v>721371</v>
      </c>
      <c r="S79">
        <v>1971</v>
      </c>
    </row>
    <row r="80" spans="1:19" x14ac:dyDescent="0.2">
      <c r="A80" s="1" t="s">
        <v>181</v>
      </c>
      <c r="B80" s="2">
        <f>'FRT Results'!I2</f>
        <v>0.30499999999999999</v>
      </c>
      <c r="L80" t="s">
        <v>83</v>
      </c>
      <c r="M80" t="s">
        <v>853</v>
      </c>
      <c r="N80" t="s">
        <v>648</v>
      </c>
      <c r="O80" t="s">
        <v>722</v>
      </c>
      <c r="P80" t="s">
        <v>854</v>
      </c>
      <c r="Q80" s="65">
        <v>43924</v>
      </c>
      <c r="R80">
        <v>1783180</v>
      </c>
      <c r="S80" t="s">
        <v>855</v>
      </c>
    </row>
    <row r="81" spans="1:19" x14ac:dyDescent="0.2">
      <c r="A81" s="1" t="s">
        <v>127</v>
      </c>
      <c r="B81" s="2">
        <f>'CVS Results'!I2</f>
        <v>0.30583333333333335</v>
      </c>
      <c r="L81" t="s">
        <v>85</v>
      </c>
      <c r="M81" t="s">
        <v>856</v>
      </c>
      <c r="N81" t="s">
        <v>648</v>
      </c>
      <c r="O81" t="s">
        <v>857</v>
      </c>
      <c r="P81" t="s">
        <v>825</v>
      </c>
      <c r="Q81" s="65">
        <v>20883</v>
      </c>
      <c r="R81">
        <v>18230</v>
      </c>
      <c r="S81">
        <v>1925</v>
      </c>
    </row>
    <row r="82" spans="1:19" x14ac:dyDescent="0.2">
      <c r="A82" s="1" t="s">
        <v>254</v>
      </c>
      <c r="B82" s="2">
        <f>'JCI Results'!I2</f>
        <v>0.30833333333333335</v>
      </c>
      <c r="L82" t="s">
        <v>858</v>
      </c>
      <c r="M82" t="s">
        <v>859</v>
      </c>
      <c r="N82" t="s">
        <v>667</v>
      </c>
      <c r="O82" t="s">
        <v>668</v>
      </c>
      <c r="P82" t="s">
        <v>860</v>
      </c>
      <c r="Q82" s="65">
        <v>40374</v>
      </c>
      <c r="R82">
        <v>896159</v>
      </c>
      <c r="S82">
        <v>1985</v>
      </c>
    </row>
    <row r="83" spans="1:19" x14ac:dyDescent="0.2">
      <c r="A83" s="1" t="s">
        <v>199</v>
      </c>
      <c r="B83" s="2">
        <f>'GEN Results'!I2</f>
        <v>0.31083333333333329</v>
      </c>
      <c r="L83" t="s">
        <v>86</v>
      </c>
      <c r="M83" t="s">
        <v>861</v>
      </c>
      <c r="N83" t="s">
        <v>667</v>
      </c>
      <c r="O83" t="s">
        <v>862</v>
      </c>
      <c r="P83" t="s">
        <v>682</v>
      </c>
      <c r="Q83" s="65">
        <v>42795</v>
      </c>
      <c r="R83">
        <v>1374310</v>
      </c>
      <c r="S83">
        <v>1973</v>
      </c>
    </row>
    <row r="84" spans="1:19" x14ac:dyDescent="0.2">
      <c r="A84" s="1" t="s">
        <v>258</v>
      </c>
      <c r="B84" s="2">
        <f>'KDP Results'!I2</f>
        <v>0.31125000000000003</v>
      </c>
      <c r="L84" t="s">
        <v>87</v>
      </c>
      <c r="M84" t="s">
        <v>863</v>
      </c>
      <c r="N84" t="s">
        <v>740</v>
      </c>
      <c r="O84" t="s">
        <v>864</v>
      </c>
      <c r="P84" t="s">
        <v>773</v>
      </c>
      <c r="Q84" s="65">
        <v>39031</v>
      </c>
      <c r="R84">
        <v>1138118</v>
      </c>
      <c r="S84">
        <v>1906</v>
      </c>
    </row>
    <row r="85" spans="1:19" x14ac:dyDescent="0.2">
      <c r="A85" s="1" t="s">
        <v>408</v>
      </c>
      <c r="B85" s="2">
        <f>'SYK Results'!I2</f>
        <v>0.3125</v>
      </c>
      <c r="L85" t="s">
        <v>124</v>
      </c>
      <c r="M85" t="s">
        <v>865</v>
      </c>
      <c r="N85" t="s">
        <v>740</v>
      </c>
      <c r="O85" t="s">
        <v>741</v>
      </c>
      <c r="P85" t="s">
        <v>758</v>
      </c>
      <c r="Q85" s="65">
        <v>40982</v>
      </c>
      <c r="R85">
        <v>1051470</v>
      </c>
      <c r="S85">
        <v>1994</v>
      </c>
    </row>
    <row r="86" spans="1:19" x14ac:dyDescent="0.2">
      <c r="A86" s="1" t="s">
        <v>48</v>
      </c>
      <c r="B86" s="2">
        <f>'ADP Results'!I2</f>
        <v>0.3133333333333333</v>
      </c>
      <c r="L86" t="s">
        <v>82</v>
      </c>
      <c r="M86" t="s">
        <v>866</v>
      </c>
      <c r="N86" t="s">
        <v>660</v>
      </c>
      <c r="O86" t="s">
        <v>661</v>
      </c>
      <c r="P86" t="s">
        <v>867</v>
      </c>
      <c r="Q86" s="65">
        <v>36151</v>
      </c>
      <c r="R86">
        <v>815097</v>
      </c>
      <c r="S86">
        <v>1972</v>
      </c>
    </row>
    <row r="87" spans="1:19" x14ac:dyDescent="0.2">
      <c r="A87" s="1" t="s">
        <v>182</v>
      </c>
      <c r="B87" s="2">
        <f>'FDX Results'!I2</f>
        <v>0.3133333333333333</v>
      </c>
      <c r="L87" t="s">
        <v>76</v>
      </c>
      <c r="M87" t="s">
        <v>868</v>
      </c>
      <c r="N87" t="s">
        <v>652</v>
      </c>
      <c r="O87" t="s">
        <v>674</v>
      </c>
      <c r="P87" t="s">
        <v>675</v>
      </c>
      <c r="Q87" s="65">
        <v>42996</v>
      </c>
      <c r="R87">
        <v>813672</v>
      </c>
      <c r="S87">
        <v>1988</v>
      </c>
    </row>
    <row r="88" spans="1:19" x14ac:dyDescent="0.2">
      <c r="A88" s="1" t="s">
        <v>187</v>
      </c>
      <c r="B88" s="2">
        <f>'FI Results'!I2</f>
        <v>0.3133333333333333</v>
      </c>
      <c r="L88" t="s">
        <v>88</v>
      </c>
      <c r="M88" t="s">
        <v>88</v>
      </c>
      <c r="N88" t="s">
        <v>652</v>
      </c>
      <c r="O88" t="s">
        <v>869</v>
      </c>
      <c r="P88" t="s">
        <v>870</v>
      </c>
      <c r="Q88" s="65">
        <v>43731</v>
      </c>
      <c r="R88">
        <v>1402057</v>
      </c>
      <c r="S88">
        <v>1984</v>
      </c>
    </row>
    <row r="89" spans="1:19" x14ac:dyDescent="0.2">
      <c r="A89" s="1" t="s">
        <v>239</v>
      </c>
      <c r="B89" s="2">
        <f>'ICE Results'!I2</f>
        <v>0.3133333333333333</v>
      </c>
      <c r="L89" t="s">
        <v>89</v>
      </c>
      <c r="M89" t="s">
        <v>871</v>
      </c>
      <c r="N89" t="s">
        <v>713</v>
      </c>
      <c r="O89" t="s">
        <v>714</v>
      </c>
      <c r="P89" t="s">
        <v>825</v>
      </c>
      <c r="Q89" s="65">
        <v>43458</v>
      </c>
      <c r="R89">
        <v>1306830</v>
      </c>
      <c r="S89">
        <v>1918</v>
      </c>
    </row>
    <row r="90" spans="1:19" x14ac:dyDescent="0.2">
      <c r="A90" s="1" t="s">
        <v>140</v>
      </c>
      <c r="B90" s="2">
        <f>'DG Results'!I2</f>
        <v>0.31541666666666668</v>
      </c>
      <c r="L90" t="s">
        <v>872</v>
      </c>
      <c r="M90" t="s">
        <v>873</v>
      </c>
      <c r="N90" t="s">
        <v>688</v>
      </c>
      <c r="O90" t="s">
        <v>692</v>
      </c>
      <c r="P90" t="s">
        <v>874</v>
      </c>
      <c r="Q90" s="65">
        <v>44594</v>
      </c>
      <c r="R90">
        <v>1868275</v>
      </c>
      <c r="S90">
        <v>1999</v>
      </c>
    </row>
    <row r="91" spans="1:19" x14ac:dyDescent="0.2">
      <c r="A91" s="1" t="s">
        <v>313</v>
      </c>
      <c r="B91" s="2">
        <f>'MS Results'!I2</f>
        <v>0.31666666666666665</v>
      </c>
      <c r="L91" t="s">
        <v>93</v>
      </c>
      <c r="M91" t="s">
        <v>875</v>
      </c>
      <c r="N91" t="s">
        <v>713</v>
      </c>
      <c r="O91" t="s">
        <v>876</v>
      </c>
      <c r="P91" t="s">
        <v>800</v>
      </c>
      <c r="Q91" s="65">
        <v>39687</v>
      </c>
      <c r="R91">
        <v>1324404</v>
      </c>
      <c r="S91">
        <v>1946</v>
      </c>
    </row>
    <row r="92" spans="1:19" x14ac:dyDescent="0.2">
      <c r="A92" s="1" t="s">
        <v>241</v>
      </c>
      <c r="B92" s="2">
        <f>'IP Results'!I2</f>
        <v>0.32</v>
      </c>
      <c r="L92" t="s">
        <v>104</v>
      </c>
      <c r="M92" t="s">
        <v>877</v>
      </c>
      <c r="N92" t="s">
        <v>667</v>
      </c>
      <c r="O92" t="s">
        <v>878</v>
      </c>
      <c r="P92" t="s">
        <v>879</v>
      </c>
      <c r="Q92" s="65">
        <v>42398</v>
      </c>
      <c r="R92">
        <v>759944</v>
      </c>
      <c r="S92">
        <v>1828</v>
      </c>
    </row>
    <row r="93" spans="1:19" x14ac:dyDescent="0.2">
      <c r="A93" s="1" t="s">
        <v>58</v>
      </c>
      <c r="B93" s="2">
        <f>'BAX Results'!I2</f>
        <v>0.32083333333333336</v>
      </c>
      <c r="L93" t="s">
        <v>99</v>
      </c>
      <c r="M93" t="s">
        <v>880</v>
      </c>
      <c r="N93" t="s">
        <v>680</v>
      </c>
      <c r="O93" t="s">
        <v>881</v>
      </c>
      <c r="P93" t="s">
        <v>882</v>
      </c>
      <c r="Q93" s="65">
        <v>42367</v>
      </c>
      <c r="R93">
        <v>313927</v>
      </c>
      <c r="S93">
        <v>1847</v>
      </c>
    </row>
    <row r="94" spans="1:19" x14ac:dyDescent="0.2">
      <c r="A94" s="1" t="s">
        <v>41</v>
      </c>
      <c r="B94" s="2">
        <f>'ADM Results'!I2</f>
        <v>0.32166666666666666</v>
      </c>
      <c r="L94" t="s">
        <v>75</v>
      </c>
      <c r="M94" t="s">
        <v>883</v>
      </c>
      <c r="N94" t="s">
        <v>648</v>
      </c>
      <c r="O94" t="s">
        <v>884</v>
      </c>
      <c r="P94" t="s">
        <v>885</v>
      </c>
      <c r="Q94" s="65">
        <v>39143</v>
      </c>
      <c r="R94">
        <v>1043277</v>
      </c>
      <c r="S94">
        <v>1905</v>
      </c>
    </row>
    <row r="95" spans="1:19" x14ac:dyDescent="0.2">
      <c r="A95" s="1" t="s">
        <v>164</v>
      </c>
      <c r="B95" s="2">
        <f>'EFX Results'!I2</f>
        <v>0.32208333333333328</v>
      </c>
      <c r="L95" t="s">
        <v>96</v>
      </c>
      <c r="M95" t="s">
        <v>886</v>
      </c>
      <c r="N95" t="s">
        <v>887</v>
      </c>
      <c r="O95" t="s">
        <v>888</v>
      </c>
      <c r="P95" t="s">
        <v>889</v>
      </c>
      <c r="Q95" s="65">
        <v>42621</v>
      </c>
      <c r="R95">
        <v>1091667</v>
      </c>
      <c r="S95">
        <v>1993</v>
      </c>
    </row>
    <row r="96" spans="1:19" x14ac:dyDescent="0.2">
      <c r="A96" s="1" t="s">
        <v>471</v>
      </c>
      <c r="B96" s="2">
        <f>'WYNN Results'!I2</f>
        <v>0.32250000000000001</v>
      </c>
      <c r="L96" t="s">
        <v>100</v>
      </c>
      <c r="M96" t="s">
        <v>890</v>
      </c>
      <c r="N96" t="s">
        <v>644</v>
      </c>
      <c r="O96" t="s">
        <v>891</v>
      </c>
      <c r="P96" t="s">
        <v>892</v>
      </c>
      <c r="Q96" s="65">
        <v>27941</v>
      </c>
      <c r="R96">
        <v>1739940</v>
      </c>
      <c r="S96">
        <v>1982</v>
      </c>
    </row>
    <row r="97" spans="1:19" x14ac:dyDescent="0.2">
      <c r="A97" s="1" t="s">
        <v>443</v>
      </c>
      <c r="B97" s="2">
        <f>'UHS Results'!I2</f>
        <v>0.32291666666666663</v>
      </c>
      <c r="L97" t="s">
        <v>101</v>
      </c>
      <c r="M97" t="s">
        <v>893</v>
      </c>
      <c r="N97" t="s">
        <v>667</v>
      </c>
      <c r="O97" t="s">
        <v>668</v>
      </c>
      <c r="P97" t="s">
        <v>894</v>
      </c>
      <c r="Q97" s="65">
        <v>35782</v>
      </c>
      <c r="R97">
        <v>20286</v>
      </c>
      <c r="S97">
        <v>1950</v>
      </c>
    </row>
    <row r="98" spans="1:19" x14ac:dyDescent="0.2">
      <c r="A98" s="1" t="s">
        <v>40</v>
      </c>
      <c r="B98" s="2">
        <f>'APTV Results'!I2</f>
        <v>0.32333333333333336</v>
      </c>
      <c r="L98" t="s">
        <v>110</v>
      </c>
      <c r="M98" t="s">
        <v>895</v>
      </c>
      <c r="N98" t="s">
        <v>680</v>
      </c>
      <c r="O98" t="s">
        <v>881</v>
      </c>
      <c r="P98" t="s">
        <v>703</v>
      </c>
      <c r="Q98" s="65">
        <v>20883</v>
      </c>
      <c r="R98">
        <v>21665</v>
      </c>
      <c r="S98">
        <v>1806</v>
      </c>
    </row>
    <row r="99" spans="1:19" x14ac:dyDescent="0.2">
      <c r="A99" s="1" t="s">
        <v>72</v>
      </c>
      <c r="B99" s="2">
        <f>'BRO Results'!I2</f>
        <v>0.32500000000000001</v>
      </c>
      <c r="L99" t="s">
        <v>105</v>
      </c>
      <c r="M99" t="s">
        <v>896</v>
      </c>
      <c r="N99" t="s">
        <v>680</v>
      </c>
      <c r="O99" t="s">
        <v>881</v>
      </c>
      <c r="P99" t="s">
        <v>897</v>
      </c>
      <c r="Q99" s="65">
        <v>25293</v>
      </c>
      <c r="R99">
        <v>21076</v>
      </c>
      <c r="S99">
        <v>1913</v>
      </c>
    </row>
    <row r="100" spans="1:19" x14ac:dyDescent="0.2">
      <c r="A100" s="1" t="s">
        <v>194</v>
      </c>
      <c r="B100" s="2">
        <f>'BEN Results'!I2</f>
        <v>0.32583333333333331</v>
      </c>
      <c r="L100" t="s">
        <v>111</v>
      </c>
      <c r="M100" t="s">
        <v>898</v>
      </c>
      <c r="N100" t="s">
        <v>887</v>
      </c>
      <c r="O100" t="s">
        <v>888</v>
      </c>
      <c r="P100" t="s">
        <v>899</v>
      </c>
      <c r="Q100" s="65">
        <v>37579</v>
      </c>
      <c r="R100">
        <v>1166691</v>
      </c>
      <c r="S100">
        <v>1963</v>
      </c>
    </row>
    <row r="101" spans="1:19" x14ac:dyDescent="0.2">
      <c r="A101" s="1" t="s">
        <v>119</v>
      </c>
      <c r="B101" s="2">
        <f>'CPAY Results'!I2</f>
        <v>0.32666666666666666</v>
      </c>
      <c r="L101" t="s">
        <v>106</v>
      </c>
      <c r="M101" t="s">
        <v>900</v>
      </c>
      <c r="N101" t="s">
        <v>667</v>
      </c>
      <c r="O101" t="s">
        <v>862</v>
      </c>
      <c r="P101" t="s">
        <v>682</v>
      </c>
      <c r="Q101" s="65">
        <v>38940</v>
      </c>
      <c r="R101">
        <v>1156375</v>
      </c>
      <c r="S101">
        <v>1848</v>
      </c>
    </row>
    <row r="102" spans="1:19" x14ac:dyDescent="0.2">
      <c r="A102" s="1" t="s">
        <v>183</v>
      </c>
      <c r="B102" s="2">
        <f>'FIS Results'!I2</f>
        <v>0.32833333333333331</v>
      </c>
      <c r="L102" t="s">
        <v>98</v>
      </c>
      <c r="M102" t="s">
        <v>901</v>
      </c>
      <c r="N102" t="s">
        <v>660</v>
      </c>
      <c r="O102" t="s">
        <v>902</v>
      </c>
      <c r="P102" t="s">
        <v>903</v>
      </c>
      <c r="Q102" s="65">
        <v>40661</v>
      </c>
      <c r="R102">
        <v>1058090</v>
      </c>
      <c r="S102">
        <v>1993</v>
      </c>
    </row>
    <row r="103" spans="1:19" x14ac:dyDescent="0.2">
      <c r="A103" s="1" t="s">
        <v>43</v>
      </c>
      <c r="B103" s="2">
        <f>'AJG Results'!I2</f>
        <v>0.32916666666666666</v>
      </c>
      <c r="L103" t="s">
        <v>126</v>
      </c>
      <c r="M103" t="s">
        <v>904</v>
      </c>
      <c r="N103" t="s">
        <v>648</v>
      </c>
      <c r="O103" t="s">
        <v>857</v>
      </c>
      <c r="P103" t="s">
        <v>905</v>
      </c>
      <c r="Q103" s="65">
        <v>23832</v>
      </c>
      <c r="R103">
        <v>26172</v>
      </c>
      <c r="S103">
        <v>1919</v>
      </c>
    </row>
    <row r="104" spans="1:19" x14ac:dyDescent="0.2">
      <c r="A104" s="1" t="s">
        <v>188</v>
      </c>
      <c r="B104" s="2">
        <f>'FMC Results'!I2</f>
        <v>0.32916666666666672</v>
      </c>
      <c r="L104" t="s">
        <v>107</v>
      </c>
      <c r="M104" t="s">
        <v>906</v>
      </c>
      <c r="N104" t="s">
        <v>688</v>
      </c>
      <c r="O104" t="s">
        <v>689</v>
      </c>
      <c r="P104" t="s">
        <v>907</v>
      </c>
      <c r="Q104" s="65">
        <v>20883</v>
      </c>
      <c r="R104">
        <v>811156</v>
      </c>
      <c r="S104">
        <v>1886</v>
      </c>
    </row>
    <row r="105" spans="1:19" x14ac:dyDescent="0.2">
      <c r="A105" s="1" t="s">
        <v>111</v>
      </c>
      <c r="B105" s="2">
        <f>'CMCSA Results'!I2</f>
        <v>0.32958333333333328</v>
      </c>
      <c r="L105" t="s">
        <v>91</v>
      </c>
      <c r="M105" t="s">
        <v>908</v>
      </c>
      <c r="N105" t="s">
        <v>644</v>
      </c>
      <c r="O105" t="s">
        <v>909</v>
      </c>
      <c r="P105" t="s">
        <v>690</v>
      </c>
      <c r="Q105" s="65">
        <v>42459</v>
      </c>
      <c r="R105">
        <v>1071739</v>
      </c>
      <c r="S105">
        <v>1984</v>
      </c>
    </row>
    <row r="106" spans="1:19" x14ac:dyDescent="0.2">
      <c r="A106" s="1" t="s">
        <v>436</v>
      </c>
      <c r="B106" s="2">
        <f>'UDR Results'!I2</f>
        <v>0.33</v>
      </c>
      <c r="L106" t="s">
        <v>92</v>
      </c>
      <c r="M106" t="s">
        <v>910</v>
      </c>
      <c r="N106" t="s">
        <v>688</v>
      </c>
      <c r="O106" t="s">
        <v>689</v>
      </c>
      <c r="P106" t="s">
        <v>758</v>
      </c>
      <c r="Q106" s="65">
        <v>31259</v>
      </c>
      <c r="R106">
        <v>1130310</v>
      </c>
      <c r="S106">
        <v>1882</v>
      </c>
    </row>
    <row r="107" spans="1:19" x14ac:dyDescent="0.2">
      <c r="A107" s="1" t="s">
        <v>215</v>
      </c>
      <c r="B107" s="2">
        <f>'HSIC Results'!I2</f>
        <v>0.33124999999999999</v>
      </c>
      <c r="L107" t="s">
        <v>79</v>
      </c>
      <c r="M107" t="s">
        <v>911</v>
      </c>
      <c r="N107" t="s">
        <v>667</v>
      </c>
      <c r="O107" t="s">
        <v>788</v>
      </c>
      <c r="P107" t="s">
        <v>912</v>
      </c>
      <c r="Q107" s="65">
        <v>35977</v>
      </c>
      <c r="R107">
        <v>927628</v>
      </c>
      <c r="S107">
        <v>1994</v>
      </c>
    </row>
    <row r="108" spans="1:19" x14ac:dyDescent="0.2">
      <c r="A108" s="1" t="s">
        <v>240</v>
      </c>
      <c r="B108" s="2">
        <f>'IFF Results'!I2</f>
        <v>0.33416666666666667</v>
      </c>
      <c r="L108" t="s">
        <v>116</v>
      </c>
      <c r="M108" t="s">
        <v>913</v>
      </c>
      <c r="N108" t="s">
        <v>644</v>
      </c>
      <c r="O108" t="s">
        <v>717</v>
      </c>
      <c r="P108" t="s">
        <v>914</v>
      </c>
      <c r="Q108" s="65">
        <v>42636</v>
      </c>
      <c r="R108">
        <v>711404</v>
      </c>
      <c r="S108">
        <v>1958</v>
      </c>
    </row>
    <row r="109" spans="1:19" x14ac:dyDescent="0.2">
      <c r="A109" s="1" t="s">
        <v>74</v>
      </c>
      <c r="B109" s="2">
        <f>'BG Results'!I2</f>
        <v>0.33500000000000002</v>
      </c>
      <c r="L109" t="s">
        <v>113</v>
      </c>
      <c r="M109" t="s">
        <v>915</v>
      </c>
      <c r="N109" t="s">
        <v>756</v>
      </c>
      <c r="O109" t="s">
        <v>757</v>
      </c>
      <c r="P109" t="s">
        <v>758</v>
      </c>
      <c r="Q109" s="65">
        <v>20883</v>
      </c>
      <c r="R109">
        <v>1163165</v>
      </c>
      <c r="S109">
        <v>2002</v>
      </c>
    </row>
    <row r="110" spans="1:19" x14ac:dyDescent="0.2">
      <c r="A110" s="1" t="s">
        <v>231</v>
      </c>
      <c r="B110" s="2">
        <f>'IBM Results'!I2</f>
        <v>0.33666666666666667</v>
      </c>
      <c r="L110" t="s">
        <v>90</v>
      </c>
      <c r="M110" t="s">
        <v>916</v>
      </c>
      <c r="N110" t="s">
        <v>644</v>
      </c>
      <c r="O110" t="s">
        <v>851</v>
      </c>
      <c r="P110" t="s">
        <v>917</v>
      </c>
      <c r="Q110" s="65">
        <v>37133</v>
      </c>
      <c r="R110">
        <v>1140859</v>
      </c>
      <c r="S110">
        <v>1985</v>
      </c>
    </row>
    <row r="111" spans="1:19" x14ac:dyDescent="0.2">
      <c r="A111" s="1" t="s">
        <v>281</v>
      </c>
      <c r="B111" s="2">
        <f>'LOW Results'!I2</f>
        <v>0.33833333333333326</v>
      </c>
      <c r="L111" t="s">
        <v>121</v>
      </c>
      <c r="M111" t="s">
        <v>918</v>
      </c>
      <c r="N111" t="s">
        <v>680</v>
      </c>
      <c r="O111" t="s">
        <v>919</v>
      </c>
      <c r="P111" t="s">
        <v>920</v>
      </c>
      <c r="Q111" s="65">
        <v>34243</v>
      </c>
      <c r="R111">
        <v>909832</v>
      </c>
      <c r="S111">
        <v>1976</v>
      </c>
    </row>
    <row r="112" spans="1:19" x14ac:dyDescent="0.2">
      <c r="A112" s="1" t="s">
        <v>9</v>
      </c>
      <c r="B112" s="2">
        <f>'AES Results'!I2</f>
        <v>0.33916666666666662</v>
      </c>
      <c r="L112" t="s">
        <v>119</v>
      </c>
      <c r="M112" t="s">
        <v>921</v>
      </c>
      <c r="N112" t="s">
        <v>667</v>
      </c>
      <c r="O112" t="s">
        <v>922</v>
      </c>
      <c r="P112" t="s">
        <v>705</v>
      </c>
      <c r="Q112" s="65">
        <v>43271</v>
      </c>
      <c r="R112">
        <v>1175454</v>
      </c>
      <c r="S112">
        <v>2000</v>
      </c>
    </row>
    <row r="113" spans="1:19" x14ac:dyDescent="0.2">
      <c r="A113" s="1" t="s">
        <v>279</v>
      </c>
      <c r="B113" s="2">
        <f>'LMT Results'!I2</f>
        <v>0.33916666666666662</v>
      </c>
      <c r="L113" t="s">
        <v>78</v>
      </c>
      <c r="M113" t="s">
        <v>923</v>
      </c>
      <c r="N113" t="s">
        <v>680</v>
      </c>
      <c r="O113" t="s">
        <v>849</v>
      </c>
      <c r="P113" t="s">
        <v>783</v>
      </c>
      <c r="Q113" s="65">
        <v>20883</v>
      </c>
      <c r="R113">
        <v>16732</v>
      </c>
      <c r="S113">
        <v>1869</v>
      </c>
    </row>
    <row r="114" spans="1:19" x14ac:dyDescent="0.2">
      <c r="A114" s="1" t="s">
        <v>312</v>
      </c>
      <c r="B114" s="2">
        <f>'MCO Results'!I2</f>
        <v>0.33916666666666662</v>
      </c>
      <c r="L114" t="s">
        <v>117</v>
      </c>
      <c r="M114" t="s">
        <v>924</v>
      </c>
      <c r="N114" t="s">
        <v>648</v>
      </c>
      <c r="O114" t="s">
        <v>925</v>
      </c>
      <c r="P114" t="s">
        <v>773</v>
      </c>
      <c r="Q114" s="65">
        <v>43283</v>
      </c>
      <c r="R114">
        <v>900075</v>
      </c>
      <c r="S114">
        <v>1982</v>
      </c>
    </row>
    <row r="115" spans="1:19" x14ac:dyDescent="0.2">
      <c r="A115" s="1" t="s">
        <v>317</v>
      </c>
      <c r="B115" s="2">
        <f>'NDAQ Results'!I2</f>
        <v>0.33916666666666662</v>
      </c>
      <c r="L115" t="s">
        <v>926</v>
      </c>
      <c r="M115" t="s">
        <v>927</v>
      </c>
      <c r="N115" t="s">
        <v>740</v>
      </c>
      <c r="O115" t="s">
        <v>775</v>
      </c>
      <c r="P115" t="s">
        <v>758</v>
      </c>
      <c r="Q115" s="65">
        <v>44655</v>
      </c>
      <c r="R115">
        <v>906345</v>
      </c>
      <c r="S115">
        <v>1981</v>
      </c>
    </row>
    <row r="116" spans="1:19" x14ac:dyDescent="0.2">
      <c r="A116" s="1" t="s">
        <v>68</v>
      </c>
      <c r="B116" s="2">
        <f>'BWA Results'!I2</f>
        <v>0.34041666666666665</v>
      </c>
      <c r="L116" t="s">
        <v>94</v>
      </c>
      <c r="M116" t="s">
        <v>928</v>
      </c>
      <c r="N116" t="s">
        <v>644</v>
      </c>
      <c r="O116" t="s">
        <v>645</v>
      </c>
      <c r="P116" t="s">
        <v>678</v>
      </c>
      <c r="Q116" s="65">
        <v>44330</v>
      </c>
      <c r="R116">
        <v>1100682</v>
      </c>
      <c r="S116">
        <v>1947</v>
      </c>
    </row>
    <row r="117" spans="1:19" x14ac:dyDescent="0.2">
      <c r="A117" s="1" t="s">
        <v>314</v>
      </c>
      <c r="B117" s="2">
        <f>'MOS Results'!I2</f>
        <v>0.34041666666666665</v>
      </c>
      <c r="L117" t="s">
        <v>389</v>
      </c>
      <c r="M117" t="s">
        <v>929</v>
      </c>
      <c r="N117" t="s">
        <v>652</v>
      </c>
      <c r="O117" t="s">
        <v>674</v>
      </c>
      <c r="P117" t="s">
        <v>662</v>
      </c>
      <c r="Q117" s="65">
        <v>39706</v>
      </c>
      <c r="R117">
        <v>1108524</v>
      </c>
      <c r="S117">
        <v>1999</v>
      </c>
    </row>
    <row r="118" spans="1:19" x14ac:dyDescent="0.2">
      <c r="A118" s="1" t="s">
        <v>209</v>
      </c>
      <c r="B118" s="2">
        <f>'GS Results'!I2</f>
        <v>0.34083333333333327</v>
      </c>
      <c r="L118" t="s">
        <v>123</v>
      </c>
      <c r="M118" t="s">
        <v>930</v>
      </c>
      <c r="N118" t="s">
        <v>652</v>
      </c>
      <c r="O118" t="s">
        <v>931</v>
      </c>
      <c r="P118" t="s">
        <v>932</v>
      </c>
      <c r="Q118" s="65">
        <v>45467</v>
      </c>
      <c r="R118">
        <v>1535527</v>
      </c>
      <c r="S118">
        <v>2011</v>
      </c>
    </row>
    <row r="119" spans="1:19" x14ac:dyDescent="0.2">
      <c r="A119" s="1" t="s">
        <v>342</v>
      </c>
      <c r="B119" s="2">
        <f>'OTIS Results'!I2</f>
        <v>0.34083333333333327</v>
      </c>
      <c r="L119" t="s">
        <v>103</v>
      </c>
      <c r="M119" t="s">
        <v>933</v>
      </c>
      <c r="N119" t="s">
        <v>652</v>
      </c>
      <c r="O119" t="s">
        <v>747</v>
      </c>
      <c r="P119" t="s">
        <v>675</v>
      </c>
      <c r="Q119" s="65">
        <v>34304</v>
      </c>
      <c r="R119">
        <v>858877</v>
      </c>
      <c r="S119">
        <v>1984</v>
      </c>
    </row>
    <row r="120" spans="1:19" x14ac:dyDescent="0.2">
      <c r="A120" s="1" t="s">
        <v>350</v>
      </c>
      <c r="B120" s="2">
        <f>'PYPL Results'!I2</f>
        <v>0.34166666666666662</v>
      </c>
      <c r="L120" t="s">
        <v>120</v>
      </c>
      <c r="M120" t="s">
        <v>934</v>
      </c>
      <c r="N120" t="s">
        <v>740</v>
      </c>
      <c r="O120" t="s">
        <v>864</v>
      </c>
      <c r="P120" t="s">
        <v>935</v>
      </c>
      <c r="Q120" s="65">
        <v>44823</v>
      </c>
      <c r="R120">
        <v>1057352</v>
      </c>
      <c r="S120">
        <v>1987</v>
      </c>
    </row>
    <row r="121" spans="1:19" x14ac:dyDescent="0.2">
      <c r="A121" s="1" t="s">
        <v>319</v>
      </c>
      <c r="B121" s="2">
        <f>'NFLX Results'!I2</f>
        <v>0.34208333333333329</v>
      </c>
      <c r="L121" t="s">
        <v>125</v>
      </c>
      <c r="M121" t="s">
        <v>936</v>
      </c>
      <c r="N121" t="s">
        <v>648</v>
      </c>
      <c r="O121" t="s">
        <v>937</v>
      </c>
      <c r="P121" t="s">
        <v>938</v>
      </c>
      <c r="Q121" s="65">
        <v>20883</v>
      </c>
      <c r="R121">
        <v>277948</v>
      </c>
      <c r="S121">
        <v>1980</v>
      </c>
    </row>
    <row r="122" spans="1:19" x14ac:dyDescent="0.2">
      <c r="A122" s="1" t="s">
        <v>329</v>
      </c>
      <c r="B122" s="2">
        <f>'NOC Results'!I2</f>
        <v>0.3429166666666667</v>
      </c>
      <c r="L122" t="s">
        <v>102</v>
      </c>
      <c r="M122" t="s">
        <v>939</v>
      </c>
      <c r="N122" t="s">
        <v>648</v>
      </c>
      <c r="O122" t="s">
        <v>925</v>
      </c>
      <c r="P122" t="s">
        <v>940</v>
      </c>
      <c r="Q122" s="65">
        <v>36951</v>
      </c>
      <c r="R122">
        <v>723254</v>
      </c>
      <c r="S122">
        <v>1929</v>
      </c>
    </row>
    <row r="123" spans="1:19" x14ac:dyDescent="0.2">
      <c r="A123" s="1" t="s">
        <v>141</v>
      </c>
      <c r="B123" s="2">
        <f>'DLTR Results'!I2</f>
        <v>0.34416666666666662</v>
      </c>
      <c r="L123" t="s">
        <v>84</v>
      </c>
      <c r="M123" t="s">
        <v>941</v>
      </c>
      <c r="N123" t="s">
        <v>644</v>
      </c>
      <c r="O123" t="s">
        <v>828</v>
      </c>
      <c r="P123" t="s">
        <v>942</v>
      </c>
      <c r="Q123" s="65">
        <v>44095</v>
      </c>
      <c r="R123">
        <v>1596783</v>
      </c>
      <c r="S123">
        <v>2007</v>
      </c>
    </row>
    <row r="124" spans="1:19" x14ac:dyDescent="0.2">
      <c r="A124" s="1" t="s">
        <v>339</v>
      </c>
      <c r="B124" s="2">
        <f>'OMC Results'!I2</f>
        <v>0.34458333333333335</v>
      </c>
      <c r="L124" t="s">
        <v>122</v>
      </c>
      <c r="M124" t="s">
        <v>943</v>
      </c>
      <c r="N124" t="s">
        <v>756</v>
      </c>
      <c r="O124" t="s">
        <v>757</v>
      </c>
      <c r="P124" t="s">
        <v>758</v>
      </c>
      <c r="Q124" s="65">
        <v>39622</v>
      </c>
      <c r="R124">
        <v>858470</v>
      </c>
      <c r="S124" t="s">
        <v>944</v>
      </c>
    </row>
    <row r="125" spans="1:19" x14ac:dyDescent="0.2">
      <c r="A125" s="1" t="s">
        <v>294</v>
      </c>
      <c r="B125" s="2">
        <f>'MKC Results'!I2</f>
        <v>0.34625</v>
      </c>
      <c r="L125" t="s">
        <v>109</v>
      </c>
      <c r="M125" t="s">
        <v>945</v>
      </c>
      <c r="N125" t="s">
        <v>652</v>
      </c>
      <c r="O125" t="s">
        <v>671</v>
      </c>
      <c r="P125" t="s">
        <v>946</v>
      </c>
      <c r="Q125" s="65">
        <v>39038</v>
      </c>
      <c r="R125">
        <v>1058290</v>
      </c>
      <c r="S125">
        <v>1994</v>
      </c>
    </row>
    <row r="126" spans="1:19" x14ac:dyDescent="0.2">
      <c r="A126" s="1" t="s">
        <v>308</v>
      </c>
      <c r="B126" s="2">
        <f>'TAP Results'!I2</f>
        <v>0.34625</v>
      </c>
      <c r="L126" t="s">
        <v>947</v>
      </c>
      <c r="M126" t="s">
        <v>948</v>
      </c>
      <c r="N126" t="s">
        <v>713</v>
      </c>
      <c r="O126" t="s">
        <v>876</v>
      </c>
      <c r="P126" t="s">
        <v>949</v>
      </c>
      <c r="Q126" s="65">
        <v>43619</v>
      </c>
      <c r="R126">
        <v>1755672</v>
      </c>
      <c r="S126">
        <v>2019</v>
      </c>
    </row>
    <row r="127" spans="1:19" x14ac:dyDescent="0.2">
      <c r="A127" s="1" t="s">
        <v>173</v>
      </c>
      <c r="B127" s="2">
        <f>'EXPE Results'!I2</f>
        <v>0.34666666666666662</v>
      </c>
      <c r="L127" t="s">
        <v>127</v>
      </c>
      <c r="M127" t="s">
        <v>950</v>
      </c>
      <c r="N127" t="s">
        <v>644</v>
      </c>
      <c r="O127" t="s">
        <v>891</v>
      </c>
      <c r="P127" t="s">
        <v>951</v>
      </c>
      <c r="Q127" s="65">
        <v>20883</v>
      </c>
      <c r="R127">
        <v>64803</v>
      </c>
      <c r="S127">
        <v>1996</v>
      </c>
    </row>
    <row r="128" spans="1:19" x14ac:dyDescent="0.2">
      <c r="A128" s="1" t="s">
        <v>429</v>
      </c>
      <c r="B128" s="2">
        <f>'TDG Results'!I2</f>
        <v>0.34666666666666662</v>
      </c>
      <c r="L128" t="s">
        <v>97</v>
      </c>
      <c r="M128" t="s">
        <v>952</v>
      </c>
      <c r="N128" t="s">
        <v>756</v>
      </c>
      <c r="O128" t="s">
        <v>953</v>
      </c>
      <c r="P128" t="s">
        <v>914</v>
      </c>
      <c r="Q128" s="65">
        <v>20883</v>
      </c>
      <c r="R128">
        <v>93410</v>
      </c>
      <c r="S128">
        <v>1879</v>
      </c>
    </row>
    <row r="129" spans="1:19" x14ac:dyDescent="0.2">
      <c r="A129" s="1" t="s">
        <v>452</v>
      </c>
      <c r="B129" s="2">
        <f>'VST Results'!I2</f>
        <v>0.34666666666666662</v>
      </c>
      <c r="L129" t="s">
        <v>77</v>
      </c>
      <c r="M129" t="s">
        <v>954</v>
      </c>
      <c r="N129" t="s">
        <v>660</v>
      </c>
      <c r="O129" t="s">
        <v>955</v>
      </c>
      <c r="P129" t="s">
        <v>956</v>
      </c>
      <c r="Q129" s="65">
        <v>44277</v>
      </c>
      <c r="R129">
        <v>1590895</v>
      </c>
      <c r="S129">
        <v>1973</v>
      </c>
    </row>
    <row r="130" spans="1:19" x14ac:dyDescent="0.2">
      <c r="A130" s="1" t="s">
        <v>26</v>
      </c>
      <c r="B130" s="2">
        <f>'AAL Results'!I2</f>
        <v>0.34749999999999998</v>
      </c>
      <c r="L130" t="s">
        <v>142</v>
      </c>
      <c r="M130" t="s">
        <v>957</v>
      </c>
      <c r="N130" t="s">
        <v>688</v>
      </c>
      <c r="O130" t="s">
        <v>689</v>
      </c>
      <c r="P130" t="s">
        <v>958</v>
      </c>
      <c r="Q130" s="65">
        <v>42704</v>
      </c>
      <c r="R130">
        <v>715957</v>
      </c>
      <c r="S130">
        <v>1983</v>
      </c>
    </row>
    <row r="131" spans="1:19" x14ac:dyDescent="0.2">
      <c r="A131" s="1" t="s">
        <v>77</v>
      </c>
      <c r="B131" s="2">
        <f>'CZR Results'!I2</f>
        <v>0.34749999999999998</v>
      </c>
      <c r="L131" t="s">
        <v>134</v>
      </c>
      <c r="M131" t="s">
        <v>959</v>
      </c>
      <c r="N131" t="s">
        <v>648</v>
      </c>
      <c r="O131" t="s">
        <v>649</v>
      </c>
      <c r="P131" t="s">
        <v>705</v>
      </c>
      <c r="Q131" s="65">
        <v>41528</v>
      </c>
      <c r="R131">
        <v>27904</v>
      </c>
      <c r="S131">
        <v>1929</v>
      </c>
    </row>
    <row r="132" spans="1:19" x14ac:dyDescent="0.2">
      <c r="A132" s="1" t="s">
        <v>129</v>
      </c>
      <c r="B132" s="2">
        <f>'DRI Results'!I2</f>
        <v>0.34749999999999998</v>
      </c>
      <c r="L132" t="s">
        <v>131</v>
      </c>
      <c r="M132" t="s">
        <v>960</v>
      </c>
      <c r="N132" t="s">
        <v>648</v>
      </c>
      <c r="O132" t="s">
        <v>684</v>
      </c>
      <c r="P132" t="s">
        <v>738</v>
      </c>
      <c r="Q132" s="65">
        <v>44459</v>
      </c>
      <c r="R132">
        <v>1725057</v>
      </c>
      <c r="S132">
        <v>1992</v>
      </c>
    </row>
    <row r="133" spans="1:19" x14ac:dyDescent="0.2">
      <c r="A133" s="1" t="s">
        <v>291</v>
      </c>
      <c r="B133" s="2">
        <f>'MAS Results'!I2</f>
        <v>0.34749999999999998</v>
      </c>
      <c r="L133" t="s">
        <v>149</v>
      </c>
      <c r="M133" t="s">
        <v>961</v>
      </c>
      <c r="N133" t="s">
        <v>713</v>
      </c>
      <c r="O133" t="s">
        <v>714</v>
      </c>
      <c r="P133" t="s">
        <v>962</v>
      </c>
      <c r="Q133" s="65">
        <v>43557</v>
      </c>
      <c r="R133">
        <v>1666700</v>
      </c>
      <c r="S133" t="s">
        <v>963</v>
      </c>
    </row>
    <row r="134" spans="1:19" x14ac:dyDescent="0.2">
      <c r="A134" s="1" t="s">
        <v>87</v>
      </c>
      <c r="B134" s="2">
        <f>'CBRE Results'!I2</f>
        <v>0.34791666666666665</v>
      </c>
      <c r="L134" t="s">
        <v>133</v>
      </c>
      <c r="M134" t="s">
        <v>964</v>
      </c>
      <c r="N134" t="s">
        <v>648</v>
      </c>
      <c r="O134" t="s">
        <v>965</v>
      </c>
      <c r="P134" t="s">
        <v>966</v>
      </c>
      <c r="Q134" s="65">
        <v>20883</v>
      </c>
      <c r="R134">
        <v>315189</v>
      </c>
      <c r="S134">
        <v>1837</v>
      </c>
    </row>
    <row r="135" spans="1:19" x14ac:dyDescent="0.2">
      <c r="A135" s="1" t="s">
        <v>210</v>
      </c>
      <c r="B135" s="2">
        <f>'HAL Results'!I2</f>
        <v>0.34875</v>
      </c>
      <c r="L135" t="s">
        <v>132</v>
      </c>
      <c r="M135" t="s">
        <v>967</v>
      </c>
      <c r="N135" t="s">
        <v>660</v>
      </c>
      <c r="O135" t="s">
        <v>968</v>
      </c>
      <c r="P135" t="s">
        <v>969</v>
      </c>
      <c r="Q135" s="65">
        <v>45369</v>
      </c>
      <c r="R135">
        <v>910521</v>
      </c>
      <c r="S135">
        <v>1973</v>
      </c>
    </row>
    <row r="136" spans="1:19" x14ac:dyDescent="0.2">
      <c r="A136" s="1" t="s">
        <v>267</v>
      </c>
      <c r="B136" s="2">
        <f>'KR Results'!I2</f>
        <v>0.3495833333333333</v>
      </c>
      <c r="L136" t="s">
        <v>139</v>
      </c>
      <c r="M136" t="s">
        <v>970</v>
      </c>
      <c r="N136" t="s">
        <v>667</v>
      </c>
      <c r="O136" t="s">
        <v>788</v>
      </c>
      <c r="P136" t="s">
        <v>971</v>
      </c>
      <c r="Q136" s="65">
        <v>39265</v>
      </c>
      <c r="R136">
        <v>1393612</v>
      </c>
      <c r="S136">
        <v>1985</v>
      </c>
    </row>
    <row r="137" spans="1:19" x14ac:dyDescent="0.2">
      <c r="A137" s="1" t="s">
        <v>459</v>
      </c>
      <c r="B137" s="2">
        <f>'DIS Results'!I2</f>
        <v>0.35041666666666665</v>
      </c>
      <c r="L137" t="s">
        <v>140</v>
      </c>
      <c r="M137" t="s">
        <v>972</v>
      </c>
      <c r="N137" t="s">
        <v>680</v>
      </c>
      <c r="O137" t="s">
        <v>919</v>
      </c>
      <c r="P137" t="s">
        <v>973</v>
      </c>
      <c r="Q137" s="65">
        <v>41246</v>
      </c>
      <c r="R137">
        <v>29534</v>
      </c>
      <c r="S137">
        <v>1939</v>
      </c>
    </row>
    <row r="138" spans="1:19" x14ac:dyDescent="0.2">
      <c r="A138" s="1" t="s">
        <v>289</v>
      </c>
      <c r="B138" s="2">
        <f>'MMC Results'!I2</f>
        <v>0.35083333333333327</v>
      </c>
      <c r="L138" t="s">
        <v>372</v>
      </c>
      <c r="M138" t="s">
        <v>974</v>
      </c>
      <c r="N138" t="s">
        <v>644</v>
      </c>
      <c r="O138" t="s">
        <v>891</v>
      </c>
      <c r="P138" t="s">
        <v>975</v>
      </c>
      <c r="Q138" s="65">
        <v>37602</v>
      </c>
      <c r="R138">
        <v>1022079</v>
      </c>
      <c r="S138">
        <v>1967</v>
      </c>
    </row>
    <row r="139" spans="1:19" x14ac:dyDescent="0.2">
      <c r="A139" s="1" t="s">
        <v>341</v>
      </c>
      <c r="B139" s="2">
        <f>'ORCL Results'!I2</f>
        <v>0.35083333333333327</v>
      </c>
      <c r="L139" t="s">
        <v>146</v>
      </c>
      <c r="M139" t="s">
        <v>976</v>
      </c>
      <c r="N139" t="s">
        <v>660</v>
      </c>
      <c r="O139" t="s">
        <v>977</v>
      </c>
      <c r="P139" t="s">
        <v>978</v>
      </c>
      <c r="Q139" s="65">
        <v>38525</v>
      </c>
      <c r="R139">
        <v>882184</v>
      </c>
      <c r="S139">
        <v>1978</v>
      </c>
    </row>
    <row r="140" spans="1:19" x14ac:dyDescent="0.2">
      <c r="A140" s="1" t="s">
        <v>375</v>
      </c>
      <c r="B140" s="2">
        <f>'RTX Results'!I2</f>
        <v>0.35083333333333333</v>
      </c>
      <c r="L140" t="s">
        <v>128</v>
      </c>
      <c r="M140" t="s">
        <v>979</v>
      </c>
      <c r="N140" t="s">
        <v>644</v>
      </c>
      <c r="O140" t="s">
        <v>645</v>
      </c>
      <c r="P140" t="s">
        <v>935</v>
      </c>
      <c r="Q140" s="65">
        <v>36117</v>
      </c>
      <c r="R140">
        <v>313616</v>
      </c>
      <c r="S140">
        <v>1969</v>
      </c>
    </row>
    <row r="141" spans="1:19" x14ac:dyDescent="0.2">
      <c r="A141" s="1" t="s">
        <v>316</v>
      </c>
      <c r="B141" s="2">
        <f>'MSCI Results'!I2</f>
        <v>0.35249999999999998</v>
      </c>
      <c r="L141" t="s">
        <v>459</v>
      </c>
      <c r="M141" t="s">
        <v>980</v>
      </c>
      <c r="N141" t="s">
        <v>887</v>
      </c>
      <c r="O141" t="s">
        <v>981</v>
      </c>
      <c r="P141" t="s">
        <v>982</v>
      </c>
      <c r="Q141" s="65">
        <v>27941</v>
      </c>
      <c r="R141">
        <v>1744489</v>
      </c>
      <c r="S141">
        <v>1923</v>
      </c>
    </row>
    <row r="142" spans="1:19" x14ac:dyDescent="0.2">
      <c r="A142" s="1" t="s">
        <v>469</v>
      </c>
      <c r="B142" s="2">
        <f>'WMB Results'!I2</f>
        <v>0.35416666666666674</v>
      </c>
      <c r="L142" t="s">
        <v>138</v>
      </c>
      <c r="M142" t="s">
        <v>983</v>
      </c>
      <c r="N142" t="s">
        <v>740</v>
      </c>
      <c r="O142" t="s">
        <v>984</v>
      </c>
      <c r="P142" t="s">
        <v>932</v>
      </c>
      <c r="Q142" s="65">
        <v>42508</v>
      </c>
      <c r="R142">
        <v>1297996</v>
      </c>
      <c r="S142">
        <v>2004</v>
      </c>
    </row>
    <row r="143" spans="1:19" x14ac:dyDescent="0.2">
      <c r="A143" s="1" t="s">
        <v>206</v>
      </c>
      <c r="B143" s="2">
        <f>'GPN Results'!I2</f>
        <v>0.35708333333333331</v>
      </c>
      <c r="L143" t="s">
        <v>141</v>
      </c>
      <c r="M143" t="s">
        <v>985</v>
      </c>
      <c r="N143" t="s">
        <v>680</v>
      </c>
      <c r="O143" t="s">
        <v>919</v>
      </c>
      <c r="P143" t="s">
        <v>986</v>
      </c>
      <c r="Q143" s="65">
        <v>40896</v>
      </c>
      <c r="R143">
        <v>935703</v>
      </c>
      <c r="S143">
        <v>1986</v>
      </c>
    </row>
    <row r="144" spans="1:19" x14ac:dyDescent="0.2">
      <c r="A144" s="1" t="s">
        <v>230</v>
      </c>
      <c r="B144" s="2">
        <f>'HII Results'!I2</f>
        <v>0.35833333333333334</v>
      </c>
      <c r="L144" t="s">
        <v>214</v>
      </c>
      <c r="M144" t="s">
        <v>987</v>
      </c>
      <c r="N144" t="s">
        <v>740</v>
      </c>
      <c r="O144" t="s">
        <v>988</v>
      </c>
      <c r="P144" t="s">
        <v>989</v>
      </c>
      <c r="Q144" s="65">
        <v>39538</v>
      </c>
      <c r="R144">
        <v>765880</v>
      </c>
      <c r="S144">
        <v>1985</v>
      </c>
    </row>
    <row r="145" spans="1:19" x14ac:dyDescent="0.2">
      <c r="A145" s="1" t="s">
        <v>404</v>
      </c>
      <c r="B145" s="2">
        <f>'SBUX Results'!I2</f>
        <v>0.36041666666666666</v>
      </c>
      <c r="L145" t="s">
        <v>144</v>
      </c>
      <c r="M145" t="s">
        <v>990</v>
      </c>
      <c r="N145" t="s">
        <v>648</v>
      </c>
      <c r="O145" t="s">
        <v>991</v>
      </c>
      <c r="P145" t="s">
        <v>992</v>
      </c>
      <c r="Q145" s="65">
        <v>31351</v>
      </c>
      <c r="R145">
        <v>29905</v>
      </c>
      <c r="S145">
        <v>1955</v>
      </c>
    </row>
    <row r="146" spans="1:19" x14ac:dyDescent="0.2">
      <c r="A146" s="1" t="s">
        <v>269</v>
      </c>
      <c r="B146" s="2">
        <f>'LH Results'!I2</f>
        <v>0.36125000000000002</v>
      </c>
      <c r="L146" t="s">
        <v>145</v>
      </c>
      <c r="M146" t="s">
        <v>993</v>
      </c>
      <c r="N146" t="s">
        <v>713</v>
      </c>
      <c r="O146" t="s">
        <v>994</v>
      </c>
      <c r="P146" t="s">
        <v>995</v>
      </c>
      <c r="Q146" s="65">
        <v>43556</v>
      </c>
      <c r="R146">
        <v>1751788</v>
      </c>
      <c r="S146" t="s">
        <v>996</v>
      </c>
    </row>
    <row r="147" spans="1:19" x14ac:dyDescent="0.2">
      <c r="A147" s="1" t="s">
        <v>46</v>
      </c>
      <c r="B147" s="2">
        <f>'ATO Results'!I2</f>
        <v>0.36166666666666664</v>
      </c>
      <c r="L147" t="s">
        <v>143</v>
      </c>
      <c r="M147" t="s">
        <v>997</v>
      </c>
      <c r="N147" t="s">
        <v>660</v>
      </c>
      <c r="O147" t="s">
        <v>902</v>
      </c>
      <c r="P147" t="s">
        <v>998</v>
      </c>
      <c r="Q147" s="65">
        <v>43963</v>
      </c>
      <c r="R147">
        <v>1286681</v>
      </c>
      <c r="S147">
        <v>1960</v>
      </c>
    </row>
    <row r="148" spans="1:19" x14ac:dyDescent="0.2">
      <c r="A148" s="1" t="s">
        <v>202</v>
      </c>
      <c r="B148" s="2">
        <f>'GIS Results'!I2</f>
        <v>0.36166666666666664</v>
      </c>
      <c r="L148" t="s">
        <v>129</v>
      </c>
      <c r="M148" t="s">
        <v>999</v>
      </c>
      <c r="N148" t="s">
        <v>660</v>
      </c>
      <c r="O148" t="s">
        <v>902</v>
      </c>
      <c r="P148" t="s">
        <v>1000</v>
      </c>
      <c r="Q148" s="65">
        <v>34850</v>
      </c>
      <c r="R148">
        <v>940944</v>
      </c>
      <c r="S148">
        <v>1938</v>
      </c>
    </row>
    <row r="149" spans="1:19" x14ac:dyDescent="0.2">
      <c r="A149" s="1" t="s">
        <v>439</v>
      </c>
      <c r="B149" s="2">
        <f>'UAL Results'!I2</f>
        <v>0.36249999999999999</v>
      </c>
      <c r="L149" t="s">
        <v>147</v>
      </c>
      <c r="M149" t="s">
        <v>1001</v>
      </c>
      <c r="N149" t="s">
        <v>688</v>
      </c>
      <c r="O149" t="s">
        <v>689</v>
      </c>
      <c r="P149" t="s">
        <v>1002</v>
      </c>
      <c r="Q149" s="65">
        <v>20883</v>
      </c>
      <c r="R149">
        <v>936340</v>
      </c>
      <c r="S149">
        <v>1995</v>
      </c>
    </row>
    <row r="150" spans="1:19" x14ac:dyDescent="0.2">
      <c r="A150" s="1" t="s">
        <v>89</v>
      </c>
      <c r="B150" s="2">
        <f>'CE Results'!I2</f>
        <v>0.36458333333333337</v>
      </c>
      <c r="L150" t="s">
        <v>148</v>
      </c>
      <c r="M150" t="s">
        <v>1003</v>
      </c>
      <c r="N150" t="s">
        <v>688</v>
      </c>
      <c r="O150" t="s">
        <v>692</v>
      </c>
      <c r="P150" t="s">
        <v>715</v>
      </c>
      <c r="Q150" s="65">
        <v>27941</v>
      </c>
      <c r="R150">
        <v>1326160</v>
      </c>
      <c r="S150">
        <v>1904</v>
      </c>
    </row>
    <row r="151" spans="1:19" x14ac:dyDescent="0.2">
      <c r="A151" s="1" t="s">
        <v>445</v>
      </c>
      <c r="B151" s="2">
        <f>'VRSN Results'!I2</f>
        <v>0.36499999999999999</v>
      </c>
      <c r="L151" t="s">
        <v>130</v>
      </c>
      <c r="M151" t="s">
        <v>1004</v>
      </c>
      <c r="N151" t="s">
        <v>644</v>
      </c>
      <c r="O151" t="s">
        <v>891</v>
      </c>
      <c r="P151" t="s">
        <v>989</v>
      </c>
      <c r="Q151" s="65">
        <v>39660</v>
      </c>
      <c r="R151">
        <v>927066</v>
      </c>
      <c r="S151">
        <v>1979</v>
      </c>
    </row>
    <row r="152" spans="1:19" x14ac:dyDescent="0.2">
      <c r="A152" s="1" t="s">
        <v>36</v>
      </c>
      <c r="B152" s="2">
        <f>'AON Results'!I2</f>
        <v>0.36583333333333329</v>
      </c>
      <c r="L152" t="s">
        <v>135</v>
      </c>
      <c r="M152" t="s">
        <v>1005</v>
      </c>
      <c r="N152" t="s">
        <v>756</v>
      </c>
      <c r="O152" t="s">
        <v>757</v>
      </c>
      <c r="P152" t="s">
        <v>1006</v>
      </c>
      <c r="Q152" s="65">
        <v>36768</v>
      </c>
      <c r="R152">
        <v>1090012</v>
      </c>
      <c r="S152">
        <v>1971</v>
      </c>
    </row>
    <row r="153" spans="1:19" x14ac:dyDescent="0.2">
      <c r="A153" s="1" t="s">
        <v>59</v>
      </c>
      <c r="B153" s="2">
        <f>'BDX Results'!I2</f>
        <v>0.36666666666666664</v>
      </c>
      <c r="L153" t="s">
        <v>136</v>
      </c>
      <c r="M153" t="s">
        <v>1007</v>
      </c>
      <c r="N153" t="s">
        <v>644</v>
      </c>
      <c r="O153" t="s">
        <v>664</v>
      </c>
      <c r="P153" t="s">
        <v>1008</v>
      </c>
      <c r="Q153" s="65">
        <v>43963</v>
      </c>
      <c r="R153">
        <v>1093557</v>
      </c>
      <c r="S153">
        <v>1999</v>
      </c>
    </row>
    <row r="154" spans="1:19" x14ac:dyDescent="0.2">
      <c r="A154" s="1" t="s">
        <v>163</v>
      </c>
      <c r="B154" s="2">
        <f>'EQT Results'!I2</f>
        <v>0.36708333333333326</v>
      </c>
      <c r="L154" t="s">
        <v>156</v>
      </c>
      <c r="M154" t="s">
        <v>1009</v>
      </c>
      <c r="N154" t="s">
        <v>887</v>
      </c>
      <c r="O154" t="s">
        <v>1010</v>
      </c>
      <c r="P154" t="s">
        <v>1011</v>
      </c>
      <c r="Q154" s="65">
        <v>37459</v>
      </c>
      <c r="R154">
        <v>712515</v>
      </c>
      <c r="S154">
        <v>1982</v>
      </c>
    </row>
    <row r="155" spans="1:19" x14ac:dyDescent="0.2">
      <c r="A155" s="1" t="s">
        <v>343</v>
      </c>
      <c r="B155" s="2">
        <f>'PCAR Results'!I2</f>
        <v>0.36708333333333337</v>
      </c>
      <c r="L155" t="s">
        <v>152</v>
      </c>
      <c r="M155" t="s">
        <v>1012</v>
      </c>
      <c r="N155" t="s">
        <v>660</v>
      </c>
      <c r="O155" t="s">
        <v>744</v>
      </c>
      <c r="P155" t="s">
        <v>675</v>
      </c>
      <c r="Q155" s="65">
        <v>37459</v>
      </c>
      <c r="R155">
        <v>1065088</v>
      </c>
      <c r="S155">
        <v>1995</v>
      </c>
    </row>
    <row r="156" spans="1:19" x14ac:dyDescent="0.2">
      <c r="A156" s="1" t="s">
        <v>268</v>
      </c>
      <c r="B156" s="2">
        <f>'LHX Results'!I2</f>
        <v>0.36875000000000002</v>
      </c>
      <c r="L156" t="s">
        <v>153</v>
      </c>
      <c r="M156" t="s">
        <v>1013</v>
      </c>
      <c r="N156" t="s">
        <v>713</v>
      </c>
      <c r="O156" t="s">
        <v>714</v>
      </c>
      <c r="P156" t="s">
        <v>1014</v>
      </c>
      <c r="Q156" s="65">
        <v>32539</v>
      </c>
      <c r="R156">
        <v>31462</v>
      </c>
      <c r="S156">
        <v>1923</v>
      </c>
    </row>
    <row r="157" spans="1:19" x14ac:dyDescent="0.2">
      <c r="A157" s="1" t="s">
        <v>105</v>
      </c>
      <c r="B157" s="2">
        <f>'CLX Results'!I2</f>
        <v>0.37083333333333329</v>
      </c>
      <c r="L157" t="s">
        <v>114</v>
      </c>
      <c r="M157" t="s">
        <v>1015</v>
      </c>
      <c r="N157" t="s">
        <v>688</v>
      </c>
      <c r="O157" t="s">
        <v>689</v>
      </c>
      <c r="P157" t="s">
        <v>703</v>
      </c>
      <c r="Q157" s="65">
        <v>20883</v>
      </c>
      <c r="R157">
        <v>1047862</v>
      </c>
      <c r="S157">
        <v>1823</v>
      </c>
    </row>
    <row r="158" spans="1:19" x14ac:dyDescent="0.2">
      <c r="A158" s="1" t="s">
        <v>91</v>
      </c>
      <c r="B158" s="2">
        <f>'CNC Results'!I2</f>
        <v>0.37083333333333329</v>
      </c>
      <c r="L158" t="s">
        <v>164</v>
      </c>
      <c r="M158" t="s">
        <v>1016</v>
      </c>
      <c r="N158" t="s">
        <v>648</v>
      </c>
      <c r="O158" t="s">
        <v>1017</v>
      </c>
      <c r="P158" t="s">
        <v>705</v>
      </c>
      <c r="Q158" s="65">
        <v>35600</v>
      </c>
      <c r="R158">
        <v>33185</v>
      </c>
      <c r="S158">
        <v>1899</v>
      </c>
    </row>
    <row r="159" spans="1:19" x14ac:dyDescent="0.2">
      <c r="A159" s="1" t="s">
        <v>88</v>
      </c>
      <c r="B159" s="2">
        <f>'CDW Results'!I2</f>
        <v>0.3725</v>
      </c>
      <c r="L159" t="s">
        <v>1018</v>
      </c>
      <c r="M159" t="s">
        <v>1019</v>
      </c>
      <c r="N159" t="s">
        <v>667</v>
      </c>
      <c r="O159" t="s">
        <v>1020</v>
      </c>
      <c r="P159" t="s">
        <v>669</v>
      </c>
      <c r="Q159" s="65">
        <v>42905</v>
      </c>
      <c r="R159">
        <v>1095073</v>
      </c>
      <c r="S159">
        <v>1973</v>
      </c>
    </row>
    <row r="160" spans="1:19" x14ac:dyDescent="0.2">
      <c r="A160" s="1" t="s">
        <v>32</v>
      </c>
      <c r="B160" s="2">
        <f>'AMGN Results'!I2</f>
        <v>0.3741666666666667</v>
      </c>
      <c r="L160" t="s">
        <v>154</v>
      </c>
      <c r="M160" t="s">
        <v>1021</v>
      </c>
      <c r="N160" t="s">
        <v>688</v>
      </c>
      <c r="O160" t="s">
        <v>692</v>
      </c>
      <c r="P160" t="s">
        <v>1022</v>
      </c>
      <c r="Q160" s="65">
        <v>20883</v>
      </c>
      <c r="R160">
        <v>827052</v>
      </c>
      <c r="S160">
        <v>1886</v>
      </c>
    </row>
    <row r="161" spans="1:19" x14ac:dyDescent="0.2">
      <c r="A161" s="1" t="s">
        <v>51</v>
      </c>
      <c r="B161" s="2">
        <f>'AVY Results'!I2</f>
        <v>0.375</v>
      </c>
      <c r="L161" t="s">
        <v>168</v>
      </c>
      <c r="M161" t="s">
        <v>1023</v>
      </c>
      <c r="N161" t="s">
        <v>680</v>
      </c>
      <c r="O161" t="s">
        <v>1024</v>
      </c>
      <c r="P161" t="s">
        <v>703</v>
      </c>
      <c r="Q161" s="65">
        <v>38722</v>
      </c>
      <c r="R161">
        <v>1001250</v>
      </c>
      <c r="S161">
        <v>1946</v>
      </c>
    </row>
    <row r="162" spans="1:19" x14ac:dyDescent="0.2">
      <c r="A162" s="1" t="s">
        <v>245</v>
      </c>
      <c r="B162" s="2">
        <f>'IVZ Results'!I2</f>
        <v>0.37541666666666662</v>
      </c>
      <c r="L162" t="s">
        <v>157</v>
      </c>
      <c r="M162" t="s">
        <v>1025</v>
      </c>
      <c r="N162" t="s">
        <v>644</v>
      </c>
      <c r="O162" t="s">
        <v>909</v>
      </c>
      <c r="P162" t="s">
        <v>949</v>
      </c>
      <c r="Q162" s="65">
        <v>37462</v>
      </c>
      <c r="R162">
        <v>1156039</v>
      </c>
      <c r="S162" t="s">
        <v>1026</v>
      </c>
    </row>
    <row r="163" spans="1:19" x14ac:dyDescent="0.2">
      <c r="A163" s="1" t="s">
        <v>464</v>
      </c>
      <c r="B163" s="2">
        <f>'WFC Results'!I2</f>
        <v>0.3783333333333333</v>
      </c>
      <c r="L163" t="s">
        <v>150</v>
      </c>
      <c r="M163" t="s">
        <v>1027</v>
      </c>
      <c r="N163" t="s">
        <v>713</v>
      </c>
      <c r="O163" t="s">
        <v>714</v>
      </c>
      <c r="P163" t="s">
        <v>1028</v>
      </c>
      <c r="Q163" s="65">
        <v>34335</v>
      </c>
      <c r="R163">
        <v>915389</v>
      </c>
      <c r="S163">
        <v>1920</v>
      </c>
    </row>
    <row r="164" spans="1:19" x14ac:dyDescent="0.2">
      <c r="A164" s="1" t="s">
        <v>414</v>
      </c>
      <c r="B164" s="2">
        <f>'TTWO Results'!I2</f>
        <v>0.37874999999999998</v>
      </c>
      <c r="L164" t="s">
        <v>158</v>
      </c>
      <c r="M164" t="s">
        <v>1029</v>
      </c>
      <c r="N164" t="s">
        <v>648</v>
      </c>
      <c r="O164" t="s">
        <v>731</v>
      </c>
      <c r="P164" t="s">
        <v>1030</v>
      </c>
      <c r="Q164" s="65">
        <v>23832</v>
      </c>
      <c r="R164">
        <v>32604</v>
      </c>
      <c r="S164">
        <v>1890</v>
      </c>
    </row>
    <row r="165" spans="1:19" x14ac:dyDescent="0.2">
      <c r="A165" s="1" t="s">
        <v>392</v>
      </c>
      <c r="B165" s="2">
        <f>'STX Results'!I2</f>
        <v>0.38</v>
      </c>
      <c r="L165" t="s">
        <v>159</v>
      </c>
      <c r="M165" t="s">
        <v>1031</v>
      </c>
      <c r="N165" t="s">
        <v>652</v>
      </c>
      <c r="O165" t="s">
        <v>724</v>
      </c>
      <c r="P165" t="s">
        <v>1032</v>
      </c>
      <c r="Q165" s="65">
        <v>44203</v>
      </c>
      <c r="R165">
        <v>1463101</v>
      </c>
      <c r="S165">
        <v>2006</v>
      </c>
    </row>
    <row r="166" spans="1:19" x14ac:dyDescent="0.2">
      <c r="A166" s="1" t="s">
        <v>346</v>
      </c>
      <c r="B166" s="2">
        <f>'PARA Results'!I2</f>
        <v>0.3808333333333333</v>
      </c>
      <c r="L166" t="s">
        <v>161</v>
      </c>
      <c r="M166" t="s">
        <v>1033</v>
      </c>
      <c r="N166" t="s">
        <v>756</v>
      </c>
      <c r="O166" t="s">
        <v>757</v>
      </c>
      <c r="P166" t="s">
        <v>758</v>
      </c>
      <c r="Q166" s="65">
        <v>36832</v>
      </c>
      <c r="R166">
        <v>821189</v>
      </c>
      <c r="S166">
        <v>1999</v>
      </c>
    </row>
    <row r="167" spans="1:19" x14ac:dyDescent="0.2">
      <c r="A167" s="1" t="s">
        <v>417</v>
      </c>
      <c r="B167" s="2">
        <f>'TGT Results'!I2</f>
        <v>0.38458333333333328</v>
      </c>
      <c r="L167" t="s">
        <v>162</v>
      </c>
      <c r="M167" t="s">
        <v>1034</v>
      </c>
      <c r="N167" t="s">
        <v>652</v>
      </c>
      <c r="O167" t="s">
        <v>671</v>
      </c>
      <c r="P167" t="s">
        <v>1035</v>
      </c>
      <c r="Q167" s="65">
        <v>44544</v>
      </c>
      <c r="R167">
        <v>1352010</v>
      </c>
      <c r="S167">
        <v>1993</v>
      </c>
    </row>
    <row r="168" spans="1:19" x14ac:dyDescent="0.2">
      <c r="A168" s="1" t="s">
        <v>133</v>
      </c>
      <c r="B168" s="2">
        <f>'DE Results'!I2</f>
        <v>0.38541666666666663</v>
      </c>
      <c r="L168" t="s">
        <v>165</v>
      </c>
      <c r="M168" t="s">
        <v>1036</v>
      </c>
      <c r="N168" t="s">
        <v>740</v>
      </c>
      <c r="O168" t="s">
        <v>984</v>
      </c>
      <c r="P168" t="s">
        <v>1011</v>
      </c>
      <c r="Q168" s="65">
        <v>42083</v>
      </c>
      <c r="R168">
        <v>1101239</v>
      </c>
      <c r="S168">
        <v>1998</v>
      </c>
    </row>
    <row r="169" spans="1:19" x14ac:dyDescent="0.2">
      <c r="A169" s="1" t="s">
        <v>315</v>
      </c>
      <c r="B169" s="2">
        <f>'MSI Results'!I2</f>
        <v>0.38666666666666666</v>
      </c>
      <c r="L169" t="s">
        <v>166</v>
      </c>
      <c r="M169" t="s">
        <v>1037</v>
      </c>
      <c r="N169" t="s">
        <v>740</v>
      </c>
      <c r="O169" t="s">
        <v>775</v>
      </c>
      <c r="P169" t="s">
        <v>682</v>
      </c>
      <c r="Q169" s="65">
        <v>37228</v>
      </c>
      <c r="R169">
        <v>906107</v>
      </c>
      <c r="S169">
        <v>1969</v>
      </c>
    </row>
    <row r="170" spans="1:19" x14ac:dyDescent="0.2">
      <c r="A170" s="1" t="s">
        <v>15</v>
      </c>
      <c r="B170" s="2">
        <f>'ALB Results'!I2</f>
        <v>0.38666666666666671</v>
      </c>
      <c r="L170" t="s">
        <v>163</v>
      </c>
      <c r="M170" t="s">
        <v>1038</v>
      </c>
      <c r="N170" t="s">
        <v>756</v>
      </c>
      <c r="O170" t="s">
        <v>757</v>
      </c>
      <c r="P170" t="s">
        <v>1039</v>
      </c>
      <c r="Q170" s="65">
        <v>44837</v>
      </c>
      <c r="R170">
        <v>33213</v>
      </c>
      <c r="S170">
        <v>1888</v>
      </c>
    </row>
    <row r="171" spans="1:19" x14ac:dyDescent="0.2">
      <c r="A171" s="1" t="s">
        <v>130</v>
      </c>
      <c r="B171" s="2">
        <f>'DVA Results'!I2</f>
        <v>0.38750000000000001</v>
      </c>
      <c r="L171" t="s">
        <v>171</v>
      </c>
      <c r="M171" t="s">
        <v>1040</v>
      </c>
      <c r="N171" t="s">
        <v>688</v>
      </c>
      <c r="O171" t="s">
        <v>692</v>
      </c>
      <c r="P171" t="s">
        <v>1041</v>
      </c>
      <c r="Q171" s="65">
        <v>40018</v>
      </c>
      <c r="R171">
        <v>72741</v>
      </c>
      <c r="S171">
        <v>1966</v>
      </c>
    </row>
    <row r="172" spans="1:19" x14ac:dyDescent="0.2">
      <c r="A172" s="1" t="s">
        <v>85</v>
      </c>
      <c r="B172" s="2">
        <f>'CAT Results'!I2</f>
        <v>0.39</v>
      </c>
      <c r="L172" t="s">
        <v>167</v>
      </c>
      <c r="M172" t="s">
        <v>1042</v>
      </c>
      <c r="N172" t="s">
        <v>740</v>
      </c>
      <c r="O172" t="s">
        <v>775</v>
      </c>
      <c r="P172" t="s">
        <v>809</v>
      </c>
      <c r="Q172" s="65">
        <v>41731</v>
      </c>
      <c r="R172">
        <v>920522</v>
      </c>
      <c r="S172">
        <v>1971</v>
      </c>
    </row>
    <row r="173" spans="1:19" x14ac:dyDescent="0.2">
      <c r="A173" s="1" t="s">
        <v>430</v>
      </c>
      <c r="B173" s="2">
        <f>'TRMB Results'!I2</f>
        <v>0.39291666666666664</v>
      </c>
      <c r="L173" t="s">
        <v>151</v>
      </c>
      <c r="M173" t="s">
        <v>1043</v>
      </c>
      <c r="N173" t="s">
        <v>648</v>
      </c>
      <c r="O173" t="s">
        <v>731</v>
      </c>
      <c r="P173" t="s">
        <v>672</v>
      </c>
      <c r="Q173" s="65">
        <v>20883</v>
      </c>
      <c r="R173">
        <v>1551182</v>
      </c>
      <c r="S173">
        <v>1911</v>
      </c>
    </row>
    <row r="174" spans="1:19" x14ac:dyDescent="0.2">
      <c r="A174" s="1" t="s">
        <v>78</v>
      </c>
      <c r="B174" s="2">
        <f>'CPB Results'!I2</f>
        <v>0.39291666666666669</v>
      </c>
      <c r="L174" t="s">
        <v>160</v>
      </c>
      <c r="M174" t="s">
        <v>1044</v>
      </c>
      <c r="N174" t="s">
        <v>688</v>
      </c>
      <c r="O174" t="s">
        <v>692</v>
      </c>
      <c r="P174" t="s">
        <v>1045</v>
      </c>
      <c r="Q174" s="65">
        <v>20883</v>
      </c>
      <c r="R174">
        <v>65984</v>
      </c>
      <c r="S174">
        <v>1913</v>
      </c>
    </row>
    <row r="175" spans="1:19" x14ac:dyDescent="0.2">
      <c r="A175" s="1" t="s">
        <v>222</v>
      </c>
      <c r="B175" s="2">
        <f>'HON Results'!I2</f>
        <v>0.39291666666666669</v>
      </c>
      <c r="L175" t="s">
        <v>169</v>
      </c>
      <c r="M175" t="s">
        <v>1046</v>
      </c>
      <c r="N175" t="s">
        <v>660</v>
      </c>
      <c r="O175" t="s">
        <v>744</v>
      </c>
      <c r="P175" t="s">
        <v>703</v>
      </c>
      <c r="Q175" s="65">
        <v>44095</v>
      </c>
      <c r="R175">
        <v>1370637</v>
      </c>
      <c r="S175">
        <v>2005</v>
      </c>
    </row>
    <row r="176" spans="1:19" x14ac:dyDescent="0.2">
      <c r="A176" s="1" t="s">
        <v>431</v>
      </c>
      <c r="B176" s="2">
        <f>'TFC Results'!I2</f>
        <v>0.39333333333333331</v>
      </c>
      <c r="L176" t="s">
        <v>170</v>
      </c>
      <c r="M176" t="s">
        <v>1047</v>
      </c>
      <c r="N176" t="s">
        <v>688</v>
      </c>
      <c r="O176" t="s">
        <v>692</v>
      </c>
      <c r="P176" t="s">
        <v>1048</v>
      </c>
      <c r="Q176" s="65">
        <v>43256</v>
      </c>
      <c r="R176">
        <v>1711269</v>
      </c>
      <c r="S176">
        <v>1909</v>
      </c>
    </row>
    <row r="177" spans="1:19" x14ac:dyDescent="0.2">
      <c r="A177" s="1" t="s">
        <v>370</v>
      </c>
      <c r="B177" s="2">
        <f>'PWR Results'!I2</f>
        <v>0.39458333333333334</v>
      </c>
      <c r="L177" t="s">
        <v>155</v>
      </c>
      <c r="M177" t="s">
        <v>1049</v>
      </c>
      <c r="N177" t="s">
        <v>644</v>
      </c>
      <c r="O177" t="s">
        <v>664</v>
      </c>
      <c r="P177" t="s">
        <v>1050</v>
      </c>
      <c r="Q177" s="65">
        <v>40634</v>
      </c>
      <c r="R177">
        <v>1099800</v>
      </c>
      <c r="S177">
        <v>1958</v>
      </c>
    </row>
    <row r="178" spans="1:19" x14ac:dyDescent="0.2">
      <c r="A178" s="1" t="s">
        <v>266</v>
      </c>
      <c r="B178" s="2">
        <f>'KHC Results'!I2</f>
        <v>0.39500000000000002</v>
      </c>
      <c r="L178" t="s">
        <v>172</v>
      </c>
      <c r="M178" t="s">
        <v>1051</v>
      </c>
      <c r="N178" t="s">
        <v>688</v>
      </c>
      <c r="O178" t="s">
        <v>692</v>
      </c>
      <c r="P178" t="s">
        <v>682</v>
      </c>
      <c r="Q178" s="65">
        <v>20883</v>
      </c>
      <c r="R178">
        <v>1109357</v>
      </c>
      <c r="S178">
        <v>2000</v>
      </c>
    </row>
    <row r="179" spans="1:19" x14ac:dyDescent="0.2">
      <c r="A179" s="1" t="s">
        <v>22</v>
      </c>
      <c r="B179" s="2">
        <f>'MO Results'!I2</f>
        <v>0.39750000000000002</v>
      </c>
      <c r="L179" t="s">
        <v>174</v>
      </c>
      <c r="M179" t="s">
        <v>1052</v>
      </c>
      <c r="N179" t="s">
        <v>648</v>
      </c>
      <c r="O179" t="s">
        <v>884</v>
      </c>
      <c r="P179" t="s">
        <v>745</v>
      </c>
      <c r="Q179" s="65">
        <v>39365</v>
      </c>
      <c r="R179">
        <v>746515</v>
      </c>
      <c r="S179">
        <v>1979</v>
      </c>
    </row>
    <row r="180" spans="1:19" x14ac:dyDescent="0.2">
      <c r="A180" s="1" t="s">
        <v>297</v>
      </c>
      <c r="B180" s="2">
        <f>'MDT Results'!I2</f>
        <v>0.39791666666666664</v>
      </c>
      <c r="L180" t="s">
        <v>173</v>
      </c>
      <c r="M180" t="s">
        <v>1053</v>
      </c>
      <c r="N180" t="s">
        <v>660</v>
      </c>
      <c r="O180" t="s">
        <v>661</v>
      </c>
      <c r="P180" t="s">
        <v>745</v>
      </c>
      <c r="Q180" s="65">
        <v>39357</v>
      </c>
      <c r="R180">
        <v>1324424</v>
      </c>
      <c r="S180">
        <v>1996</v>
      </c>
    </row>
    <row r="181" spans="1:19" x14ac:dyDescent="0.2">
      <c r="A181" s="1" t="s">
        <v>108</v>
      </c>
      <c r="B181" s="2">
        <f>'KO Results'!I2</f>
        <v>0.39833333333333337</v>
      </c>
      <c r="L181" t="s">
        <v>175</v>
      </c>
      <c r="M181" t="s">
        <v>1054</v>
      </c>
      <c r="N181" t="s">
        <v>740</v>
      </c>
      <c r="O181" t="s">
        <v>1055</v>
      </c>
      <c r="P181" t="s">
        <v>1056</v>
      </c>
      <c r="Q181" s="65">
        <v>42388</v>
      </c>
      <c r="R181">
        <v>1289490</v>
      </c>
      <c r="S181">
        <v>1977</v>
      </c>
    </row>
    <row r="182" spans="1:19" x14ac:dyDescent="0.2">
      <c r="A182" s="1" t="s">
        <v>428</v>
      </c>
      <c r="B182" s="2">
        <f>'TT Results'!I2</f>
        <v>0.39833333333333337</v>
      </c>
      <c r="L182" t="s">
        <v>189</v>
      </c>
      <c r="M182" t="s">
        <v>1057</v>
      </c>
      <c r="N182" t="s">
        <v>660</v>
      </c>
      <c r="O182" t="s">
        <v>1058</v>
      </c>
      <c r="P182" t="s">
        <v>1059</v>
      </c>
      <c r="Q182" s="65">
        <v>20883</v>
      </c>
      <c r="R182">
        <v>37996</v>
      </c>
      <c r="S182">
        <v>1903</v>
      </c>
    </row>
    <row r="183" spans="1:19" x14ac:dyDescent="0.2">
      <c r="A183" s="1" t="s">
        <v>347</v>
      </c>
      <c r="B183" s="2">
        <f>'PH Results'!I2</f>
        <v>0.39916666666666667</v>
      </c>
      <c r="L183" t="s">
        <v>137</v>
      </c>
      <c r="M183" t="s">
        <v>1060</v>
      </c>
      <c r="N183" t="s">
        <v>756</v>
      </c>
      <c r="O183" t="s">
        <v>757</v>
      </c>
      <c r="P183" t="s">
        <v>1061</v>
      </c>
      <c r="Q183" s="65">
        <v>43437</v>
      </c>
      <c r="R183">
        <v>1539838</v>
      </c>
      <c r="S183">
        <v>2007</v>
      </c>
    </row>
    <row r="184" spans="1:19" x14ac:dyDescent="0.2">
      <c r="A184" s="1" t="s">
        <v>149</v>
      </c>
      <c r="B184" s="2">
        <f>'DD Results'!I2</f>
        <v>0.39958333333333329</v>
      </c>
      <c r="L184" t="s">
        <v>180</v>
      </c>
      <c r="M184" t="s">
        <v>1062</v>
      </c>
      <c r="N184" t="s">
        <v>648</v>
      </c>
      <c r="O184" t="s">
        <v>1063</v>
      </c>
      <c r="P184" t="s">
        <v>1064</v>
      </c>
      <c r="Q184" s="65">
        <v>39706</v>
      </c>
      <c r="R184">
        <v>815556</v>
      </c>
      <c r="S184">
        <v>1967</v>
      </c>
    </row>
    <row r="185" spans="1:19" x14ac:dyDescent="0.2">
      <c r="A185" s="1" t="s">
        <v>13</v>
      </c>
      <c r="B185" s="2">
        <f>'ABNB Results'!I2</f>
        <v>0.40250000000000002</v>
      </c>
      <c r="L185" t="s">
        <v>195</v>
      </c>
      <c r="M185" t="s">
        <v>1065</v>
      </c>
      <c r="N185" t="s">
        <v>713</v>
      </c>
      <c r="O185" t="s">
        <v>1066</v>
      </c>
      <c r="P185" t="s">
        <v>1067</v>
      </c>
      <c r="Q185" s="65">
        <v>40725</v>
      </c>
      <c r="R185">
        <v>831259</v>
      </c>
      <c r="S185">
        <v>1912</v>
      </c>
    </row>
    <row r="186" spans="1:19" x14ac:dyDescent="0.2">
      <c r="A186" s="1" t="s">
        <v>193</v>
      </c>
      <c r="B186" s="2">
        <f>'FOX Results'!I2</f>
        <v>0.40250000000000002</v>
      </c>
      <c r="L186" t="s">
        <v>178</v>
      </c>
      <c r="M186" t="s">
        <v>1068</v>
      </c>
      <c r="N186" t="s">
        <v>667</v>
      </c>
      <c r="O186" t="s">
        <v>862</v>
      </c>
      <c r="P186" t="s">
        <v>821</v>
      </c>
      <c r="Q186" s="65">
        <v>44550</v>
      </c>
      <c r="R186">
        <v>1013237</v>
      </c>
      <c r="S186">
        <v>1978</v>
      </c>
    </row>
    <row r="187" spans="1:19" x14ac:dyDescent="0.2">
      <c r="A187" s="1" t="s">
        <v>192</v>
      </c>
      <c r="B187" s="2">
        <f>'FOXA Results'!I2</f>
        <v>0.40250000000000002</v>
      </c>
      <c r="L187" t="s">
        <v>182</v>
      </c>
      <c r="M187" t="s">
        <v>1069</v>
      </c>
      <c r="N187" t="s">
        <v>648</v>
      </c>
      <c r="O187" t="s">
        <v>884</v>
      </c>
      <c r="P187" t="s">
        <v>791</v>
      </c>
      <c r="Q187" s="65">
        <v>29586</v>
      </c>
      <c r="R187">
        <v>1048911</v>
      </c>
      <c r="S187">
        <v>1971</v>
      </c>
    </row>
    <row r="188" spans="1:19" x14ac:dyDescent="0.2">
      <c r="A188" s="1" t="s">
        <v>447</v>
      </c>
      <c r="B188" s="2">
        <f>'VZ Results'!I2</f>
        <v>0.40333333333333327</v>
      </c>
      <c r="L188" t="s">
        <v>186</v>
      </c>
      <c r="M188" t="s">
        <v>1070</v>
      </c>
      <c r="N188" t="s">
        <v>688</v>
      </c>
      <c r="O188" t="s">
        <v>692</v>
      </c>
      <c r="P188" t="s">
        <v>1071</v>
      </c>
      <c r="Q188" s="65">
        <v>35762</v>
      </c>
      <c r="R188">
        <v>1031296</v>
      </c>
      <c r="S188">
        <v>1997</v>
      </c>
    </row>
    <row r="189" spans="1:19" x14ac:dyDescent="0.2">
      <c r="A189" s="1" t="s">
        <v>150</v>
      </c>
      <c r="B189" s="2">
        <f>'EMN Results'!I2</f>
        <v>0.40416666666666662</v>
      </c>
      <c r="L189" t="s">
        <v>177</v>
      </c>
      <c r="M189" t="s">
        <v>1072</v>
      </c>
      <c r="N189" t="s">
        <v>652</v>
      </c>
      <c r="O189" t="s">
        <v>747</v>
      </c>
      <c r="P189" t="s">
        <v>745</v>
      </c>
      <c r="Q189" s="65">
        <v>40532</v>
      </c>
      <c r="R189">
        <v>1048695</v>
      </c>
      <c r="S189">
        <v>1996</v>
      </c>
    </row>
    <row r="190" spans="1:19" x14ac:dyDescent="0.2">
      <c r="A190" s="1" t="s">
        <v>235</v>
      </c>
      <c r="B190" s="2">
        <f>'INCY Results'!I2</f>
        <v>0.40583333333333338</v>
      </c>
      <c r="L190" t="s">
        <v>187</v>
      </c>
      <c r="M190" t="s">
        <v>1073</v>
      </c>
      <c r="N190" t="s">
        <v>667</v>
      </c>
      <c r="O190" t="s">
        <v>922</v>
      </c>
      <c r="P190" t="s">
        <v>1074</v>
      </c>
      <c r="Q190" s="65">
        <v>36983</v>
      </c>
      <c r="R190">
        <v>798354</v>
      </c>
      <c r="S190">
        <v>1984</v>
      </c>
    </row>
    <row r="191" spans="1:19" x14ac:dyDescent="0.2">
      <c r="A191" s="1" t="s">
        <v>83</v>
      </c>
      <c r="B191" s="2">
        <f>'CARR Results'!I2</f>
        <v>0.40666666666666662</v>
      </c>
      <c r="L191" t="s">
        <v>179</v>
      </c>
      <c r="M191" t="s">
        <v>1075</v>
      </c>
      <c r="N191" t="s">
        <v>652</v>
      </c>
      <c r="O191" t="s">
        <v>674</v>
      </c>
      <c r="P191" t="s">
        <v>1076</v>
      </c>
      <c r="Q191" s="65">
        <v>45005</v>
      </c>
      <c r="R191">
        <v>814547</v>
      </c>
      <c r="S191">
        <v>1956</v>
      </c>
    </row>
    <row r="192" spans="1:19" x14ac:dyDescent="0.2">
      <c r="A192" s="1" t="s">
        <v>349</v>
      </c>
      <c r="B192" s="2">
        <f>'PAYC Results'!I2</f>
        <v>0.40666666666666673</v>
      </c>
      <c r="L192" t="s">
        <v>183</v>
      </c>
      <c r="M192" t="s">
        <v>1077</v>
      </c>
      <c r="N192" t="s">
        <v>667</v>
      </c>
      <c r="O192" t="s">
        <v>922</v>
      </c>
      <c r="P192" t="s">
        <v>938</v>
      </c>
      <c r="Q192" s="65">
        <v>39031</v>
      </c>
      <c r="R192">
        <v>1136893</v>
      </c>
      <c r="S192">
        <v>1968</v>
      </c>
    </row>
    <row r="193" spans="1:19" x14ac:dyDescent="0.2">
      <c r="A193" s="1" t="s">
        <v>405</v>
      </c>
      <c r="B193" s="2">
        <f>'STT Results'!I2</f>
        <v>0.40791666666666671</v>
      </c>
      <c r="L193" t="s">
        <v>184</v>
      </c>
      <c r="M193" t="s">
        <v>1078</v>
      </c>
      <c r="N193" t="s">
        <v>667</v>
      </c>
      <c r="O193" t="s">
        <v>794</v>
      </c>
      <c r="P193" t="s">
        <v>1079</v>
      </c>
      <c r="Q193" s="65">
        <v>35153</v>
      </c>
      <c r="R193">
        <v>35527</v>
      </c>
      <c r="S193">
        <v>1858</v>
      </c>
    </row>
    <row r="194" spans="1:19" x14ac:dyDescent="0.2">
      <c r="A194" s="1" t="s">
        <v>306</v>
      </c>
      <c r="B194" s="2">
        <f>'MHK Results'!I2</f>
        <v>0.40875</v>
      </c>
      <c r="L194" t="s">
        <v>188</v>
      </c>
      <c r="M194" t="s">
        <v>1080</v>
      </c>
      <c r="N194" t="s">
        <v>713</v>
      </c>
      <c r="O194" t="s">
        <v>876</v>
      </c>
      <c r="P194" t="s">
        <v>899</v>
      </c>
      <c r="Q194" s="65">
        <v>40044</v>
      </c>
      <c r="R194">
        <v>37785</v>
      </c>
      <c r="S194">
        <v>1883</v>
      </c>
    </row>
    <row r="195" spans="1:19" x14ac:dyDescent="0.2">
      <c r="A195" s="1" t="s">
        <v>242</v>
      </c>
      <c r="B195" s="2">
        <f>'IPG Results'!I2</f>
        <v>0.40916666666666662</v>
      </c>
      <c r="L195" t="s">
        <v>193</v>
      </c>
      <c r="M195" t="s">
        <v>1081</v>
      </c>
      <c r="N195" t="s">
        <v>887</v>
      </c>
      <c r="O195" t="s">
        <v>1082</v>
      </c>
      <c r="P195" t="s">
        <v>703</v>
      </c>
      <c r="Q195" s="65">
        <v>43528</v>
      </c>
      <c r="R195">
        <v>1754301</v>
      </c>
      <c r="S195">
        <v>2019</v>
      </c>
    </row>
    <row r="196" spans="1:19" x14ac:dyDescent="0.2">
      <c r="A196" s="1" t="s">
        <v>277</v>
      </c>
      <c r="B196" s="2">
        <f>'LYV Results'!I2</f>
        <v>0.40958333333333335</v>
      </c>
      <c r="L196" t="s">
        <v>192</v>
      </c>
      <c r="M196" t="s">
        <v>1083</v>
      </c>
      <c r="N196" t="s">
        <v>887</v>
      </c>
      <c r="O196" t="s">
        <v>1082</v>
      </c>
      <c r="P196" t="s">
        <v>703</v>
      </c>
      <c r="Q196" s="65">
        <v>43528</v>
      </c>
      <c r="R196">
        <v>1754301</v>
      </c>
      <c r="S196">
        <v>2019</v>
      </c>
    </row>
    <row r="197" spans="1:19" x14ac:dyDescent="0.2">
      <c r="A197" s="1" t="s">
        <v>126</v>
      </c>
      <c r="B197" s="2">
        <f>'CMI Results'!I2</f>
        <v>0.41041666666666671</v>
      </c>
      <c r="L197" t="s">
        <v>181</v>
      </c>
      <c r="M197" t="s">
        <v>1084</v>
      </c>
      <c r="N197" t="s">
        <v>740</v>
      </c>
      <c r="O197" t="s">
        <v>1085</v>
      </c>
      <c r="P197" t="s">
        <v>1086</v>
      </c>
      <c r="Q197" s="65">
        <v>42401</v>
      </c>
      <c r="R197">
        <v>34903</v>
      </c>
      <c r="S197">
        <v>1962</v>
      </c>
    </row>
    <row r="198" spans="1:19" x14ac:dyDescent="0.2">
      <c r="A198" s="1" t="s">
        <v>94</v>
      </c>
      <c r="B198" s="2">
        <f>'CRL Results'!I2</f>
        <v>0.41083333333333338</v>
      </c>
      <c r="L198" t="s">
        <v>185</v>
      </c>
      <c r="M198" t="s">
        <v>1087</v>
      </c>
      <c r="N198" t="s">
        <v>652</v>
      </c>
      <c r="O198" t="s">
        <v>677</v>
      </c>
      <c r="P198" t="s">
        <v>718</v>
      </c>
      <c r="Q198" s="65">
        <v>44914</v>
      </c>
      <c r="R198">
        <v>1274494</v>
      </c>
      <c r="S198">
        <v>1999</v>
      </c>
    </row>
    <row r="199" spans="1:19" x14ac:dyDescent="0.2">
      <c r="A199" s="1" t="s">
        <v>223</v>
      </c>
      <c r="B199" s="2">
        <f>'HRL Results'!I2</f>
        <v>0.41125</v>
      </c>
      <c r="L199" t="s">
        <v>190</v>
      </c>
      <c r="M199" t="s">
        <v>1088</v>
      </c>
      <c r="N199" t="s">
        <v>652</v>
      </c>
      <c r="O199" t="s">
        <v>931</v>
      </c>
      <c r="P199" t="s">
        <v>1089</v>
      </c>
      <c r="Q199" s="65">
        <v>43384</v>
      </c>
      <c r="R199">
        <v>1262039</v>
      </c>
      <c r="S199">
        <v>2000</v>
      </c>
    </row>
    <row r="200" spans="1:19" x14ac:dyDescent="0.2">
      <c r="A200" s="1" t="s">
        <v>19</v>
      </c>
      <c r="B200" s="2">
        <f>'ALL Results'!I2</f>
        <v>0.41166666666666674</v>
      </c>
      <c r="L200" t="s">
        <v>191</v>
      </c>
      <c r="M200" t="s">
        <v>1090</v>
      </c>
      <c r="N200" t="s">
        <v>648</v>
      </c>
      <c r="O200" t="s">
        <v>991</v>
      </c>
      <c r="P200" t="s">
        <v>1091</v>
      </c>
      <c r="Q200" s="65">
        <v>42552</v>
      </c>
      <c r="R200">
        <v>1659166</v>
      </c>
      <c r="S200">
        <v>2016</v>
      </c>
    </row>
    <row r="201" spans="1:19" x14ac:dyDescent="0.2">
      <c r="A201" s="1" t="s">
        <v>203</v>
      </c>
      <c r="B201" s="2">
        <f>'GM Results'!I2</f>
        <v>0.41208333333333336</v>
      </c>
      <c r="L201" t="s">
        <v>201</v>
      </c>
      <c r="M201" t="s">
        <v>1092</v>
      </c>
      <c r="N201" t="s">
        <v>648</v>
      </c>
      <c r="O201" t="s">
        <v>785</v>
      </c>
      <c r="P201" t="s">
        <v>1093</v>
      </c>
      <c r="Q201" s="65">
        <v>20883</v>
      </c>
      <c r="R201">
        <v>40533</v>
      </c>
      <c r="S201">
        <v>1899</v>
      </c>
    </row>
    <row r="202" spans="1:19" x14ac:dyDescent="0.2">
      <c r="A202" s="1" t="s">
        <v>64</v>
      </c>
      <c r="B202" s="2">
        <f>'BLK Results'!I2</f>
        <v>0.41333333333333327</v>
      </c>
      <c r="L202" t="s">
        <v>208</v>
      </c>
      <c r="M202" t="s">
        <v>1094</v>
      </c>
      <c r="N202" t="s">
        <v>652</v>
      </c>
      <c r="O202" t="s">
        <v>710</v>
      </c>
      <c r="P202" t="s">
        <v>718</v>
      </c>
      <c r="Q202" s="65">
        <v>45467</v>
      </c>
      <c r="R202">
        <v>1609711</v>
      </c>
      <c r="S202">
        <v>1997</v>
      </c>
    </row>
    <row r="203" spans="1:19" x14ac:dyDescent="0.2">
      <c r="A203" s="1" t="s">
        <v>205</v>
      </c>
      <c r="B203" s="2">
        <f>'GILD Results'!I2</f>
        <v>0.41333333333333327</v>
      </c>
      <c r="L203" t="s">
        <v>198</v>
      </c>
      <c r="M203" t="s">
        <v>1095</v>
      </c>
      <c r="N203" t="s">
        <v>648</v>
      </c>
      <c r="O203" t="s">
        <v>785</v>
      </c>
      <c r="P203" t="s">
        <v>1096</v>
      </c>
      <c r="Q203" s="65">
        <v>20883</v>
      </c>
      <c r="R203">
        <v>40545</v>
      </c>
      <c r="S203">
        <v>1892</v>
      </c>
    </row>
    <row r="204" spans="1:19" x14ac:dyDescent="0.2">
      <c r="A204" s="1" t="s">
        <v>145</v>
      </c>
      <c r="B204" s="2">
        <f>'DOW Results'!I2</f>
        <v>0.41499999999999998</v>
      </c>
      <c r="L204" t="s">
        <v>1097</v>
      </c>
      <c r="M204" t="s">
        <v>1098</v>
      </c>
      <c r="N204" t="s">
        <v>644</v>
      </c>
      <c r="O204" t="s">
        <v>664</v>
      </c>
      <c r="P204" t="s">
        <v>682</v>
      </c>
      <c r="Q204" s="65">
        <v>44930</v>
      </c>
      <c r="R204">
        <v>1932393</v>
      </c>
      <c r="S204">
        <v>1994</v>
      </c>
    </row>
    <row r="205" spans="1:19" x14ac:dyDescent="0.2">
      <c r="A205" s="1" t="s">
        <v>208</v>
      </c>
      <c r="B205" s="2">
        <f>'GDDY Results'!I2</f>
        <v>0.41499999999999998</v>
      </c>
      <c r="L205" t="s">
        <v>199</v>
      </c>
      <c r="M205" t="s">
        <v>1099</v>
      </c>
      <c r="N205" t="s">
        <v>652</v>
      </c>
      <c r="O205" t="s">
        <v>931</v>
      </c>
      <c r="P205" t="s">
        <v>718</v>
      </c>
      <c r="Q205" s="65">
        <v>37705</v>
      </c>
      <c r="R205">
        <v>849399</v>
      </c>
      <c r="S205">
        <v>1982</v>
      </c>
    </row>
    <row r="206" spans="1:19" x14ac:dyDescent="0.2">
      <c r="A206" s="1" t="s">
        <v>433</v>
      </c>
      <c r="B206" s="2">
        <f>'TSN Results'!I2</f>
        <v>0.41583333333333328</v>
      </c>
      <c r="L206" t="s">
        <v>1100</v>
      </c>
      <c r="M206" t="s">
        <v>1101</v>
      </c>
      <c r="N206" t="s">
        <v>648</v>
      </c>
      <c r="O206" t="s">
        <v>1102</v>
      </c>
      <c r="P206" t="s">
        <v>711</v>
      </c>
      <c r="Q206" s="65">
        <v>45384</v>
      </c>
      <c r="R206">
        <v>1996810</v>
      </c>
      <c r="S206">
        <v>2024</v>
      </c>
    </row>
    <row r="207" spans="1:19" x14ac:dyDescent="0.2">
      <c r="A207" s="1" t="s">
        <v>60</v>
      </c>
      <c r="B207" s="2">
        <f>'BBY Results'!I2</f>
        <v>0.41666666666666663</v>
      </c>
      <c r="L207" t="s">
        <v>205</v>
      </c>
      <c r="M207" t="s">
        <v>1103</v>
      </c>
      <c r="N207" t="s">
        <v>644</v>
      </c>
      <c r="O207" t="s">
        <v>656</v>
      </c>
      <c r="P207" t="s">
        <v>1104</v>
      </c>
      <c r="Q207" s="65">
        <v>38169</v>
      </c>
      <c r="R207">
        <v>882095</v>
      </c>
      <c r="S207">
        <v>1987</v>
      </c>
    </row>
    <row r="208" spans="1:19" x14ac:dyDescent="0.2">
      <c r="A208" s="1" t="s">
        <v>409</v>
      </c>
      <c r="B208" s="2">
        <f>'SMCI Results'!I2</f>
        <v>0.41916666666666663</v>
      </c>
      <c r="L208" t="s">
        <v>202</v>
      </c>
      <c r="M208" t="s">
        <v>1105</v>
      </c>
      <c r="N208" t="s">
        <v>680</v>
      </c>
      <c r="O208" t="s">
        <v>849</v>
      </c>
      <c r="P208" t="s">
        <v>1106</v>
      </c>
      <c r="Q208" s="65">
        <v>20883</v>
      </c>
      <c r="R208">
        <v>40704</v>
      </c>
      <c r="S208">
        <v>1856</v>
      </c>
    </row>
    <row r="209" spans="1:19" x14ac:dyDescent="0.2">
      <c r="A209" s="1" t="s">
        <v>273</v>
      </c>
      <c r="B209" s="2">
        <f>'LDOS Results'!I2</f>
        <v>0.42</v>
      </c>
      <c r="L209" t="s">
        <v>207</v>
      </c>
      <c r="M209" t="s">
        <v>1107</v>
      </c>
      <c r="N209" t="s">
        <v>667</v>
      </c>
      <c r="O209" t="s">
        <v>698</v>
      </c>
      <c r="P209" t="s">
        <v>1108</v>
      </c>
      <c r="Q209" s="65">
        <v>32628</v>
      </c>
      <c r="R209">
        <v>320335</v>
      </c>
      <c r="S209">
        <v>1900</v>
      </c>
    </row>
    <row r="210" spans="1:19" x14ac:dyDescent="0.2">
      <c r="A210" s="1" t="s">
        <v>69</v>
      </c>
      <c r="B210" s="2">
        <f>'BSX Results'!I2</f>
        <v>0.42083333333333334</v>
      </c>
      <c r="L210" t="s">
        <v>118</v>
      </c>
      <c r="M210" t="s">
        <v>1109</v>
      </c>
      <c r="N210" t="s">
        <v>652</v>
      </c>
      <c r="O210" t="s">
        <v>763</v>
      </c>
      <c r="P210" t="s">
        <v>1110</v>
      </c>
      <c r="Q210" s="65">
        <v>34757</v>
      </c>
      <c r="R210">
        <v>24741</v>
      </c>
      <c r="S210">
        <v>1851</v>
      </c>
    </row>
    <row r="211" spans="1:19" x14ac:dyDescent="0.2">
      <c r="A211" s="1" t="s">
        <v>262</v>
      </c>
      <c r="B211" s="2">
        <f>'KIM Results'!I2</f>
        <v>0.42125000000000001</v>
      </c>
      <c r="L211" t="s">
        <v>203</v>
      </c>
      <c r="M211" t="s">
        <v>1111</v>
      </c>
      <c r="N211" t="s">
        <v>660</v>
      </c>
      <c r="O211" t="s">
        <v>1058</v>
      </c>
      <c r="P211" t="s">
        <v>1002</v>
      </c>
      <c r="Q211" s="65">
        <v>41431</v>
      </c>
      <c r="R211">
        <v>1467858</v>
      </c>
      <c r="S211">
        <v>1908</v>
      </c>
    </row>
    <row r="212" spans="1:19" x14ac:dyDescent="0.2">
      <c r="A212" s="1" t="s">
        <v>2</v>
      </c>
      <c r="B212" s="6">
        <f>'MMM Results'!I2</f>
        <v>0.42125000000000001</v>
      </c>
      <c r="L212" t="s">
        <v>200</v>
      </c>
      <c r="M212" t="s">
        <v>1112</v>
      </c>
      <c r="N212" t="s">
        <v>648</v>
      </c>
      <c r="O212" t="s">
        <v>731</v>
      </c>
      <c r="P212" t="s">
        <v>1113</v>
      </c>
      <c r="Q212" s="65">
        <v>44277</v>
      </c>
      <c r="R212">
        <v>1474735</v>
      </c>
      <c r="S212">
        <v>1959</v>
      </c>
    </row>
    <row r="213" spans="1:19" x14ac:dyDescent="0.2">
      <c r="A213" s="1" t="s">
        <v>185</v>
      </c>
      <c r="B213" s="2">
        <f>'FSLR Results'!I2</f>
        <v>0.42291666666666666</v>
      </c>
      <c r="L213" t="s">
        <v>21</v>
      </c>
      <c r="M213" t="s">
        <v>1114</v>
      </c>
      <c r="N213" t="s">
        <v>887</v>
      </c>
      <c r="O213" t="s">
        <v>1115</v>
      </c>
      <c r="P213" t="s">
        <v>1116</v>
      </c>
      <c r="Q213" s="65">
        <v>38810</v>
      </c>
      <c r="R213">
        <v>1652044</v>
      </c>
      <c r="S213">
        <v>1998</v>
      </c>
    </row>
    <row r="214" spans="1:19" x14ac:dyDescent="0.2">
      <c r="A214" s="1" t="s">
        <v>29</v>
      </c>
      <c r="B214" s="2">
        <f>'AMT Results'!I2</f>
        <v>0.42333333333333328</v>
      </c>
      <c r="L214" t="s">
        <v>20</v>
      </c>
      <c r="M214" t="s">
        <v>1117</v>
      </c>
      <c r="N214" t="s">
        <v>887</v>
      </c>
      <c r="O214" t="s">
        <v>1115</v>
      </c>
      <c r="P214" t="s">
        <v>1116</v>
      </c>
      <c r="Q214" s="65">
        <v>41732</v>
      </c>
      <c r="R214">
        <v>1652044</v>
      </c>
      <c r="S214">
        <v>1998</v>
      </c>
    </row>
    <row r="215" spans="1:19" x14ac:dyDescent="0.2">
      <c r="A215" s="1" t="s">
        <v>201</v>
      </c>
      <c r="B215" s="2">
        <f>'GD Results'!I2</f>
        <v>0.42333333333333334</v>
      </c>
      <c r="L215" t="s">
        <v>204</v>
      </c>
      <c r="M215" t="s">
        <v>1118</v>
      </c>
      <c r="N215" t="s">
        <v>660</v>
      </c>
      <c r="O215" t="s">
        <v>1119</v>
      </c>
      <c r="P215" t="s">
        <v>705</v>
      </c>
      <c r="Q215" s="65">
        <v>27029</v>
      </c>
      <c r="R215">
        <v>40987</v>
      </c>
      <c r="S215">
        <v>1925</v>
      </c>
    </row>
    <row r="216" spans="1:19" x14ac:dyDescent="0.2">
      <c r="A216" s="1" t="s">
        <v>473</v>
      </c>
      <c r="B216" s="2">
        <f>'XYL Results'!I2</f>
        <v>0.42333333333333334</v>
      </c>
      <c r="L216" t="s">
        <v>206</v>
      </c>
      <c r="M216" t="s">
        <v>1120</v>
      </c>
      <c r="N216" t="s">
        <v>667</v>
      </c>
      <c r="O216" t="s">
        <v>922</v>
      </c>
      <c r="P216" t="s">
        <v>705</v>
      </c>
      <c r="Q216" s="65">
        <v>42485</v>
      </c>
      <c r="R216">
        <v>1123360</v>
      </c>
      <c r="S216">
        <v>2000</v>
      </c>
    </row>
    <row r="217" spans="1:19" x14ac:dyDescent="0.2">
      <c r="A217" s="1" t="s">
        <v>189</v>
      </c>
      <c r="B217" s="2">
        <f>'F Results'!I2</f>
        <v>0.42541666666666672</v>
      </c>
      <c r="L217" t="s">
        <v>196</v>
      </c>
      <c r="M217" t="s">
        <v>1121</v>
      </c>
      <c r="N217" t="s">
        <v>660</v>
      </c>
      <c r="O217" t="s">
        <v>1122</v>
      </c>
      <c r="P217" t="s">
        <v>1123</v>
      </c>
      <c r="Q217" s="65">
        <v>41255</v>
      </c>
      <c r="R217">
        <v>1121788</v>
      </c>
      <c r="S217">
        <v>1989</v>
      </c>
    </row>
    <row r="218" spans="1:19" x14ac:dyDescent="0.2">
      <c r="A218" s="1" t="s">
        <v>80</v>
      </c>
      <c r="B218" s="2">
        <f>'CAH Results'!I2</f>
        <v>0.42666666666666664</v>
      </c>
      <c r="L218" t="s">
        <v>209</v>
      </c>
      <c r="M218" t="s">
        <v>1124</v>
      </c>
      <c r="N218" t="s">
        <v>667</v>
      </c>
      <c r="O218" t="s">
        <v>1125</v>
      </c>
      <c r="P218" t="s">
        <v>703</v>
      </c>
      <c r="Q218" s="65">
        <v>37459</v>
      </c>
      <c r="R218">
        <v>886982</v>
      </c>
      <c r="S218">
        <v>1869</v>
      </c>
    </row>
    <row r="219" spans="1:19" x14ac:dyDescent="0.2">
      <c r="A219" s="1" t="s">
        <v>168</v>
      </c>
      <c r="B219" s="2">
        <f>'EL Results'!I2</f>
        <v>0.42875000000000002</v>
      </c>
      <c r="L219" t="s">
        <v>455</v>
      </c>
      <c r="M219" t="s">
        <v>1126</v>
      </c>
      <c r="N219" t="s">
        <v>648</v>
      </c>
      <c r="O219" t="s">
        <v>991</v>
      </c>
      <c r="P219" t="s">
        <v>1127</v>
      </c>
      <c r="Q219" s="65">
        <v>29767</v>
      </c>
      <c r="R219">
        <v>277135</v>
      </c>
      <c r="S219">
        <v>1927</v>
      </c>
    </row>
    <row r="220" spans="1:19" x14ac:dyDescent="0.2">
      <c r="A220" s="1" t="s">
        <v>118</v>
      </c>
      <c r="B220" s="2">
        <f>'GLW Results'!I2</f>
        <v>0.42875000000000002</v>
      </c>
      <c r="L220" t="s">
        <v>210</v>
      </c>
      <c r="M220" t="s">
        <v>1128</v>
      </c>
      <c r="N220" t="s">
        <v>756</v>
      </c>
      <c r="O220" t="s">
        <v>823</v>
      </c>
      <c r="P220" t="s">
        <v>758</v>
      </c>
      <c r="Q220" s="65">
        <v>20883</v>
      </c>
      <c r="R220">
        <v>45012</v>
      </c>
      <c r="S220">
        <v>1919</v>
      </c>
    </row>
    <row r="221" spans="1:19" x14ac:dyDescent="0.2">
      <c r="A221" s="1" t="s">
        <v>167</v>
      </c>
      <c r="B221" s="2">
        <f>'ESS Results'!I2</f>
        <v>0.43</v>
      </c>
      <c r="L221" t="s">
        <v>212</v>
      </c>
      <c r="M221" t="s">
        <v>1129</v>
      </c>
      <c r="N221" t="s">
        <v>660</v>
      </c>
      <c r="O221" t="s">
        <v>1130</v>
      </c>
      <c r="P221" t="s">
        <v>1131</v>
      </c>
      <c r="Q221" s="65">
        <v>30955</v>
      </c>
      <c r="R221">
        <v>46080</v>
      </c>
      <c r="S221">
        <v>1923</v>
      </c>
    </row>
    <row r="222" spans="1:19" x14ac:dyDescent="0.2">
      <c r="A222" s="1" t="s">
        <v>177</v>
      </c>
      <c r="B222" s="2">
        <f>'FFIV Results'!I2</f>
        <v>0.43208333333333326</v>
      </c>
      <c r="L222" t="s">
        <v>229</v>
      </c>
      <c r="M222" t="s">
        <v>1132</v>
      </c>
      <c r="N222" t="s">
        <v>667</v>
      </c>
      <c r="O222" t="s">
        <v>878</v>
      </c>
      <c r="P222" t="s">
        <v>1133</v>
      </c>
      <c r="Q222" s="65">
        <v>35670</v>
      </c>
      <c r="R222">
        <v>49196</v>
      </c>
      <c r="S222">
        <v>1866</v>
      </c>
    </row>
    <row r="223" spans="1:19" x14ac:dyDescent="0.2">
      <c r="A223" s="1" t="s">
        <v>153</v>
      </c>
      <c r="B223" s="2">
        <f>'ECL Results'!I2</f>
        <v>0.43291666666666662</v>
      </c>
      <c r="L223" t="s">
        <v>213</v>
      </c>
      <c r="M223" t="s">
        <v>1134</v>
      </c>
      <c r="N223" t="s">
        <v>644</v>
      </c>
      <c r="O223" t="s">
        <v>1135</v>
      </c>
      <c r="P223" t="s">
        <v>1136</v>
      </c>
      <c r="Q223" s="65">
        <v>42031</v>
      </c>
      <c r="R223">
        <v>860730</v>
      </c>
      <c r="S223">
        <v>1968</v>
      </c>
    </row>
    <row r="224" spans="1:19" x14ac:dyDescent="0.2">
      <c r="A224" s="1" t="s">
        <v>197</v>
      </c>
      <c r="B224" s="2">
        <f>'IT Results'!I2</f>
        <v>0.43333333333333329</v>
      </c>
      <c r="L224" t="s">
        <v>221</v>
      </c>
      <c r="M224" t="s">
        <v>1137</v>
      </c>
      <c r="N224" t="s">
        <v>660</v>
      </c>
      <c r="O224" t="s">
        <v>1138</v>
      </c>
      <c r="P224" t="s">
        <v>705</v>
      </c>
      <c r="Q224" s="65">
        <v>32233</v>
      </c>
      <c r="R224">
        <v>354950</v>
      </c>
      <c r="S224">
        <v>1978</v>
      </c>
    </row>
    <row r="225" spans="1:19" x14ac:dyDescent="0.2">
      <c r="A225" s="1" t="s">
        <v>425</v>
      </c>
      <c r="B225" s="2">
        <f>'TMO Results'!I2</f>
        <v>0.43375000000000002</v>
      </c>
      <c r="L225" t="s">
        <v>217</v>
      </c>
      <c r="M225" t="s">
        <v>1139</v>
      </c>
      <c r="N225" t="s">
        <v>756</v>
      </c>
      <c r="O225" t="s">
        <v>953</v>
      </c>
      <c r="P225" t="s">
        <v>703</v>
      </c>
      <c r="Q225" s="65">
        <v>30833</v>
      </c>
      <c r="R225">
        <v>4447</v>
      </c>
      <c r="S225">
        <v>1919</v>
      </c>
    </row>
    <row r="226" spans="1:19" x14ac:dyDescent="0.2">
      <c r="A226" s="1" t="s">
        <v>103</v>
      </c>
      <c r="B226" s="2">
        <f>'CSCO Results'!I2</f>
        <v>0.435</v>
      </c>
      <c r="L226" t="s">
        <v>211</v>
      </c>
      <c r="M226" t="s">
        <v>1140</v>
      </c>
      <c r="N226" t="s">
        <v>667</v>
      </c>
      <c r="O226" t="s">
        <v>668</v>
      </c>
      <c r="P226" t="s">
        <v>1041</v>
      </c>
      <c r="Q226" s="65">
        <v>20883</v>
      </c>
      <c r="R226">
        <v>874766</v>
      </c>
      <c r="S226">
        <v>1810</v>
      </c>
    </row>
    <row r="227" spans="1:19" x14ac:dyDescent="0.2">
      <c r="A227" s="1" t="s">
        <v>432</v>
      </c>
      <c r="B227" s="2">
        <f>'TYL Results'!I2</f>
        <v>0.4383333333333333</v>
      </c>
      <c r="L227" t="s">
        <v>230</v>
      </c>
      <c r="M227" t="s">
        <v>1141</v>
      </c>
      <c r="N227" t="s">
        <v>648</v>
      </c>
      <c r="O227" t="s">
        <v>785</v>
      </c>
      <c r="P227" t="s">
        <v>1142</v>
      </c>
      <c r="Q227" s="65">
        <v>43103</v>
      </c>
      <c r="R227">
        <v>1501585</v>
      </c>
      <c r="S227">
        <v>2011</v>
      </c>
    </row>
    <row r="228" spans="1:19" x14ac:dyDescent="0.2">
      <c r="A228" s="1" t="s">
        <v>458</v>
      </c>
      <c r="B228" s="2">
        <f>'WMT Results'!I2</f>
        <v>0.43916666666666665</v>
      </c>
      <c r="L228" t="s">
        <v>219</v>
      </c>
      <c r="M228" t="s">
        <v>1143</v>
      </c>
      <c r="N228" t="s">
        <v>660</v>
      </c>
      <c r="O228" t="s">
        <v>661</v>
      </c>
      <c r="P228" t="s">
        <v>912</v>
      </c>
      <c r="Q228" s="65">
        <v>42905</v>
      </c>
      <c r="R228">
        <v>1585689</v>
      </c>
      <c r="S228">
        <v>1919</v>
      </c>
    </row>
    <row r="229" spans="1:19" x14ac:dyDescent="0.2">
      <c r="A229" s="1" t="s">
        <v>255</v>
      </c>
      <c r="B229" s="2">
        <f>'JPM Results'!I2</f>
        <v>0.43958333333333327</v>
      </c>
      <c r="L229" t="s">
        <v>220</v>
      </c>
      <c r="M229" t="s">
        <v>1144</v>
      </c>
      <c r="N229" t="s">
        <v>644</v>
      </c>
      <c r="O229" t="s">
        <v>664</v>
      </c>
      <c r="P229" t="s">
        <v>840</v>
      </c>
      <c r="Q229" s="65">
        <v>42459</v>
      </c>
      <c r="R229">
        <v>859737</v>
      </c>
      <c r="S229">
        <v>1985</v>
      </c>
    </row>
    <row r="230" spans="1:19" x14ac:dyDescent="0.2">
      <c r="A230" s="1" t="s">
        <v>17</v>
      </c>
      <c r="B230" s="2">
        <f>'ALLE Results'!I2</f>
        <v>0.44</v>
      </c>
      <c r="L230" t="s">
        <v>222</v>
      </c>
      <c r="M230" t="s">
        <v>1145</v>
      </c>
      <c r="N230" t="s">
        <v>648</v>
      </c>
      <c r="O230" t="s">
        <v>1146</v>
      </c>
      <c r="P230" t="s">
        <v>715</v>
      </c>
      <c r="Q230" s="65">
        <v>20883</v>
      </c>
      <c r="R230">
        <v>773840</v>
      </c>
      <c r="S230">
        <v>1906</v>
      </c>
    </row>
    <row r="231" spans="1:19" x14ac:dyDescent="0.2">
      <c r="A231" s="1" t="s">
        <v>276</v>
      </c>
      <c r="B231" s="2">
        <f>'LIN Results'!I2</f>
        <v>0.44208333333333338</v>
      </c>
      <c r="L231" t="s">
        <v>218</v>
      </c>
      <c r="M231" t="s">
        <v>1147</v>
      </c>
      <c r="N231" t="s">
        <v>652</v>
      </c>
      <c r="O231" t="s">
        <v>653</v>
      </c>
      <c r="P231" t="s">
        <v>758</v>
      </c>
      <c r="Q231" s="65">
        <v>42310</v>
      </c>
      <c r="R231">
        <v>1645590</v>
      </c>
      <c r="S231">
        <v>2015</v>
      </c>
    </row>
    <row r="232" spans="1:19" x14ac:dyDescent="0.2">
      <c r="A232" s="1" t="s">
        <v>110</v>
      </c>
      <c r="B232" s="2">
        <f>'CL Results'!I2</f>
        <v>0.4425</v>
      </c>
      <c r="L232" t="s">
        <v>226</v>
      </c>
      <c r="M232" t="s">
        <v>1148</v>
      </c>
      <c r="N232" t="s">
        <v>652</v>
      </c>
      <c r="O232" t="s">
        <v>653</v>
      </c>
      <c r="P232" t="s">
        <v>778</v>
      </c>
      <c r="Q232" s="65">
        <v>27394</v>
      </c>
      <c r="R232">
        <v>47217</v>
      </c>
      <c r="S232" t="s">
        <v>1149</v>
      </c>
    </row>
    <row r="233" spans="1:19" x14ac:dyDescent="0.2">
      <c r="A233" s="1" t="s">
        <v>356</v>
      </c>
      <c r="B233" s="2">
        <f>'PSX Results'!I2</f>
        <v>0.4425</v>
      </c>
      <c r="L233" t="s">
        <v>223</v>
      </c>
      <c r="M233" t="s">
        <v>1150</v>
      </c>
      <c r="N233" t="s">
        <v>680</v>
      </c>
      <c r="O233" t="s">
        <v>849</v>
      </c>
      <c r="P233" t="s">
        <v>1151</v>
      </c>
      <c r="Q233" s="65">
        <v>39876</v>
      </c>
      <c r="R233">
        <v>48465</v>
      </c>
      <c r="S233">
        <v>1891</v>
      </c>
    </row>
    <row r="234" spans="1:19" x14ac:dyDescent="0.2">
      <c r="A234" s="1" t="s">
        <v>213</v>
      </c>
      <c r="B234" s="2">
        <f>'HCA Results'!I2</f>
        <v>0.4433333333333333</v>
      </c>
      <c r="L234" t="s">
        <v>215</v>
      </c>
      <c r="M234" t="s">
        <v>1152</v>
      </c>
      <c r="N234" t="s">
        <v>644</v>
      </c>
      <c r="O234" t="s">
        <v>851</v>
      </c>
      <c r="P234" t="s">
        <v>1153</v>
      </c>
      <c r="Q234" s="65">
        <v>42080</v>
      </c>
      <c r="R234">
        <v>1000228</v>
      </c>
      <c r="S234">
        <v>1932</v>
      </c>
    </row>
    <row r="235" spans="1:19" x14ac:dyDescent="0.2">
      <c r="A235" s="1" t="s">
        <v>328</v>
      </c>
      <c r="B235" s="2">
        <f>'NTRS Results'!I2</f>
        <v>0.4433333333333333</v>
      </c>
      <c r="L235" t="s">
        <v>224</v>
      </c>
      <c r="M235" t="s">
        <v>1154</v>
      </c>
      <c r="N235" t="s">
        <v>740</v>
      </c>
      <c r="O235" t="s">
        <v>1155</v>
      </c>
      <c r="P235" t="s">
        <v>1156</v>
      </c>
      <c r="Q235" s="65">
        <v>39161</v>
      </c>
      <c r="R235">
        <v>1070750</v>
      </c>
      <c r="S235">
        <v>1993</v>
      </c>
    </row>
    <row r="236" spans="1:19" x14ac:dyDescent="0.2">
      <c r="A236" s="1" t="s">
        <v>204</v>
      </c>
      <c r="B236" s="2">
        <f>'GPC Results'!I2</f>
        <v>0.44541666666666674</v>
      </c>
      <c r="L236" t="s">
        <v>216</v>
      </c>
      <c r="M236" t="s">
        <v>1157</v>
      </c>
      <c r="N236" t="s">
        <v>680</v>
      </c>
      <c r="O236" t="s">
        <v>849</v>
      </c>
      <c r="P236" t="s">
        <v>1158</v>
      </c>
      <c r="Q236" s="65">
        <v>20883</v>
      </c>
      <c r="R236">
        <v>47111</v>
      </c>
      <c r="S236">
        <v>1894</v>
      </c>
    </row>
    <row r="237" spans="1:19" x14ac:dyDescent="0.2">
      <c r="A237" s="1" t="s">
        <v>278</v>
      </c>
      <c r="B237" s="2">
        <f>'LKQ Results'!I2</f>
        <v>0.44541666666666674</v>
      </c>
      <c r="L237" t="s">
        <v>227</v>
      </c>
      <c r="M237" t="s">
        <v>1159</v>
      </c>
      <c r="N237" t="s">
        <v>648</v>
      </c>
      <c r="O237" t="s">
        <v>991</v>
      </c>
      <c r="P237" t="s">
        <v>1160</v>
      </c>
      <c r="Q237" s="65">
        <v>45217</v>
      </c>
      <c r="R237">
        <v>48898</v>
      </c>
      <c r="S237">
        <v>1888</v>
      </c>
    </row>
    <row r="238" spans="1:19" x14ac:dyDescent="0.2">
      <c r="A238" s="1" t="s">
        <v>309</v>
      </c>
      <c r="B238" s="2">
        <f>'MDLZ Results'!I2</f>
        <v>0.44583333333333336</v>
      </c>
      <c r="L238" t="s">
        <v>228</v>
      </c>
      <c r="M238" t="s">
        <v>1161</v>
      </c>
      <c r="N238" t="s">
        <v>644</v>
      </c>
      <c r="O238" t="s">
        <v>909</v>
      </c>
      <c r="P238" t="s">
        <v>813</v>
      </c>
      <c r="Q238" s="65">
        <v>41253</v>
      </c>
      <c r="R238">
        <v>49071</v>
      </c>
      <c r="S238">
        <v>1961</v>
      </c>
    </row>
    <row r="239" spans="1:19" x14ac:dyDescent="0.2">
      <c r="A239" s="1" t="s">
        <v>236</v>
      </c>
      <c r="B239" s="2">
        <f>'IR Results'!I2</f>
        <v>0.44666666666666666</v>
      </c>
      <c r="L239" t="s">
        <v>225</v>
      </c>
      <c r="M239" t="s">
        <v>1162</v>
      </c>
      <c r="N239" t="s">
        <v>648</v>
      </c>
      <c r="O239" t="s">
        <v>785</v>
      </c>
      <c r="P239" t="s">
        <v>1039</v>
      </c>
      <c r="Q239" s="65">
        <v>42664</v>
      </c>
      <c r="R239">
        <v>4281</v>
      </c>
      <c r="S239">
        <v>1888</v>
      </c>
    </row>
    <row r="240" spans="1:19" x14ac:dyDescent="0.2">
      <c r="A240" s="1" t="s">
        <v>261</v>
      </c>
      <c r="B240" s="2">
        <f>'KMB Results'!I2</f>
        <v>0.44666666666666666</v>
      </c>
      <c r="L240" t="s">
        <v>231</v>
      </c>
      <c r="M240" t="s">
        <v>231</v>
      </c>
      <c r="N240" t="s">
        <v>652</v>
      </c>
      <c r="O240" t="s">
        <v>671</v>
      </c>
      <c r="P240" t="s">
        <v>1163</v>
      </c>
      <c r="Q240" s="65">
        <v>20883</v>
      </c>
      <c r="R240">
        <v>51143</v>
      </c>
      <c r="S240">
        <v>1911</v>
      </c>
    </row>
    <row r="241" spans="1:19" x14ac:dyDescent="0.2">
      <c r="A241" s="1" t="s">
        <v>70</v>
      </c>
      <c r="B241" s="2">
        <f>'BMY Results'!I2</f>
        <v>0.44833333333333336</v>
      </c>
      <c r="L241" t="s">
        <v>239</v>
      </c>
      <c r="M241" t="s">
        <v>1164</v>
      </c>
      <c r="N241" t="s">
        <v>667</v>
      </c>
      <c r="O241" t="s">
        <v>862</v>
      </c>
      <c r="P241" t="s">
        <v>705</v>
      </c>
      <c r="Q241" s="65">
        <v>39351</v>
      </c>
      <c r="R241">
        <v>1571949</v>
      </c>
      <c r="S241">
        <v>2000</v>
      </c>
    </row>
    <row r="242" spans="1:19" x14ac:dyDescent="0.2">
      <c r="A242" s="1" t="s">
        <v>395</v>
      </c>
      <c r="B242" s="2">
        <f>'SHW Results'!I2</f>
        <v>0.44874999999999998</v>
      </c>
      <c r="L242" t="s">
        <v>233</v>
      </c>
      <c r="M242" t="s">
        <v>1165</v>
      </c>
      <c r="N242" t="s">
        <v>644</v>
      </c>
      <c r="O242" t="s">
        <v>664</v>
      </c>
      <c r="P242" t="s">
        <v>1166</v>
      </c>
      <c r="Q242" s="65">
        <v>42740</v>
      </c>
      <c r="R242">
        <v>874716</v>
      </c>
      <c r="S242">
        <v>1983</v>
      </c>
    </row>
    <row r="243" spans="1:19" x14ac:dyDescent="0.2">
      <c r="A243" s="1" t="s">
        <v>420</v>
      </c>
      <c r="B243" s="2">
        <f>'TFX Results'!I2</f>
        <v>0.44916666666666666</v>
      </c>
      <c r="L243" t="s">
        <v>232</v>
      </c>
      <c r="M243" t="s">
        <v>1167</v>
      </c>
      <c r="N243" t="s">
        <v>648</v>
      </c>
      <c r="O243" t="s">
        <v>991</v>
      </c>
      <c r="P243" t="s">
        <v>1127</v>
      </c>
      <c r="Q243" s="65">
        <v>43686</v>
      </c>
      <c r="R243">
        <v>832101</v>
      </c>
      <c r="S243">
        <v>1988</v>
      </c>
    </row>
    <row r="244" spans="1:19" x14ac:dyDescent="0.2">
      <c r="A244" s="1" t="s">
        <v>416</v>
      </c>
      <c r="B244" s="2">
        <f>'TRGP Results'!I2</f>
        <v>0.45041666666666669</v>
      </c>
      <c r="L244" t="s">
        <v>240</v>
      </c>
      <c r="M244" t="s">
        <v>1168</v>
      </c>
      <c r="N244" t="s">
        <v>713</v>
      </c>
      <c r="O244" t="s">
        <v>714</v>
      </c>
      <c r="P244" t="s">
        <v>703</v>
      </c>
      <c r="Q244" s="65">
        <v>27850</v>
      </c>
      <c r="R244">
        <v>51253</v>
      </c>
      <c r="S244" t="s">
        <v>1169</v>
      </c>
    </row>
    <row r="245" spans="1:19" x14ac:dyDescent="0.2">
      <c r="A245" s="1" t="s">
        <v>121</v>
      </c>
      <c r="B245" s="2">
        <f>'COST Results'!I2</f>
        <v>0.45166666666666666</v>
      </c>
      <c r="L245" t="s">
        <v>235</v>
      </c>
      <c r="M245" t="s">
        <v>1170</v>
      </c>
      <c r="N245" t="s">
        <v>644</v>
      </c>
      <c r="O245" t="s">
        <v>656</v>
      </c>
      <c r="P245" t="s">
        <v>962</v>
      </c>
      <c r="Q245" s="65">
        <v>42794</v>
      </c>
      <c r="R245">
        <v>879169</v>
      </c>
      <c r="S245">
        <v>1991</v>
      </c>
    </row>
    <row r="246" spans="1:19" x14ac:dyDescent="0.2">
      <c r="A246" s="1" t="s">
        <v>324</v>
      </c>
      <c r="B246" s="2">
        <f>'NKE Results'!I2</f>
        <v>0.45166666666666666</v>
      </c>
      <c r="L246" t="s">
        <v>238</v>
      </c>
      <c r="M246" t="s">
        <v>1171</v>
      </c>
      <c r="N246" t="s">
        <v>652</v>
      </c>
      <c r="O246" t="s">
        <v>677</v>
      </c>
      <c r="P246" t="s">
        <v>646</v>
      </c>
      <c r="Q246" s="65">
        <v>28125</v>
      </c>
      <c r="R246">
        <v>50863</v>
      </c>
      <c r="S246">
        <v>1968</v>
      </c>
    </row>
    <row r="247" spans="1:19" x14ac:dyDescent="0.2">
      <c r="A247" s="1" t="s">
        <v>385</v>
      </c>
      <c r="B247" s="2">
        <f>'ROP Results'!I2</f>
        <v>0.45166666666666666</v>
      </c>
      <c r="L247" t="s">
        <v>243</v>
      </c>
      <c r="M247" t="s">
        <v>1172</v>
      </c>
      <c r="N247" t="s">
        <v>652</v>
      </c>
      <c r="O247" t="s">
        <v>674</v>
      </c>
      <c r="P247" t="s">
        <v>1116</v>
      </c>
      <c r="Q247" s="65">
        <v>36865</v>
      </c>
      <c r="R247">
        <v>896878</v>
      </c>
      <c r="S247">
        <v>1983</v>
      </c>
    </row>
    <row r="248" spans="1:19" x14ac:dyDescent="0.2">
      <c r="A248" s="1" t="s">
        <v>382</v>
      </c>
      <c r="B248" s="2">
        <f>'RVTY Results'!I2</f>
        <v>0.45208333333333328</v>
      </c>
      <c r="L248" t="s">
        <v>246</v>
      </c>
      <c r="M248" t="s">
        <v>1173</v>
      </c>
      <c r="N248" t="s">
        <v>740</v>
      </c>
      <c r="O248" t="s">
        <v>1174</v>
      </c>
      <c r="P248" t="s">
        <v>773</v>
      </c>
      <c r="Q248" s="65">
        <v>44823</v>
      </c>
      <c r="R248">
        <v>1687229</v>
      </c>
      <c r="S248">
        <v>2012</v>
      </c>
    </row>
    <row r="249" spans="1:19" x14ac:dyDescent="0.2">
      <c r="A249" s="1" t="s">
        <v>221</v>
      </c>
      <c r="B249" s="2">
        <f>'HD Results'!I2</f>
        <v>0.45250000000000001</v>
      </c>
      <c r="L249" t="s">
        <v>241</v>
      </c>
      <c r="M249" t="s">
        <v>1175</v>
      </c>
      <c r="N249" t="s">
        <v>713</v>
      </c>
      <c r="O249" t="s">
        <v>726</v>
      </c>
      <c r="P249" t="s">
        <v>791</v>
      </c>
      <c r="Q249" s="65">
        <v>20883</v>
      </c>
      <c r="R249">
        <v>51434</v>
      </c>
      <c r="S249">
        <v>1898</v>
      </c>
    </row>
    <row r="250" spans="1:19" x14ac:dyDescent="0.2">
      <c r="A250" s="1" t="s">
        <v>318</v>
      </c>
      <c r="B250" s="2">
        <f>'NTAP Results'!I2</f>
        <v>0.45250000000000001</v>
      </c>
      <c r="L250" t="s">
        <v>242</v>
      </c>
      <c r="M250" t="s">
        <v>1176</v>
      </c>
      <c r="N250" t="s">
        <v>887</v>
      </c>
      <c r="O250" t="s">
        <v>1177</v>
      </c>
      <c r="P250" t="s">
        <v>703</v>
      </c>
      <c r="Q250" s="65">
        <v>33878</v>
      </c>
      <c r="R250">
        <v>51644</v>
      </c>
      <c r="S250" t="s">
        <v>1178</v>
      </c>
    </row>
    <row r="251" spans="1:19" x14ac:dyDescent="0.2">
      <c r="A251" s="1" t="s">
        <v>415</v>
      </c>
      <c r="B251" s="2">
        <f>'TPR Results'!I2</f>
        <v>0.45374999999999999</v>
      </c>
      <c r="L251" t="s">
        <v>247</v>
      </c>
      <c r="M251" t="s">
        <v>1179</v>
      </c>
      <c r="N251" t="s">
        <v>644</v>
      </c>
      <c r="O251" t="s">
        <v>645</v>
      </c>
      <c r="P251" t="s">
        <v>1180</v>
      </c>
      <c r="Q251" s="65">
        <v>42976</v>
      </c>
      <c r="R251">
        <v>1478242</v>
      </c>
      <c r="S251">
        <v>1982</v>
      </c>
    </row>
    <row r="252" spans="1:19" x14ac:dyDescent="0.2">
      <c r="A252" s="1" t="s">
        <v>24</v>
      </c>
      <c r="B252" s="2">
        <f>'AMCR Results'!I2</f>
        <v>0.45500000000000002</v>
      </c>
      <c r="L252" t="s">
        <v>236</v>
      </c>
      <c r="M252" t="s">
        <v>1181</v>
      </c>
      <c r="N252" t="s">
        <v>648</v>
      </c>
      <c r="O252" t="s">
        <v>991</v>
      </c>
      <c r="P252" t="s">
        <v>1182</v>
      </c>
      <c r="Q252" s="65">
        <v>43893</v>
      </c>
      <c r="R252">
        <v>1699150</v>
      </c>
      <c r="S252">
        <v>1859</v>
      </c>
    </row>
    <row r="253" spans="1:19" x14ac:dyDescent="0.2">
      <c r="A253" s="1" t="s">
        <v>67</v>
      </c>
      <c r="B253" s="2">
        <f>'BKNG Results'!I2</f>
        <v>0.45500000000000002</v>
      </c>
      <c r="L253" t="s">
        <v>248</v>
      </c>
      <c r="M253" t="s">
        <v>1183</v>
      </c>
      <c r="N253" t="s">
        <v>740</v>
      </c>
      <c r="O253" t="s">
        <v>1184</v>
      </c>
      <c r="P253" t="s">
        <v>742</v>
      </c>
      <c r="Q253" s="65">
        <v>39819</v>
      </c>
      <c r="R253">
        <v>1020569</v>
      </c>
      <c r="S253">
        <v>1951</v>
      </c>
    </row>
    <row r="254" spans="1:19" x14ac:dyDescent="0.2">
      <c r="A254" s="1" t="s">
        <v>476</v>
      </c>
      <c r="B254" s="2">
        <f>'ZBH Results'!I2</f>
        <v>0.45500000000000002</v>
      </c>
      <c r="L254" t="s">
        <v>244</v>
      </c>
      <c r="M254" t="s">
        <v>1185</v>
      </c>
      <c r="N254" t="s">
        <v>644</v>
      </c>
      <c r="O254" t="s">
        <v>664</v>
      </c>
      <c r="P254" t="s">
        <v>1089</v>
      </c>
      <c r="Q254" s="65">
        <v>39601</v>
      </c>
      <c r="R254">
        <v>1035267</v>
      </c>
      <c r="S254">
        <v>1995</v>
      </c>
    </row>
    <row r="255" spans="1:19" x14ac:dyDescent="0.2">
      <c r="A255" s="1" t="s">
        <v>104</v>
      </c>
      <c r="B255" s="2">
        <f>'CFG Results'!I2</f>
        <v>0.45583333333333331</v>
      </c>
      <c r="L255" t="s">
        <v>197</v>
      </c>
      <c r="M255" t="s">
        <v>1186</v>
      </c>
      <c r="N255" t="s">
        <v>652</v>
      </c>
      <c r="O255" t="s">
        <v>671</v>
      </c>
      <c r="P255" t="s">
        <v>889</v>
      </c>
      <c r="Q255" s="65">
        <v>42830</v>
      </c>
      <c r="R255">
        <v>749251</v>
      </c>
      <c r="S255">
        <v>1979</v>
      </c>
    </row>
    <row r="256" spans="1:19" x14ac:dyDescent="0.2">
      <c r="A256" s="1" t="s">
        <v>52</v>
      </c>
      <c r="B256" s="2">
        <f>'AXON Results'!I2</f>
        <v>0.45958333333333334</v>
      </c>
      <c r="L256" t="s">
        <v>234</v>
      </c>
      <c r="M256" t="s">
        <v>1187</v>
      </c>
      <c r="N256" t="s">
        <v>648</v>
      </c>
      <c r="O256" t="s">
        <v>991</v>
      </c>
      <c r="P256" t="s">
        <v>1188</v>
      </c>
      <c r="Q256" s="65">
        <v>31471</v>
      </c>
      <c r="R256">
        <v>49826</v>
      </c>
      <c r="S256">
        <v>1912</v>
      </c>
    </row>
    <row r="257" spans="1:19" x14ac:dyDescent="0.2">
      <c r="A257" s="1" t="s">
        <v>47</v>
      </c>
      <c r="B257" s="2">
        <f>'ADSK Results'!I2</f>
        <v>0.46</v>
      </c>
      <c r="L257" t="s">
        <v>245</v>
      </c>
      <c r="M257" t="s">
        <v>1189</v>
      </c>
      <c r="N257" t="s">
        <v>667</v>
      </c>
      <c r="O257" t="s">
        <v>737</v>
      </c>
      <c r="P257" t="s">
        <v>705</v>
      </c>
      <c r="Q257" s="65">
        <v>39681</v>
      </c>
      <c r="R257">
        <v>914208</v>
      </c>
      <c r="S257">
        <v>1935</v>
      </c>
    </row>
    <row r="258" spans="1:19" x14ac:dyDescent="0.2">
      <c r="A258" s="1" t="s">
        <v>327</v>
      </c>
      <c r="B258" s="2">
        <f>'NSC Results'!I2</f>
        <v>0.46</v>
      </c>
      <c r="L258" t="s">
        <v>252</v>
      </c>
      <c r="M258" t="s">
        <v>1190</v>
      </c>
      <c r="N258" t="s">
        <v>648</v>
      </c>
      <c r="O258" t="s">
        <v>1191</v>
      </c>
      <c r="P258" t="s">
        <v>773</v>
      </c>
      <c r="Q258" s="65">
        <v>39381</v>
      </c>
      <c r="R258">
        <v>52988</v>
      </c>
      <c r="S258">
        <v>1947</v>
      </c>
    </row>
    <row r="259" spans="1:19" x14ac:dyDescent="0.2">
      <c r="A259" s="1" t="s">
        <v>426</v>
      </c>
      <c r="B259" s="2">
        <f>'TJX Results'!I2</f>
        <v>0.46</v>
      </c>
      <c r="L259" t="s">
        <v>249</v>
      </c>
      <c r="M259" t="s">
        <v>1192</v>
      </c>
      <c r="N259" t="s">
        <v>648</v>
      </c>
      <c r="O259" t="s">
        <v>1193</v>
      </c>
      <c r="P259" t="s">
        <v>1194</v>
      </c>
      <c r="Q259" s="65">
        <v>42186</v>
      </c>
      <c r="R259">
        <v>728535</v>
      </c>
      <c r="S259">
        <v>1961</v>
      </c>
    </row>
    <row r="260" spans="1:19" x14ac:dyDescent="0.2">
      <c r="A260" s="1" t="s">
        <v>427</v>
      </c>
      <c r="B260" s="2">
        <f>'TSCO Results'!I2</f>
        <v>0.46</v>
      </c>
      <c r="L260" t="s">
        <v>250</v>
      </c>
      <c r="M260" t="s">
        <v>1195</v>
      </c>
      <c r="N260" t="s">
        <v>652</v>
      </c>
      <c r="O260" t="s">
        <v>1196</v>
      </c>
      <c r="P260" t="s">
        <v>1197</v>
      </c>
      <c r="Q260" s="65">
        <v>45278</v>
      </c>
      <c r="R260">
        <v>898293</v>
      </c>
      <c r="S260">
        <v>1966</v>
      </c>
    </row>
    <row r="261" spans="1:19" x14ac:dyDescent="0.2">
      <c r="A261" s="1" t="s">
        <v>373</v>
      </c>
      <c r="B261" s="2">
        <f>'RL Results'!I2</f>
        <v>0.46041666666666664</v>
      </c>
      <c r="L261" t="s">
        <v>254</v>
      </c>
      <c r="M261" t="s">
        <v>1198</v>
      </c>
      <c r="N261" t="s">
        <v>648</v>
      </c>
      <c r="O261" t="s">
        <v>722</v>
      </c>
      <c r="P261" t="s">
        <v>1199</v>
      </c>
      <c r="Q261" s="65">
        <v>40417</v>
      </c>
      <c r="R261">
        <v>833444</v>
      </c>
      <c r="S261">
        <v>1885</v>
      </c>
    </row>
    <row r="262" spans="1:19" x14ac:dyDescent="0.2">
      <c r="A262" s="1" t="s">
        <v>95</v>
      </c>
      <c r="B262" s="2">
        <f>'SCHW Results'!I2</f>
        <v>0.46166666666666673</v>
      </c>
      <c r="L262" t="s">
        <v>251</v>
      </c>
      <c r="M262" t="s">
        <v>1200</v>
      </c>
      <c r="N262" t="s">
        <v>667</v>
      </c>
      <c r="O262" t="s">
        <v>922</v>
      </c>
      <c r="P262" t="s">
        <v>1201</v>
      </c>
      <c r="Q262" s="65">
        <v>43417</v>
      </c>
      <c r="R262">
        <v>779152</v>
      </c>
      <c r="S262">
        <v>1976</v>
      </c>
    </row>
    <row r="263" spans="1:19" x14ac:dyDescent="0.2">
      <c r="A263" s="1" t="s">
        <v>195</v>
      </c>
      <c r="B263" s="2">
        <f>'FCX Results'!I2</f>
        <v>0.46208333333333335</v>
      </c>
      <c r="L263" t="s">
        <v>253</v>
      </c>
      <c r="M263" t="s">
        <v>1202</v>
      </c>
      <c r="N263" t="s">
        <v>644</v>
      </c>
      <c r="O263" t="s">
        <v>828</v>
      </c>
      <c r="P263" t="s">
        <v>1203</v>
      </c>
      <c r="Q263" s="65">
        <v>26845</v>
      </c>
      <c r="R263">
        <v>200406</v>
      </c>
      <c r="S263">
        <v>1886</v>
      </c>
    </row>
    <row r="264" spans="1:19" x14ac:dyDescent="0.2">
      <c r="A264" s="1" t="s">
        <v>345</v>
      </c>
      <c r="B264" s="2">
        <f>'PANW Results'!I2</f>
        <v>0.46250000000000002</v>
      </c>
      <c r="L264" t="s">
        <v>256</v>
      </c>
      <c r="M264" t="s">
        <v>1204</v>
      </c>
      <c r="N264" t="s">
        <v>652</v>
      </c>
      <c r="O264" t="s">
        <v>747</v>
      </c>
      <c r="P264" t="s">
        <v>1089</v>
      </c>
      <c r="Q264" s="65">
        <v>38870</v>
      </c>
      <c r="R264">
        <v>1043604</v>
      </c>
      <c r="S264">
        <v>1996</v>
      </c>
    </row>
    <row r="265" spans="1:19" x14ac:dyDescent="0.2">
      <c r="A265" s="1" t="s">
        <v>355</v>
      </c>
      <c r="B265" s="2">
        <f>'PM Results'!I2</f>
        <v>0.46250000000000002</v>
      </c>
      <c r="L265" t="s">
        <v>255</v>
      </c>
      <c r="M265" t="s">
        <v>1205</v>
      </c>
      <c r="N265" t="s">
        <v>667</v>
      </c>
      <c r="O265" t="s">
        <v>794</v>
      </c>
      <c r="P265" t="s">
        <v>703</v>
      </c>
      <c r="Q265" s="65">
        <v>27575</v>
      </c>
      <c r="R265">
        <v>19617</v>
      </c>
      <c r="S265" t="s">
        <v>1206</v>
      </c>
    </row>
    <row r="266" spans="1:19" x14ac:dyDescent="0.2">
      <c r="A266" s="1" t="s">
        <v>284</v>
      </c>
      <c r="B266" s="2">
        <f>'MTB Results'!I2</f>
        <v>0.46333333333333326</v>
      </c>
      <c r="L266" t="s">
        <v>257</v>
      </c>
      <c r="M266" t="s">
        <v>1207</v>
      </c>
      <c r="N266" t="s">
        <v>680</v>
      </c>
      <c r="O266" t="s">
        <v>849</v>
      </c>
      <c r="P266" t="s">
        <v>682</v>
      </c>
      <c r="Q266" s="65">
        <v>32762</v>
      </c>
      <c r="R266">
        <v>55067</v>
      </c>
      <c r="S266">
        <v>1906</v>
      </c>
    </row>
    <row r="267" spans="1:19" x14ac:dyDescent="0.2">
      <c r="A267" s="1" t="s">
        <v>351</v>
      </c>
      <c r="B267" s="2">
        <f>'PNR Results'!I2</f>
        <v>0.46416666666666662</v>
      </c>
      <c r="L267" t="s">
        <v>258</v>
      </c>
      <c r="M267" t="s">
        <v>1208</v>
      </c>
      <c r="N267" t="s">
        <v>680</v>
      </c>
      <c r="O267" t="s">
        <v>1209</v>
      </c>
      <c r="P267" t="s">
        <v>1210</v>
      </c>
      <c r="Q267" s="65">
        <v>44733</v>
      </c>
      <c r="R267">
        <v>1418135</v>
      </c>
      <c r="S267">
        <v>1981</v>
      </c>
    </row>
    <row r="268" spans="1:19" x14ac:dyDescent="0.2">
      <c r="A268" s="1" t="s">
        <v>336</v>
      </c>
      <c r="B268" s="2">
        <f>'ORLY Results'!I2</f>
        <v>0.4654166666666667</v>
      </c>
      <c r="L268" t="s">
        <v>259</v>
      </c>
      <c r="M268" t="s">
        <v>1211</v>
      </c>
      <c r="N268" t="s">
        <v>667</v>
      </c>
      <c r="O268" t="s">
        <v>878</v>
      </c>
      <c r="P268" t="s">
        <v>1212</v>
      </c>
      <c r="Q268" s="65">
        <v>34394</v>
      </c>
      <c r="R268">
        <v>91576</v>
      </c>
      <c r="S268">
        <v>1825</v>
      </c>
    </row>
    <row r="269" spans="1:19" x14ac:dyDescent="0.2">
      <c r="A269" s="1" t="s">
        <v>362</v>
      </c>
      <c r="B269" s="2">
        <f>'PG Results'!I2</f>
        <v>0.46666666666666662</v>
      </c>
      <c r="L269" t="s">
        <v>260</v>
      </c>
      <c r="M269" t="s">
        <v>1213</v>
      </c>
      <c r="N269" t="s">
        <v>652</v>
      </c>
      <c r="O269" t="s">
        <v>1214</v>
      </c>
      <c r="P269" t="s">
        <v>1215</v>
      </c>
      <c r="Q269" s="65">
        <v>43410</v>
      </c>
      <c r="R269">
        <v>1601046</v>
      </c>
      <c r="S269" t="s">
        <v>1216</v>
      </c>
    </row>
    <row r="270" spans="1:19" x14ac:dyDescent="0.2">
      <c r="A270" s="7" t="s">
        <v>4</v>
      </c>
      <c r="B270" s="6">
        <f>'ABT Results'!I2</f>
        <v>0.46666666666666673</v>
      </c>
      <c r="L270" t="s">
        <v>266</v>
      </c>
      <c r="M270" t="s">
        <v>1217</v>
      </c>
      <c r="N270" t="s">
        <v>680</v>
      </c>
      <c r="O270" t="s">
        <v>849</v>
      </c>
      <c r="P270" t="s">
        <v>1218</v>
      </c>
      <c r="Q270" s="65">
        <v>42191</v>
      </c>
      <c r="R270">
        <v>1637459</v>
      </c>
      <c r="S270" t="s">
        <v>1219</v>
      </c>
    </row>
    <row r="271" spans="1:19" x14ac:dyDescent="0.2">
      <c r="A271" s="1" t="s">
        <v>475</v>
      </c>
      <c r="B271" s="2">
        <f>'ZBRA Results'!I2</f>
        <v>0.46833333333333327</v>
      </c>
      <c r="L271" t="s">
        <v>262</v>
      </c>
      <c r="M271" t="s">
        <v>1220</v>
      </c>
      <c r="N271" t="s">
        <v>740</v>
      </c>
      <c r="O271" t="s">
        <v>1085</v>
      </c>
      <c r="P271" t="s">
        <v>1221</v>
      </c>
      <c r="Q271" s="65">
        <v>38811</v>
      </c>
      <c r="R271">
        <v>879101</v>
      </c>
      <c r="S271">
        <v>1958</v>
      </c>
    </row>
    <row r="272" spans="1:19" x14ac:dyDescent="0.2">
      <c r="A272" s="7" t="s">
        <v>5</v>
      </c>
      <c r="B272" s="6">
        <f>'ABBV Results'!I2</f>
        <v>0.46916666666666662</v>
      </c>
      <c r="L272" t="s">
        <v>264</v>
      </c>
      <c r="M272" t="s">
        <v>264</v>
      </c>
      <c r="N272" t="s">
        <v>667</v>
      </c>
      <c r="O272" t="s">
        <v>737</v>
      </c>
      <c r="P272" t="s">
        <v>703</v>
      </c>
      <c r="Q272" s="65">
        <v>45467</v>
      </c>
      <c r="R272">
        <v>1404912</v>
      </c>
      <c r="S272">
        <v>1976</v>
      </c>
    </row>
    <row r="273" spans="1:19" x14ac:dyDescent="0.2">
      <c r="A273" s="1" t="s">
        <v>56</v>
      </c>
      <c r="B273" s="2">
        <f>'BK Results'!I2</f>
        <v>0.46916666666666673</v>
      </c>
      <c r="L273" t="s">
        <v>265</v>
      </c>
      <c r="M273" t="s">
        <v>1222</v>
      </c>
      <c r="N273" t="s">
        <v>652</v>
      </c>
      <c r="O273" t="s">
        <v>724</v>
      </c>
      <c r="P273" t="s">
        <v>1223</v>
      </c>
      <c r="Q273" s="65">
        <v>35703</v>
      </c>
      <c r="R273">
        <v>319201</v>
      </c>
      <c r="S273" t="s">
        <v>1224</v>
      </c>
    </row>
    <row r="274" spans="1:19" x14ac:dyDescent="0.2">
      <c r="A274" s="1" t="s">
        <v>10</v>
      </c>
      <c r="B274" s="2">
        <f>'AFL Results'!I2</f>
        <v>0.47</v>
      </c>
      <c r="L274" t="s">
        <v>261</v>
      </c>
      <c r="M274" t="s">
        <v>1225</v>
      </c>
      <c r="N274" t="s">
        <v>680</v>
      </c>
      <c r="O274" t="s">
        <v>881</v>
      </c>
      <c r="P274" t="s">
        <v>825</v>
      </c>
      <c r="Q274" s="65">
        <v>20883</v>
      </c>
      <c r="R274">
        <v>55785</v>
      </c>
      <c r="S274">
        <v>1872</v>
      </c>
    </row>
    <row r="275" spans="1:19" x14ac:dyDescent="0.2">
      <c r="A275" s="1" t="s">
        <v>275</v>
      </c>
      <c r="B275" s="2">
        <f>'LLY Results'!I2</f>
        <v>0.47041666666666665</v>
      </c>
      <c r="L275" t="s">
        <v>263</v>
      </c>
      <c r="M275" t="s">
        <v>1226</v>
      </c>
      <c r="N275" t="s">
        <v>756</v>
      </c>
      <c r="O275" t="s">
        <v>1227</v>
      </c>
      <c r="P275" t="s">
        <v>758</v>
      </c>
      <c r="Q275" s="65">
        <v>41054</v>
      </c>
      <c r="R275">
        <v>1506307</v>
      </c>
      <c r="S275">
        <v>1997</v>
      </c>
    </row>
    <row r="276" spans="1:19" x14ac:dyDescent="0.2">
      <c r="A276" s="1" t="s">
        <v>152</v>
      </c>
      <c r="B276" s="2">
        <f>'EBAY Results'!I2</f>
        <v>0.47083333333333327</v>
      </c>
      <c r="L276" t="s">
        <v>81</v>
      </c>
      <c r="M276" t="s">
        <v>1228</v>
      </c>
      <c r="N276" t="s">
        <v>660</v>
      </c>
      <c r="O276" t="s">
        <v>790</v>
      </c>
      <c r="P276" t="s">
        <v>958</v>
      </c>
      <c r="Q276" s="65">
        <v>40357</v>
      </c>
      <c r="R276">
        <v>1170010</v>
      </c>
      <c r="S276">
        <v>1993</v>
      </c>
    </row>
    <row r="277" spans="1:19" x14ac:dyDescent="0.2">
      <c r="A277" s="1" t="s">
        <v>391</v>
      </c>
      <c r="B277" s="2">
        <f>'SLB Results'!I2</f>
        <v>0.47291666666666665</v>
      </c>
      <c r="L277" t="s">
        <v>108</v>
      </c>
      <c r="M277" t="s">
        <v>1229</v>
      </c>
      <c r="N277" t="s">
        <v>680</v>
      </c>
      <c r="O277" t="s">
        <v>1209</v>
      </c>
      <c r="P277" t="s">
        <v>705</v>
      </c>
      <c r="Q277" s="65">
        <v>20883</v>
      </c>
      <c r="R277">
        <v>21344</v>
      </c>
      <c r="S277">
        <v>1886</v>
      </c>
    </row>
    <row r="278" spans="1:19" x14ac:dyDescent="0.2">
      <c r="A278" s="1" t="s">
        <v>191</v>
      </c>
      <c r="B278" s="2">
        <f>'FTV Results'!I2</f>
        <v>0.47333333333333338</v>
      </c>
      <c r="L278" t="s">
        <v>267</v>
      </c>
      <c r="M278" t="s">
        <v>1230</v>
      </c>
      <c r="N278" t="s">
        <v>680</v>
      </c>
      <c r="O278" t="s">
        <v>1231</v>
      </c>
      <c r="P278" t="s">
        <v>1079</v>
      </c>
      <c r="Q278" s="65">
        <v>20883</v>
      </c>
      <c r="R278">
        <v>56873</v>
      </c>
      <c r="S278">
        <v>1883</v>
      </c>
    </row>
    <row r="279" spans="1:19" x14ac:dyDescent="0.2">
      <c r="A279" s="1" t="s">
        <v>271</v>
      </c>
      <c r="B279" s="2">
        <f>'LW Results'!I2</f>
        <v>0.47333333333333338</v>
      </c>
      <c r="L279" t="s">
        <v>1232</v>
      </c>
      <c r="M279" t="s">
        <v>1233</v>
      </c>
      <c r="N279" t="s">
        <v>680</v>
      </c>
      <c r="O279" t="s">
        <v>1024</v>
      </c>
      <c r="P279" t="s">
        <v>1234</v>
      </c>
      <c r="Q279" s="65">
        <v>45163</v>
      </c>
      <c r="R279">
        <v>1944048</v>
      </c>
      <c r="S279" t="s">
        <v>1235</v>
      </c>
    </row>
    <row r="280" spans="1:19" x14ac:dyDescent="0.2">
      <c r="A280" s="1" t="s">
        <v>35</v>
      </c>
      <c r="B280" s="2">
        <f>'ANSS Results'!I2</f>
        <v>0.47499999999999998</v>
      </c>
      <c r="L280" t="s">
        <v>280</v>
      </c>
      <c r="M280" t="s">
        <v>1236</v>
      </c>
      <c r="N280" t="s">
        <v>667</v>
      </c>
      <c r="O280" t="s">
        <v>702</v>
      </c>
      <c r="P280" t="s">
        <v>703</v>
      </c>
      <c r="Q280" s="65">
        <v>34850</v>
      </c>
      <c r="R280">
        <v>60086</v>
      </c>
      <c r="S280">
        <v>1959</v>
      </c>
    </row>
    <row r="281" spans="1:19" x14ac:dyDescent="0.2">
      <c r="A281" s="1" t="s">
        <v>128</v>
      </c>
      <c r="B281" s="2">
        <f>'DHR Results'!I2</f>
        <v>0.47499999999999998</v>
      </c>
      <c r="L281" t="s">
        <v>273</v>
      </c>
      <c r="M281" t="s">
        <v>1237</v>
      </c>
      <c r="N281" t="s">
        <v>648</v>
      </c>
      <c r="O281" t="s">
        <v>925</v>
      </c>
      <c r="P281" t="s">
        <v>1238</v>
      </c>
      <c r="Q281" s="65">
        <v>43686</v>
      </c>
      <c r="R281">
        <v>1336920</v>
      </c>
      <c r="S281">
        <v>1969</v>
      </c>
    </row>
    <row r="282" spans="1:19" x14ac:dyDescent="0.2">
      <c r="A282" s="1" t="s">
        <v>442</v>
      </c>
      <c r="B282" s="2">
        <f>'UNH Results'!I2</f>
        <v>0.47499999999999998</v>
      </c>
      <c r="L282" t="s">
        <v>274</v>
      </c>
      <c r="M282" t="s">
        <v>1239</v>
      </c>
      <c r="N282" t="s">
        <v>660</v>
      </c>
      <c r="O282" t="s">
        <v>977</v>
      </c>
      <c r="P282" t="s">
        <v>867</v>
      </c>
      <c r="Q282" s="65">
        <v>38629</v>
      </c>
      <c r="R282">
        <v>920760</v>
      </c>
      <c r="S282">
        <v>1954</v>
      </c>
    </row>
    <row r="283" spans="1:19" x14ac:dyDescent="0.2">
      <c r="A283" s="1" t="s">
        <v>451</v>
      </c>
      <c r="B283" s="2">
        <f>'V Results'!I2</f>
        <v>0.47499999999999998</v>
      </c>
      <c r="L283" t="s">
        <v>269</v>
      </c>
      <c r="M283" t="s">
        <v>1240</v>
      </c>
      <c r="N283" t="s">
        <v>644</v>
      </c>
      <c r="O283" t="s">
        <v>891</v>
      </c>
      <c r="P283" t="s">
        <v>1241</v>
      </c>
      <c r="Q283" s="65">
        <v>38292</v>
      </c>
      <c r="R283">
        <v>920148</v>
      </c>
      <c r="S283">
        <v>1978</v>
      </c>
    </row>
    <row r="284" spans="1:19" x14ac:dyDescent="0.2">
      <c r="A284" s="1" t="s">
        <v>38</v>
      </c>
      <c r="B284" s="2">
        <f>'AAPL Results'!I2</f>
        <v>0.47666666666666663</v>
      </c>
      <c r="L284" t="s">
        <v>268</v>
      </c>
      <c r="M284" t="s">
        <v>1242</v>
      </c>
      <c r="N284" t="s">
        <v>648</v>
      </c>
      <c r="O284" t="s">
        <v>785</v>
      </c>
      <c r="P284" t="s">
        <v>1243</v>
      </c>
      <c r="Q284" s="65">
        <v>39713</v>
      </c>
      <c r="R284">
        <v>202058</v>
      </c>
      <c r="S284" t="s">
        <v>1244</v>
      </c>
    </row>
    <row r="285" spans="1:19" x14ac:dyDescent="0.2">
      <c r="A285" s="1" t="s">
        <v>296</v>
      </c>
      <c r="B285" s="2">
        <f>'MCK Results'!I2</f>
        <v>0.47749999999999998</v>
      </c>
      <c r="L285" t="s">
        <v>276</v>
      </c>
      <c r="M285" t="s">
        <v>1245</v>
      </c>
      <c r="N285" t="s">
        <v>713</v>
      </c>
      <c r="O285" t="s">
        <v>760</v>
      </c>
      <c r="P285" t="s">
        <v>1246</v>
      </c>
      <c r="Q285" s="65">
        <v>33786</v>
      </c>
      <c r="R285">
        <v>1707925</v>
      </c>
      <c r="S285">
        <v>1879</v>
      </c>
    </row>
    <row r="286" spans="1:19" x14ac:dyDescent="0.2">
      <c r="A286" s="1" t="s">
        <v>361</v>
      </c>
      <c r="B286" s="2">
        <f>'PFG Results'!I2</f>
        <v>0.48166666666666669</v>
      </c>
      <c r="L286" t="s">
        <v>278</v>
      </c>
      <c r="M286" t="s">
        <v>1247</v>
      </c>
      <c r="N286" t="s">
        <v>660</v>
      </c>
      <c r="O286" t="s">
        <v>1119</v>
      </c>
      <c r="P286" t="s">
        <v>682</v>
      </c>
      <c r="Q286" s="65">
        <v>42513</v>
      </c>
      <c r="R286">
        <v>1065696</v>
      </c>
      <c r="S286">
        <v>1998</v>
      </c>
    </row>
    <row r="287" spans="1:19" x14ac:dyDescent="0.2">
      <c r="A287" s="1" t="s">
        <v>61</v>
      </c>
      <c r="B287" s="2">
        <f>'BIO Results'!I2</f>
        <v>0.48291666666666666</v>
      </c>
      <c r="L287" t="s">
        <v>275</v>
      </c>
      <c r="M287" t="s">
        <v>1248</v>
      </c>
      <c r="N287" t="s">
        <v>644</v>
      </c>
      <c r="O287" t="s">
        <v>828</v>
      </c>
      <c r="P287" t="s">
        <v>949</v>
      </c>
      <c r="Q287" s="65">
        <v>25933</v>
      </c>
      <c r="R287">
        <v>59478</v>
      </c>
      <c r="S287">
        <v>1876</v>
      </c>
    </row>
    <row r="288" spans="1:19" x14ac:dyDescent="0.2">
      <c r="A288" s="1" t="s">
        <v>124</v>
      </c>
      <c r="B288" s="2">
        <f>'CCI Results'!I2</f>
        <v>0.48333333333333328</v>
      </c>
      <c r="L288" t="s">
        <v>279</v>
      </c>
      <c r="M288" t="s">
        <v>1249</v>
      </c>
      <c r="N288" t="s">
        <v>648</v>
      </c>
      <c r="O288" t="s">
        <v>785</v>
      </c>
      <c r="P288" t="s">
        <v>1156</v>
      </c>
      <c r="Q288" s="65">
        <v>20883</v>
      </c>
      <c r="R288">
        <v>936468</v>
      </c>
      <c r="S288">
        <v>1995</v>
      </c>
    </row>
    <row r="289" spans="1:19" x14ac:dyDescent="0.2">
      <c r="A289" s="1" t="s">
        <v>75</v>
      </c>
      <c r="B289" s="2">
        <f>'CHRW Results'!I2</f>
        <v>0.48416666666666663</v>
      </c>
      <c r="L289" t="s">
        <v>18</v>
      </c>
      <c r="M289" t="s">
        <v>1250</v>
      </c>
      <c r="N289" t="s">
        <v>688</v>
      </c>
      <c r="O289" t="s">
        <v>692</v>
      </c>
      <c r="P289" t="s">
        <v>1251</v>
      </c>
      <c r="Q289" s="65">
        <v>42552</v>
      </c>
      <c r="R289">
        <v>352541</v>
      </c>
      <c r="S289">
        <v>1917</v>
      </c>
    </row>
    <row r="290" spans="1:19" x14ac:dyDescent="0.2">
      <c r="A290" s="1" t="s">
        <v>217</v>
      </c>
      <c r="B290" s="2">
        <f>'HES Results'!I2</f>
        <v>0.48499999999999999</v>
      </c>
      <c r="L290" t="s">
        <v>281</v>
      </c>
      <c r="M290" t="s">
        <v>1252</v>
      </c>
      <c r="N290" t="s">
        <v>660</v>
      </c>
      <c r="O290" t="s">
        <v>1138</v>
      </c>
      <c r="P290" t="s">
        <v>1253</v>
      </c>
      <c r="Q290" s="65">
        <v>30741</v>
      </c>
      <c r="R290">
        <v>60667</v>
      </c>
      <c r="S290" t="s">
        <v>1254</v>
      </c>
    </row>
    <row r="291" spans="1:19" x14ac:dyDescent="0.2">
      <c r="A291" s="1" t="s">
        <v>293</v>
      </c>
      <c r="B291" s="2">
        <f>'MTCH Results'!I2</f>
        <v>0.48583333333333328</v>
      </c>
      <c r="L291" t="s">
        <v>270</v>
      </c>
      <c r="M291" t="s">
        <v>1255</v>
      </c>
      <c r="N291" t="s">
        <v>652</v>
      </c>
      <c r="O291" t="s">
        <v>724</v>
      </c>
      <c r="P291" t="s">
        <v>1032</v>
      </c>
      <c r="Q291" s="65">
        <v>41089</v>
      </c>
      <c r="R291">
        <v>707549</v>
      </c>
      <c r="S291">
        <v>1980</v>
      </c>
    </row>
    <row r="292" spans="1:19" x14ac:dyDescent="0.2">
      <c r="A292" s="1" t="s">
        <v>300</v>
      </c>
      <c r="B292" s="2">
        <f>'MTD Results'!I2</f>
        <v>0.48666666666666664</v>
      </c>
      <c r="L292" t="s">
        <v>282</v>
      </c>
      <c r="M292" t="s">
        <v>1256</v>
      </c>
      <c r="N292" t="s">
        <v>660</v>
      </c>
      <c r="O292" t="s">
        <v>1257</v>
      </c>
      <c r="P292" t="s">
        <v>1258</v>
      </c>
      <c r="Q292" s="65">
        <v>45217</v>
      </c>
      <c r="R292">
        <v>1397187</v>
      </c>
      <c r="S292">
        <v>1998</v>
      </c>
    </row>
    <row r="293" spans="1:19" x14ac:dyDescent="0.2">
      <c r="A293" s="1" t="s">
        <v>253</v>
      </c>
      <c r="B293" s="2">
        <f>'JNJ Results'!I2</f>
        <v>0.48749999999999999</v>
      </c>
      <c r="L293" t="s">
        <v>402</v>
      </c>
      <c r="M293" t="s">
        <v>1259</v>
      </c>
      <c r="N293" t="s">
        <v>648</v>
      </c>
      <c r="O293" t="s">
        <v>649</v>
      </c>
      <c r="P293" t="s">
        <v>773</v>
      </c>
      <c r="Q293" s="65">
        <v>34516</v>
      </c>
      <c r="R293">
        <v>92380</v>
      </c>
      <c r="S293">
        <v>1967</v>
      </c>
    </row>
    <row r="294" spans="1:19" x14ac:dyDescent="0.2">
      <c r="A294" s="1" t="s">
        <v>348</v>
      </c>
      <c r="B294" s="2">
        <f>'PAYX Results'!I2</f>
        <v>0.48749999999999999</v>
      </c>
      <c r="L294" t="s">
        <v>272</v>
      </c>
      <c r="M294" t="s">
        <v>1260</v>
      </c>
      <c r="N294" t="s">
        <v>660</v>
      </c>
      <c r="O294" t="s">
        <v>955</v>
      </c>
      <c r="P294" t="s">
        <v>1261</v>
      </c>
      <c r="Q294" s="65">
        <v>43741</v>
      </c>
      <c r="R294">
        <v>1300514</v>
      </c>
      <c r="S294">
        <v>1988</v>
      </c>
    </row>
    <row r="295" spans="1:19" x14ac:dyDescent="0.2">
      <c r="A295" s="1" t="s">
        <v>259</v>
      </c>
      <c r="B295" s="2">
        <f>'KEY Results'!I2</f>
        <v>0.48916666666666669</v>
      </c>
      <c r="L295" t="s">
        <v>271</v>
      </c>
      <c r="M295" t="s">
        <v>1262</v>
      </c>
      <c r="N295" t="s">
        <v>680</v>
      </c>
      <c r="O295" t="s">
        <v>849</v>
      </c>
      <c r="P295" t="s">
        <v>1263</v>
      </c>
      <c r="Q295" s="65">
        <v>43437</v>
      </c>
      <c r="R295">
        <v>1679273</v>
      </c>
      <c r="S295" t="s">
        <v>1264</v>
      </c>
    </row>
    <row r="296" spans="1:19" x14ac:dyDescent="0.2">
      <c r="A296" s="1" t="s">
        <v>57</v>
      </c>
      <c r="B296" s="2">
        <f>'BBWI Results'!I2</f>
        <v>0.48958333333333326</v>
      </c>
      <c r="L296" t="s">
        <v>283</v>
      </c>
      <c r="M296" t="s">
        <v>1265</v>
      </c>
      <c r="N296" t="s">
        <v>713</v>
      </c>
      <c r="O296" t="s">
        <v>714</v>
      </c>
      <c r="P296" t="s">
        <v>1266</v>
      </c>
      <c r="Q296" s="65">
        <v>41157</v>
      </c>
      <c r="R296">
        <v>1489393</v>
      </c>
      <c r="S296">
        <v>2007</v>
      </c>
    </row>
    <row r="297" spans="1:19" x14ac:dyDescent="0.2">
      <c r="A297" s="1" t="s">
        <v>226</v>
      </c>
      <c r="B297" s="2">
        <f>'HPQ Results'!I2</f>
        <v>0.49083333333333329</v>
      </c>
      <c r="L297" t="s">
        <v>277</v>
      </c>
      <c r="M297" t="s">
        <v>1267</v>
      </c>
      <c r="N297" t="s">
        <v>887</v>
      </c>
      <c r="O297" t="s">
        <v>981</v>
      </c>
      <c r="P297" t="s">
        <v>1268</v>
      </c>
      <c r="Q297" s="65">
        <v>43822</v>
      </c>
      <c r="R297">
        <v>1335258</v>
      </c>
      <c r="S297">
        <v>2010</v>
      </c>
    </row>
    <row r="298" spans="1:19" x14ac:dyDescent="0.2">
      <c r="A298" s="1" t="s">
        <v>399</v>
      </c>
      <c r="B298" s="2">
        <f>'SW Results'!I2</f>
        <v>0.49166666666666664</v>
      </c>
      <c r="L298" t="s">
        <v>292</v>
      </c>
      <c r="M298" t="s">
        <v>1269</v>
      </c>
      <c r="N298" t="s">
        <v>667</v>
      </c>
      <c r="O298" t="s">
        <v>922</v>
      </c>
      <c r="P298" t="s">
        <v>1270</v>
      </c>
      <c r="Q298" s="65">
        <v>39647</v>
      </c>
      <c r="R298">
        <v>1141391</v>
      </c>
      <c r="S298">
        <v>1966</v>
      </c>
    </row>
    <row r="299" spans="1:19" x14ac:dyDescent="0.2">
      <c r="A299" s="1" t="s">
        <v>49</v>
      </c>
      <c r="B299" s="2">
        <f>'AZO Results'!I2</f>
        <v>0.4916666666666667</v>
      </c>
      <c r="L299" t="s">
        <v>1271</v>
      </c>
      <c r="M299" t="s">
        <v>1272</v>
      </c>
      <c r="N299" t="s">
        <v>740</v>
      </c>
      <c r="O299" t="s">
        <v>775</v>
      </c>
      <c r="P299" t="s">
        <v>791</v>
      </c>
      <c r="Q299" s="65">
        <v>42706</v>
      </c>
      <c r="R299">
        <v>912595</v>
      </c>
      <c r="S299">
        <v>1977</v>
      </c>
    </row>
    <row r="300" spans="1:19" x14ac:dyDescent="0.2">
      <c r="A300" s="1" t="s">
        <v>383</v>
      </c>
      <c r="B300" s="2">
        <f>'ROK Results'!I2</f>
        <v>0.49208333333333337</v>
      </c>
      <c r="L300" t="s">
        <v>288</v>
      </c>
      <c r="M300" t="s">
        <v>1273</v>
      </c>
      <c r="N300" t="s">
        <v>660</v>
      </c>
      <c r="O300" t="s">
        <v>661</v>
      </c>
      <c r="P300" t="s">
        <v>1156</v>
      </c>
      <c r="Q300" s="65">
        <v>35944</v>
      </c>
      <c r="R300">
        <v>1048286</v>
      </c>
      <c r="S300">
        <v>1927</v>
      </c>
    </row>
    <row r="301" spans="1:19" x14ac:dyDescent="0.2">
      <c r="A301" s="1" t="s">
        <v>359</v>
      </c>
      <c r="B301" s="2">
        <f>'PPG Results'!I2</f>
        <v>0.49249999999999999</v>
      </c>
      <c r="L301" t="s">
        <v>291</v>
      </c>
      <c r="M301" t="s">
        <v>1274</v>
      </c>
      <c r="N301" t="s">
        <v>648</v>
      </c>
      <c r="O301" t="s">
        <v>722</v>
      </c>
      <c r="P301" t="s">
        <v>1275</v>
      </c>
      <c r="Q301" s="65">
        <v>29767</v>
      </c>
      <c r="R301">
        <v>62996</v>
      </c>
      <c r="S301">
        <v>1929</v>
      </c>
    </row>
    <row r="302" spans="1:19" x14ac:dyDescent="0.2">
      <c r="A302" s="1" t="s">
        <v>396</v>
      </c>
      <c r="B302" s="2">
        <f>'SPG Results'!I2</f>
        <v>0.49249999999999999</v>
      </c>
      <c r="L302" t="s">
        <v>295</v>
      </c>
      <c r="M302" t="s">
        <v>1276</v>
      </c>
      <c r="N302" t="s">
        <v>660</v>
      </c>
      <c r="O302" t="s">
        <v>902</v>
      </c>
      <c r="P302" t="s">
        <v>682</v>
      </c>
      <c r="Q302" s="65">
        <v>25749</v>
      </c>
      <c r="R302">
        <v>63908</v>
      </c>
      <c r="S302">
        <v>1940</v>
      </c>
    </row>
    <row r="303" spans="1:19" x14ac:dyDescent="0.2">
      <c r="A303" s="1" t="s">
        <v>100</v>
      </c>
      <c r="B303" s="2">
        <f>'CI Results'!I2</f>
        <v>0.49333333333333329</v>
      </c>
      <c r="L303" t="s">
        <v>302</v>
      </c>
      <c r="M303" t="s">
        <v>1277</v>
      </c>
      <c r="N303" t="s">
        <v>652</v>
      </c>
      <c r="O303" t="s">
        <v>677</v>
      </c>
      <c r="P303" t="s">
        <v>1278</v>
      </c>
      <c r="Q303" s="65">
        <v>39332</v>
      </c>
      <c r="R303">
        <v>827054</v>
      </c>
      <c r="S303">
        <v>1989</v>
      </c>
    </row>
    <row r="304" spans="1:19" x14ac:dyDescent="0.2">
      <c r="A304" s="1" t="s">
        <v>101</v>
      </c>
      <c r="B304" s="2">
        <f>'CINF Results'!I2</f>
        <v>0.49333333333333329</v>
      </c>
      <c r="L304" t="s">
        <v>296</v>
      </c>
      <c r="M304" t="s">
        <v>1279</v>
      </c>
      <c r="N304" t="s">
        <v>644</v>
      </c>
      <c r="O304" t="s">
        <v>851</v>
      </c>
      <c r="P304" t="s">
        <v>825</v>
      </c>
      <c r="Q304" s="65">
        <v>36173</v>
      </c>
      <c r="R304">
        <v>927653</v>
      </c>
      <c r="S304">
        <v>1833</v>
      </c>
    </row>
    <row r="305" spans="1:19" x14ac:dyDescent="0.2">
      <c r="A305" s="1" t="s">
        <v>184</v>
      </c>
      <c r="B305" s="2">
        <f>'FITB Results'!I2</f>
        <v>0.49333333333333329</v>
      </c>
      <c r="L305" t="s">
        <v>312</v>
      </c>
      <c r="M305" t="s">
        <v>1280</v>
      </c>
      <c r="N305" t="s">
        <v>667</v>
      </c>
      <c r="O305" t="s">
        <v>862</v>
      </c>
      <c r="P305" t="s">
        <v>703</v>
      </c>
      <c r="Q305" s="65">
        <v>35977</v>
      </c>
      <c r="R305">
        <v>1059556</v>
      </c>
      <c r="S305">
        <v>1909</v>
      </c>
    </row>
    <row r="306" spans="1:19" x14ac:dyDescent="0.2">
      <c r="A306" s="1" t="s">
        <v>115</v>
      </c>
      <c r="B306" s="2">
        <f>'STZ Results'!I2</f>
        <v>0.49333333333333335</v>
      </c>
      <c r="L306" t="s">
        <v>309</v>
      </c>
      <c r="M306" t="s">
        <v>1281</v>
      </c>
      <c r="N306" t="s">
        <v>680</v>
      </c>
      <c r="O306" t="s">
        <v>849</v>
      </c>
      <c r="P306" t="s">
        <v>682</v>
      </c>
      <c r="Q306" s="65">
        <v>41184</v>
      </c>
      <c r="R306">
        <v>1103982</v>
      </c>
      <c r="S306">
        <v>2012</v>
      </c>
    </row>
    <row r="307" spans="1:19" x14ac:dyDescent="0.2">
      <c r="A307" s="1" t="s">
        <v>456</v>
      </c>
      <c r="B307" s="2">
        <f>'WAB Results'!I2</f>
        <v>0.49458333333333337</v>
      </c>
      <c r="L307" t="s">
        <v>297</v>
      </c>
      <c r="M307" t="s">
        <v>1282</v>
      </c>
      <c r="N307" t="s">
        <v>644</v>
      </c>
      <c r="O307" t="s">
        <v>664</v>
      </c>
      <c r="P307" t="s">
        <v>672</v>
      </c>
      <c r="Q307" s="65">
        <v>31716</v>
      </c>
      <c r="R307">
        <v>1613103</v>
      </c>
      <c r="S307">
        <v>1949</v>
      </c>
    </row>
    <row r="308" spans="1:19" x14ac:dyDescent="0.2">
      <c r="A308" s="1" t="s">
        <v>200</v>
      </c>
      <c r="B308" s="2">
        <f>'GNRC Results'!I2</f>
        <v>0.495</v>
      </c>
      <c r="L308" t="s">
        <v>1283</v>
      </c>
      <c r="M308" t="s">
        <v>1284</v>
      </c>
      <c r="N308" t="s">
        <v>667</v>
      </c>
      <c r="O308" t="s">
        <v>698</v>
      </c>
      <c r="P308" t="s">
        <v>703</v>
      </c>
      <c r="Q308" s="65">
        <v>36871</v>
      </c>
      <c r="R308">
        <v>1099219</v>
      </c>
      <c r="S308">
        <v>1868</v>
      </c>
    </row>
    <row r="309" spans="1:19" x14ac:dyDescent="0.2">
      <c r="A309" s="1" t="s">
        <v>286</v>
      </c>
      <c r="B309" s="2">
        <f>'MPC Results'!I2</f>
        <v>0.49583333333333335</v>
      </c>
      <c r="L309" t="s">
        <v>299</v>
      </c>
      <c r="M309" t="s">
        <v>1285</v>
      </c>
      <c r="N309" t="s">
        <v>887</v>
      </c>
      <c r="O309" t="s">
        <v>1115</v>
      </c>
      <c r="P309" t="s">
        <v>1286</v>
      </c>
      <c r="Q309" s="65">
        <v>41631</v>
      </c>
      <c r="R309">
        <v>1326801</v>
      </c>
      <c r="S309">
        <v>2004</v>
      </c>
    </row>
    <row r="310" spans="1:19" x14ac:dyDescent="0.2">
      <c r="A310" s="1" t="s">
        <v>394</v>
      </c>
      <c r="B310" s="2">
        <f>'NOW Results'!I2</f>
        <v>0.4975</v>
      </c>
      <c r="L310" t="s">
        <v>301</v>
      </c>
      <c r="M310" t="s">
        <v>1287</v>
      </c>
      <c r="N310" t="s">
        <v>660</v>
      </c>
      <c r="O310" t="s">
        <v>955</v>
      </c>
      <c r="P310" t="s">
        <v>1288</v>
      </c>
      <c r="Q310" s="65">
        <v>42942</v>
      </c>
      <c r="R310">
        <v>789570</v>
      </c>
      <c r="S310">
        <v>1986</v>
      </c>
    </row>
    <row r="311" spans="1:19" x14ac:dyDescent="0.2">
      <c r="A311" s="1" t="s">
        <v>227</v>
      </c>
      <c r="B311" s="2">
        <f>'HUBB Results'!I2</f>
        <v>0.49833333333333335</v>
      </c>
      <c r="L311" t="s">
        <v>306</v>
      </c>
      <c r="M311" t="s">
        <v>1289</v>
      </c>
      <c r="N311" t="s">
        <v>660</v>
      </c>
      <c r="O311" t="s">
        <v>1290</v>
      </c>
      <c r="P311" t="s">
        <v>1291</v>
      </c>
      <c r="Q311" s="65">
        <v>41631</v>
      </c>
      <c r="R311">
        <v>851968</v>
      </c>
      <c r="S311">
        <v>1878</v>
      </c>
    </row>
    <row r="312" spans="1:19" x14ac:dyDescent="0.2">
      <c r="A312" s="1" t="s">
        <v>99</v>
      </c>
      <c r="B312" s="2">
        <f>'CHD Results'!I2</f>
        <v>0.49916666666666665</v>
      </c>
      <c r="L312" t="s">
        <v>294</v>
      </c>
      <c r="M312" t="s">
        <v>1292</v>
      </c>
      <c r="N312" t="s">
        <v>680</v>
      </c>
      <c r="O312" t="s">
        <v>849</v>
      </c>
      <c r="P312" t="s">
        <v>1293</v>
      </c>
      <c r="Q312" s="65">
        <v>37700</v>
      </c>
      <c r="R312">
        <v>63754</v>
      </c>
      <c r="S312">
        <v>1889</v>
      </c>
    </row>
    <row r="313" spans="1:19" x14ac:dyDescent="0.2">
      <c r="A313" s="1" t="s">
        <v>156</v>
      </c>
      <c r="B313" s="2">
        <f>'EA Results'!I2</f>
        <v>0.49916666666666665</v>
      </c>
      <c r="L313" t="s">
        <v>287</v>
      </c>
      <c r="M313" t="s">
        <v>1294</v>
      </c>
      <c r="N313" t="s">
        <v>667</v>
      </c>
      <c r="O313" t="s">
        <v>862</v>
      </c>
      <c r="P313" t="s">
        <v>703</v>
      </c>
      <c r="Q313" s="65">
        <v>43647</v>
      </c>
      <c r="R313">
        <v>1278021</v>
      </c>
      <c r="S313">
        <v>2000</v>
      </c>
    </row>
    <row r="314" spans="1:19" x14ac:dyDescent="0.2">
      <c r="A314" s="1" t="s">
        <v>374</v>
      </c>
      <c r="B314" s="2">
        <f>'RJF Results'!I2</f>
        <v>0.4991666666666667</v>
      </c>
      <c r="L314" t="s">
        <v>290</v>
      </c>
      <c r="M314" t="s">
        <v>1295</v>
      </c>
      <c r="N314" t="s">
        <v>713</v>
      </c>
      <c r="O314" t="s">
        <v>1296</v>
      </c>
      <c r="P314" t="s">
        <v>1297</v>
      </c>
      <c r="Q314" s="65">
        <v>41822</v>
      </c>
      <c r="R314">
        <v>916076</v>
      </c>
      <c r="S314">
        <v>1993</v>
      </c>
    </row>
    <row r="315" spans="1:19" x14ac:dyDescent="0.2">
      <c r="A315" s="1" t="s">
        <v>123</v>
      </c>
      <c r="B315" s="2">
        <f>'CRWD Results'!I2</f>
        <v>0.5</v>
      </c>
      <c r="L315" t="s">
        <v>289</v>
      </c>
      <c r="M315" t="s">
        <v>1298</v>
      </c>
      <c r="N315" t="s">
        <v>667</v>
      </c>
      <c r="O315" t="s">
        <v>707</v>
      </c>
      <c r="P315" t="s">
        <v>703</v>
      </c>
      <c r="Q315" s="65">
        <v>32020</v>
      </c>
      <c r="R315">
        <v>62709</v>
      </c>
      <c r="S315">
        <v>1905</v>
      </c>
    </row>
    <row r="316" spans="1:19" x14ac:dyDescent="0.2">
      <c r="A316" s="1" t="s">
        <v>234</v>
      </c>
      <c r="B316" s="2">
        <f>'ITW Results'!I2</f>
        <v>0.5</v>
      </c>
      <c r="L316" t="s">
        <v>2</v>
      </c>
      <c r="M316" t="s">
        <v>1299</v>
      </c>
      <c r="N316" t="s">
        <v>648</v>
      </c>
      <c r="O316" t="s">
        <v>1146</v>
      </c>
      <c r="P316" t="s">
        <v>1014</v>
      </c>
      <c r="Q316" s="65">
        <v>20883</v>
      </c>
      <c r="R316">
        <v>66740</v>
      </c>
      <c r="S316">
        <v>1902</v>
      </c>
    </row>
    <row r="317" spans="1:19" x14ac:dyDescent="0.2">
      <c r="A317" s="1" t="s">
        <v>440</v>
      </c>
      <c r="B317" s="2">
        <f>'UPS Results'!I2</f>
        <v>0.5</v>
      </c>
      <c r="L317" t="s">
        <v>311</v>
      </c>
      <c r="M317" t="s">
        <v>1300</v>
      </c>
      <c r="N317" t="s">
        <v>680</v>
      </c>
      <c r="O317" t="s">
        <v>1209</v>
      </c>
      <c r="P317" t="s">
        <v>1301</v>
      </c>
      <c r="Q317" s="65">
        <v>41088</v>
      </c>
      <c r="R317">
        <v>865752</v>
      </c>
      <c r="S317" t="s">
        <v>1302</v>
      </c>
    </row>
    <row r="318" spans="1:19" x14ac:dyDescent="0.2">
      <c r="A318" s="1" t="s">
        <v>16</v>
      </c>
      <c r="B318" s="2">
        <f>'ALGN Results'!I2</f>
        <v>0.50041666666666662</v>
      </c>
      <c r="L318" t="s">
        <v>22</v>
      </c>
      <c r="M318" t="s">
        <v>1303</v>
      </c>
      <c r="N318" t="s">
        <v>680</v>
      </c>
      <c r="O318" t="s">
        <v>1304</v>
      </c>
      <c r="P318" t="s">
        <v>958</v>
      </c>
      <c r="Q318" s="65">
        <v>20883</v>
      </c>
      <c r="R318">
        <v>764180</v>
      </c>
      <c r="S318">
        <v>1985</v>
      </c>
    </row>
    <row r="319" spans="1:19" x14ac:dyDescent="0.2">
      <c r="A319" s="1" t="s">
        <v>434</v>
      </c>
      <c r="B319" s="2">
        <f>'USB Results'!I2</f>
        <v>0.50083333333333324</v>
      </c>
      <c r="L319" t="s">
        <v>307</v>
      </c>
      <c r="M319" t="s">
        <v>1305</v>
      </c>
      <c r="N319" t="s">
        <v>644</v>
      </c>
      <c r="O319" t="s">
        <v>909</v>
      </c>
      <c r="P319" t="s">
        <v>1306</v>
      </c>
      <c r="Q319" s="65">
        <v>44622</v>
      </c>
      <c r="R319">
        <v>1179929</v>
      </c>
      <c r="S319">
        <v>1980</v>
      </c>
    </row>
    <row r="320" spans="1:19" x14ac:dyDescent="0.2">
      <c r="A320" s="1" t="s">
        <v>109</v>
      </c>
      <c r="B320" s="2">
        <f>'CTSH Results'!I2</f>
        <v>0.50166666666666659</v>
      </c>
      <c r="L320" t="s">
        <v>314</v>
      </c>
      <c r="M320" t="s">
        <v>1307</v>
      </c>
      <c r="N320" t="s">
        <v>713</v>
      </c>
      <c r="O320" t="s">
        <v>876</v>
      </c>
      <c r="P320" t="s">
        <v>1308</v>
      </c>
      <c r="Q320" s="65">
        <v>40812</v>
      </c>
      <c r="R320">
        <v>1285785</v>
      </c>
      <c r="S320" t="s">
        <v>1309</v>
      </c>
    </row>
    <row r="321" spans="1:19" x14ac:dyDescent="0.2">
      <c r="A321" s="1" t="s">
        <v>389</v>
      </c>
      <c r="B321" s="2">
        <f>'CRM Results'!I2</f>
        <v>0.50249999999999995</v>
      </c>
      <c r="L321" t="s">
        <v>286</v>
      </c>
      <c r="M321" t="s">
        <v>1310</v>
      </c>
      <c r="N321" t="s">
        <v>756</v>
      </c>
      <c r="O321" t="s">
        <v>1311</v>
      </c>
      <c r="P321" t="s">
        <v>1312</v>
      </c>
      <c r="Q321" s="65">
        <v>40725</v>
      </c>
      <c r="R321">
        <v>1510295</v>
      </c>
      <c r="S321" t="s">
        <v>1313</v>
      </c>
    </row>
    <row r="322" spans="1:19" x14ac:dyDescent="0.2">
      <c r="A322" s="1" t="s">
        <v>169</v>
      </c>
      <c r="B322" s="2">
        <f>'ETSY Results'!I2</f>
        <v>0.5033333333333333</v>
      </c>
      <c r="L322" t="s">
        <v>310</v>
      </c>
      <c r="M322" t="s">
        <v>1314</v>
      </c>
      <c r="N322" t="s">
        <v>652</v>
      </c>
      <c r="O322" t="s">
        <v>677</v>
      </c>
      <c r="P322" t="s">
        <v>1315</v>
      </c>
      <c r="Q322" s="65">
        <v>44239</v>
      </c>
      <c r="R322">
        <v>1280452</v>
      </c>
      <c r="S322">
        <v>1997</v>
      </c>
    </row>
    <row r="323" spans="1:19" x14ac:dyDescent="0.2">
      <c r="A323" s="1" t="s">
        <v>229</v>
      </c>
      <c r="B323" s="2">
        <f>'HBAN Results'!I2</f>
        <v>0.5033333333333333</v>
      </c>
      <c r="L323" t="s">
        <v>298</v>
      </c>
      <c r="M323" t="s">
        <v>1316</v>
      </c>
      <c r="N323" t="s">
        <v>644</v>
      </c>
      <c r="O323" t="s">
        <v>828</v>
      </c>
      <c r="P323" t="s">
        <v>1317</v>
      </c>
      <c r="Q323" s="65">
        <v>20883</v>
      </c>
      <c r="R323">
        <v>310158</v>
      </c>
      <c r="S323">
        <v>1891</v>
      </c>
    </row>
    <row r="324" spans="1:19" x14ac:dyDescent="0.2">
      <c r="A324" s="1" t="s">
        <v>379</v>
      </c>
      <c r="B324" s="2">
        <f>'RF Results'!I2</f>
        <v>0.5033333333333333</v>
      </c>
      <c r="L324" t="s">
        <v>305</v>
      </c>
      <c r="M324" t="s">
        <v>1318</v>
      </c>
      <c r="N324" t="s">
        <v>644</v>
      </c>
      <c r="O324" t="s">
        <v>656</v>
      </c>
      <c r="P324" t="s">
        <v>711</v>
      </c>
      <c r="Q324" s="65">
        <v>44398</v>
      </c>
      <c r="R324">
        <v>1682852</v>
      </c>
      <c r="S324">
        <v>2010</v>
      </c>
    </row>
    <row r="325" spans="1:19" x14ac:dyDescent="0.2">
      <c r="A325" s="1" t="s">
        <v>250</v>
      </c>
      <c r="B325" s="2">
        <f>'JBL Results'!I2</f>
        <v>0.50333333333333341</v>
      </c>
      <c r="L325" t="s">
        <v>285</v>
      </c>
      <c r="M325" t="s">
        <v>1319</v>
      </c>
      <c r="N325" t="s">
        <v>756</v>
      </c>
      <c r="O325" t="s">
        <v>757</v>
      </c>
      <c r="P325" t="s">
        <v>758</v>
      </c>
      <c r="Q325" s="65">
        <v>20883</v>
      </c>
      <c r="R325">
        <v>101778</v>
      </c>
      <c r="S325">
        <v>1887</v>
      </c>
    </row>
    <row r="326" spans="1:19" x14ac:dyDescent="0.2">
      <c r="A326" s="1" t="s">
        <v>136</v>
      </c>
      <c r="B326" s="2">
        <f>'DXCM Results'!I2</f>
        <v>0.50416666666666665</v>
      </c>
      <c r="L326" t="s">
        <v>313</v>
      </c>
      <c r="M326" t="s">
        <v>1320</v>
      </c>
      <c r="N326" t="s">
        <v>667</v>
      </c>
      <c r="O326" t="s">
        <v>1125</v>
      </c>
      <c r="P326" t="s">
        <v>703</v>
      </c>
      <c r="Q326" s="65">
        <v>34179</v>
      </c>
      <c r="R326">
        <v>895421</v>
      </c>
      <c r="S326">
        <v>1935</v>
      </c>
    </row>
    <row r="327" spans="1:19" x14ac:dyDescent="0.2">
      <c r="A327" s="1" t="s">
        <v>320</v>
      </c>
      <c r="B327" s="2">
        <f>'NEM Results'!I2</f>
        <v>0.50416666666666676</v>
      </c>
      <c r="L327" t="s">
        <v>316</v>
      </c>
      <c r="M327" t="s">
        <v>316</v>
      </c>
      <c r="N327" t="s">
        <v>667</v>
      </c>
      <c r="O327" t="s">
        <v>862</v>
      </c>
      <c r="P327" t="s">
        <v>703</v>
      </c>
      <c r="Q327" s="65">
        <v>43194</v>
      </c>
      <c r="R327">
        <v>1408198</v>
      </c>
      <c r="S327">
        <v>1969</v>
      </c>
    </row>
    <row r="328" spans="1:19" x14ac:dyDescent="0.2">
      <c r="A328" s="1" t="s">
        <v>166</v>
      </c>
      <c r="B328" s="2">
        <f>'EQR Results'!I2</f>
        <v>0.50583333333333325</v>
      </c>
      <c r="L328" t="s">
        <v>304</v>
      </c>
      <c r="M328" t="s">
        <v>1321</v>
      </c>
      <c r="N328" t="s">
        <v>652</v>
      </c>
      <c r="O328" t="s">
        <v>931</v>
      </c>
      <c r="P328" t="s">
        <v>1322</v>
      </c>
      <c r="Q328" s="65">
        <v>34486</v>
      </c>
      <c r="R328">
        <v>789019</v>
      </c>
      <c r="S328">
        <v>1975</v>
      </c>
    </row>
    <row r="329" spans="1:19" x14ac:dyDescent="0.2">
      <c r="A329" s="1" t="s">
        <v>73</v>
      </c>
      <c r="B329" s="2">
        <f>'BLDR Results'!I2</f>
        <v>0.50624999999999998</v>
      </c>
      <c r="L329" t="s">
        <v>315</v>
      </c>
      <c r="M329" t="s">
        <v>1323</v>
      </c>
      <c r="N329" t="s">
        <v>652</v>
      </c>
      <c r="O329" t="s">
        <v>747</v>
      </c>
      <c r="P329" t="s">
        <v>682</v>
      </c>
      <c r="Q329" s="65">
        <v>20883</v>
      </c>
      <c r="R329">
        <v>68505</v>
      </c>
      <c r="S329" t="s">
        <v>1324</v>
      </c>
    </row>
    <row r="330" spans="1:19" x14ac:dyDescent="0.2">
      <c r="A330" s="1" t="s">
        <v>165</v>
      </c>
      <c r="B330" s="2">
        <f>'EQIX Results'!I2</f>
        <v>0.50749999999999995</v>
      </c>
      <c r="L330" t="s">
        <v>284</v>
      </c>
      <c r="M330" t="s">
        <v>1325</v>
      </c>
      <c r="N330" t="s">
        <v>667</v>
      </c>
      <c r="O330" t="s">
        <v>878</v>
      </c>
      <c r="P330" t="s">
        <v>1326</v>
      </c>
      <c r="Q330" s="65">
        <v>38040</v>
      </c>
      <c r="R330">
        <v>36270</v>
      </c>
      <c r="S330">
        <v>1856</v>
      </c>
    </row>
    <row r="331" spans="1:19" x14ac:dyDescent="0.2">
      <c r="A331" s="1" t="s">
        <v>353</v>
      </c>
      <c r="B331" s="2">
        <f>'PFE Results'!I2</f>
        <v>0.50875000000000004</v>
      </c>
      <c r="L331" t="s">
        <v>293</v>
      </c>
      <c r="M331" t="s">
        <v>1327</v>
      </c>
      <c r="N331" t="s">
        <v>887</v>
      </c>
      <c r="O331" t="s">
        <v>1115</v>
      </c>
      <c r="P331" t="s">
        <v>773</v>
      </c>
      <c r="Q331" s="65">
        <v>44459</v>
      </c>
      <c r="R331">
        <v>891103</v>
      </c>
      <c r="S331">
        <v>1986</v>
      </c>
    </row>
    <row r="332" spans="1:19" x14ac:dyDescent="0.2">
      <c r="A332" s="1" t="s">
        <v>462</v>
      </c>
      <c r="B332" s="2">
        <f>'WAT Results'!I2</f>
        <v>0.51249999999999996</v>
      </c>
      <c r="L332" t="s">
        <v>300</v>
      </c>
      <c r="M332" t="s">
        <v>1328</v>
      </c>
      <c r="N332" t="s">
        <v>644</v>
      </c>
      <c r="O332" t="s">
        <v>645</v>
      </c>
      <c r="P332" t="s">
        <v>693</v>
      </c>
      <c r="Q332" s="65">
        <v>42619</v>
      </c>
      <c r="R332">
        <v>1037646</v>
      </c>
      <c r="S332">
        <v>1945</v>
      </c>
    </row>
    <row r="333" spans="1:19" x14ac:dyDescent="0.2">
      <c r="A333" s="1" t="s">
        <v>388</v>
      </c>
      <c r="B333" s="2">
        <f>'SPGI Results'!I2</f>
        <v>0.51333333333333331</v>
      </c>
      <c r="L333" t="s">
        <v>303</v>
      </c>
      <c r="M333" t="s">
        <v>1329</v>
      </c>
      <c r="N333" t="s">
        <v>652</v>
      </c>
      <c r="O333" t="s">
        <v>677</v>
      </c>
      <c r="P333" t="s">
        <v>1330</v>
      </c>
      <c r="Q333" s="65">
        <v>34604</v>
      </c>
      <c r="R333">
        <v>723125</v>
      </c>
      <c r="S333">
        <v>1978</v>
      </c>
    </row>
    <row r="334" spans="1:19" x14ac:dyDescent="0.2">
      <c r="A334" s="1" t="s">
        <v>474</v>
      </c>
      <c r="B334" s="2">
        <f>'YUM Results'!I2</f>
        <v>0.51333333333333331</v>
      </c>
      <c r="L334" t="s">
        <v>330</v>
      </c>
      <c r="M334" t="s">
        <v>1331</v>
      </c>
      <c r="N334" t="s">
        <v>660</v>
      </c>
      <c r="O334" t="s">
        <v>661</v>
      </c>
      <c r="P334" t="s">
        <v>867</v>
      </c>
      <c r="Q334" s="65">
        <v>43021</v>
      </c>
      <c r="R334">
        <v>1513761</v>
      </c>
      <c r="S334" t="s">
        <v>1332</v>
      </c>
    </row>
    <row r="335" spans="1:19" x14ac:dyDescent="0.2">
      <c r="A335" s="1" t="s">
        <v>364</v>
      </c>
      <c r="B335" s="2">
        <f>'PLD Results'!I2</f>
        <v>0.51500000000000001</v>
      </c>
      <c r="L335" t="s">
        <v>317</v>
      </c>
      <c r="M335" t="s">
        <v>1333</v>
      </c>
      <c r="N335" t="s">
        <v>667</v>
      </c>
      <c r="O335" t="s">
        <v>862</v>
      </c>
      <c r="P335" t="s">
        <v>703</v>
      </c>
      <c r="Q335" s="65">
        <v>39743</v>
      </c>
      <c r="R335">
        <v>1120193</v>
      </c>
      <c r="S335">
        <v>1971</v>
      </c>
    </row>
    <row r="336" spans="1:19" x14ac:dyDescent="0.2">
      <c r="A336" s="1" t="s">
        <v>307</v>
      </c>
      <c r="B336" s="2">
        <f>'MOH Results'!I2</f>
        <v>0.51583333333333325</v>
      </c>
      <c r="L336" t="s">
        <v>326</v>
      </c>
      <c r="M336" t="s">
        <v>1334</v>
      </c>
      <c r="N336" t="s">
        <v>648</v>
      </c>
      <c r="O336" t="s">
        <v>991</v>
      </c>
      <c r="P336" t="s">
        <v>1335</v>
      </c>
      <c r="Q336" s="65">
        <v>44607</v>
      </c>
      <c r="R336">
        <v>72331</v>
      </c>
      <c r="S336">
        <v>1935</v>
      </c>
    </row>
    <row r="337" spans="1:19" x14ac:dyDescent="0.2">
      <c r="A337" s="1" t="s">
        <v>139</v>
      </c>
      <c r="B337" s="2">
        <f>'DFS Results'!I2</f>
        <v>0.51833333333333331</v>
      </c>
      <c r="L337" t="s">
        <v>323</v>
      </c>
      <c r="M337" t="s">
        <v>1336</v>
      </c>
      <c r="N337" t="s">
        <v>688</v>
      </c>
      <c r="O337" t="s">
        <v>689</v>
      </c>
      <c r="P337" t="s">
        <v>1337</v>
      </c>
      <c r="Q337" s="65">
        <v>27941</v>
      </c>
      <c r="R337">
        <v>753308</v>
      </c>
      <c r="S337" t="s">
        <v>1338</v>
      </c>
    </row>
    <row r="338" spans="1:19" x14ac:dyDescent="0.2">
      <c r="A338" s="1" t="s">
        <v>211</v>
      </c>
      <c r="B338" s="2">
        <f>'HIG Results'!I2</f>
        <v>0.51833333333333331</v>
      </c>
      <c r="L338" t="s">
        <v>320</v>
      </c>
      <c r="M338" t="s">
        <v>1339</v>
      </c>
      <c r="N338" t="s">
        <v>713</v>
      </c>
      <c r="O338" t="s">
        <v>1340</v>
      </c>
      <c r="P338" t="s">
        <v>989</v>
      </c>
      <c r="Q338" s="65">
        <v>25384</v>
      </c>
      <c r="R338">
        <v>1164727</v>
      </c>
      <c r="S338">
        <v>1921</v>
      </c>
    </row>
    <row r="339" spans="1:19" x14ac:dyDescent="0.2">
      <c r="A339" s="1" t="s">
        <v>419</v>
      </c>
      <c r="B339" s="2">
        <f>'TDY Results'!I2</f>
        <v>0.5195833333333334</v>
      </c>
      <c r="L339" t="s">
        <v>319</v>
      </c>
      <c r="M339" t="s">
        <v>1341</v>
      </c>
      <c r="N339" t="s">
        <v>887</v>
      </c>
      <c r="O339" t="s">
        <v>981</v>
      </c>
      <c r="P339" t="s">
        <v>1342</v>
      </c>
      <c r="Q339" s="65">
        <v>40532</v>
      </c>
      <c r="R339">
        <v>1065280</v>
      </c>
      <c r="S339">
        <v>1997</v>
      </c>
    </row>
    <row r="340" spans="1:19" x14ac:dyDescent="0.2">
      <c r="A340" s="1" t="s">
        <v>280</v>
      </c>
      <c r="B340" s="2">
        <f>'L Results'!I2</f>
        <v>0.52375000000000005</v>
      </c>
      <c r="L340" t="s">
        <v>325</v>
      </c>
      <c r="M340" t="s">
        <v>1343</v>
      </c>
      <c r="N340" t="s">
        <v>688</v>
      </c>
      <c r="O340" t="s">
        <v>689</v>
      </c>
      <c r="P340" t="s">
        <v>1344</v>
      </c>
      <c r="Q340" s="65">
        <v>36832</v>
      </c>
      <c r="R340">
        <v>1111711</v>
      </c>
      <c r="S340">
        <v>1912</v>
      </c>
    </row>
    <row r="341" spans="1:19" x14ac:dyDescent="0.2">
      <c r="A341" s="1" t="s">
        <v>144</v>
      </c>
      <c r="B341" s="2">
        <f>'DOV Results'!I2</f>
        <v>0.52416666666666667</v>
      </c>
      <c r="L341" t="s">
        <v>324</v>
      </c>
      <c r="M341" t="s">
        <v>1345</v>
      </c>
      <c r="N341" t="s">
        <v>660</v>
      </c>
      <c r="O341" t="s">
        <v>1257</v>
      </c>
      <c r="P341" t="s">
        <v>1346</v>
      </c>
      <c r="Q341" s="65">
        <v>32477</v>
      </c>
      <c r="R341">
        <v>320187</v>
      </c>
      <c r="S341">
        <v>1964</v>
      </c>
    </row>
    <row r="342" spans="1:19" x14ac:dyDescent="0.2">
      <c r="A342" s="1" t="s">
        <v>453</v>
      </c>
      <c r="B342" s="2">
        <f>'VMC Results'!I2</f>
        <v>0.52583333333333337</v>
      </c>
      <c r="L342" t="s">
        <v>329</v>
      </c>
      <c r="M342" t="s">
        <v>1347</v>
      </c>
      <c r="N342" t="s">
        <v>648</v>
      </c>
      <c r="O342" t="s">
        <v>785</v>
      </c>
      <c r="P342" t="s">
        <v>1348</v>
      </c>
      <c r="Q342" s="65">
        <v>20883</v>
      </c>
      <c r="R342">
        <v>1133421</v>
      </c>
      <c r="S342" t="s">
        <v>1349</v>
      </c>
    </row>
    <row r="343" spans="1:19" x14ac:dyDescent="0.2">
      <c r="A343" s="1" t="s">
        <v>44</v>
      </c>
      <c r="B343" s="2">
        <f>'AIZ Results'!I2</f>
        <v>0.52666666666666673</v>
      </c>
      <c r="L343" t="s">
        <v>394</v>
      </c>
      <c r="M343" t="s">
        <v>1350</v>
      </c>
      <c r="N343" t="s">
        <v>652</v>
      </c>
      <c r="O343" t="s">
        <v>931</v>
      </c>
      <c r="P343" t="s">
        <v>646</v>
      </c>
      <c r="Q343" s="65">
        <v>43790</v>
      </c>
      <c r="R343">
        <v>1373715</v>
      </c>
      <c r="S343">
        <v>2003</v>
      </c>
    </row>
    <row r="344" spans="1:19" x14ac:dyDescent="0.2">
      <c r="A344" s="1" t="s">
        <v>444</v>
      </c>
      <c r="B344" s="2">
        <f>'VLO Results'!I2</f>
        <v>0.52708333333333335</v>
      </c>
      <c r="L344" t="s">
        <v>331</v>
      </c>
      <c r="M344" t="s">
        <v>1351</v>
      </c>
      <c r="N344" t="s">
        <v>688</v>
      </c>
      <c r="O344" t="s">
        <v>695</v>
      </c>
      <c r="P344" t="s">
        <v>758</v>
      </c>
      <c r="Q344" s="65">
        <v>40207</v>
      </c>
      <c r="R344">
        <v>1013871</v>
      </c>
      <c r="S344">
        <v>1992</v>
      </c>
    </row>
    <row r="345" spans="1:19" x14ac:dyDescent="0.2">
      <c r="A345" s="1" t="s">
        <v>125</v>
      </c>
      <c r="B345" s="2">
        <f>'CSX Results'!I2</f>
        <v>0.52833333333333332</v>
      </c>
      <c r="L345" t="s">
        <v>327</v>
      </c>
      <c r="M345" t="s">
        <v>1352</v>
      </c>
      <c r="N345" t="s">
        <v>648</v>
      </c>
      <c r="O345" t="s">
        <v>937</v>
      </c>
      <c r="P345" t="s">
        <v>705</v>
      </c>
      <c r="Q345" s="65">
        <v>20883</v>
      </c>
      <c r="R345">
        <v>702165</v>
      </c>
      <c r="S345" t="s">
        <v>1353</v>
      </c>
    </row>
    <row r="346" spans="1:19" x14ac:dyDescent="0.2">
      <c r="A346" s="1" t="s">
        <v>298</v>
      </c>
      <c r="B346" s="2">
        <f>'MRK Results'!I2</f>
        <v>0.53041666666666665</v>
      </c>
      <c r="L346" t="s">
        <v>318</v>
      </c>
      <c r="M346" t="s">
        <v>1354</v>
      </c>
      <c r="N346" t="s">
        <v>652</v>
      </c>
      <c r="O346" t="s">
        <v>653</v>
      </c>
      <c r="P346" t="s">
        <v>675</v>
      </c>
      <c r="Q346" s="65">
        <v>36336</v>
      </c>
      <c r="R346">
        <v>1002047</v>
      </c>
      <c r="S346">
        <v>1992</v>
      </c>
    </row>
    <row r="347" spans="1:19" x14ac:dyDescent="0.2">
      <c r="A347" s="1" t="s">
        <v>446</v>
      </c>
      <c r="B347" s="2">
        <f>'VRSK Results'!I2</f>
        <v>0.53083333333333327</v>
      </c>
      <c r="L347" t="s">
        <v>328</v>
      </c>
      <c r="M347" t="s">
        <v>1355</v>
      </c>
      <c r="N347" t="s">
        <v>667</v>
      </c>
      <c r="O347" t="s">
        <v>737</v>
      </c>
      <c r="P347" t="s">
        <v>682</v>
      </c>
      <c r="Q347" s="65">
        <v>35825</v>
      </c>
      <c r="R347">
        <v>73124</v>
      </c>
      <c r="S347">
        <v>1889</v>
      </c>
    </row>
    <row r="348" spans="1:19" x14ac:dyDescent="0.2">
      <c r="A348" s="1" t="s">
        <v>290</v>
      </c>
      <c r="B348" s="2">
        <f>'MLM Results'!I2</f>
        <v>0.53083333333333338</v>
      </c>
      <c r="L348" t="s">
        <v>332</v>
      </c>
      <c r="M348" t="s">
        <v>1356</v>
      </c>
      <c r="N348" t="s">
        <v>713</v>
      </c>
      <c r="O348" t="s">
        <v>1357</v>
      </c>
      <c r="P348" t="s">
        <v>715</v>
      </c>
      <c r="Q348" s="65">
        <v>31167</v>
      </c>
      <c r="R348">
        <v>73309</v>
      </c>
      <c r="S348">
        <v>1940</v>
      </c>
    </row>
    <row r="349" spans="1:19" x14ac:dyDescent="0.2">
      <c r="A349" s="1" t="s">
        <v>8</v>
      </c>
      <c r="B349" s="2">
        <f>'AMD Results'!I2</f>
        <v>0.53333333333333333</v>
      </c>
      <c r="L349" t="s">
        <v>333</v>
      </c>
      <c r="M349" t="s">
        <v>1358</v>
      </c>
      <c r="N349" t="s">
        <v>652</v>
      </c>
      <c r="O349" t="s">
        <v>677</v>
      </c>
      <c r="P349" t="s">
        <v>646</v>
      </c>
      <c r="Q349" s="65">
        <v>37225</v>
      </c>
      <c r="R349">
        <v>1045810</v>
      </c>
      <c r="S349">
        <v>1993</v>
      </c>
    </row>
    <row r="350" spans="1:19" x14ac:dyDescent="0.2">
      <c r="A350" s="1" t="s">
        <v>158</v>
      </c>
      <c r="B350" s="2">
        <f>'EMR Results'!I2</f>
        <v>0.53625</v>
      </c>
      <c r="L350" t="s">
        <v>334</v>
      </c>
      <c r="M350" t="s">
        <v>1359</v>
      </c>
      <c r="N350" t="s">
        <v>660</v>
      </c>
      <c r="O350" t="s">
        <v>977</v>
      </c>
      <c r="P350" t="s">
        <v>1238</v>
      </c>
      <c r="Q350" s="65">
        <v>43734</v>
      </c>
      <c r="R350">
        <v>906163</v>
      </c>
      <c r="S350">
        <v>1980</v>
      </c>
    </row>
    <row r="351" spans="1:19" x14ac:dyDescent="0.2">
      <c r="A351" s="1" t="s">
        <v>390</v>
      </c>
      <c r="B351" s="2">
        <f>'SBAC Results'!I2</f>
        <v>0.53625</v>
      </c>
      <c r="L351" t="s">
        <v>322</v>
      </c>
      <c r="M351" t="s">
        <v>1360</v>
      </c>
      <c r="N351" t="s">
        <v>887</v>
      </c>
      <c r="O351" t="s">
        <v>1361</v>
      </c>
      <c r="P351" t="s">
        <v>703</v>
      </c>
      <c r="Q351" s="65">
        <v>42265</v>
      </c>
      <c r="R351">
        <v>1564708</v>
      </c>
      <c r="S351" t="s">
        <v>1362</v>
      </c>
    </row>
    <row r="352" spans="1:19" x14ac:dyDescent="0.2">
      <c r="A352" s="1" t="s">
        <v>295</v>
      </c>
      <c r="B352" s="2">
        <f>'MCD Results'!I2</f>
        <v>0.53666666666666663</v>
      </c>
      <c r="L352" t="s">
        <v>321</v>
      </c>
      <c r="M352" t="s">
        <v>1363</v>
      </c>
      <c r="N352" t="s">
        <v>887</v>
      </c>
      <c r="O352" t="s">
        <v>1361</v>
      </c>
      <c r="P352" t="s">
        <v>703</v>
      </c>
      <c r="Q352" s="65">
        <v>41487</v>
      </c>
      <c r="R352">
        <v>1564708</v>
      </c>
      <c r="S352" t="s">
        <v>1362</v>
      </c>
    </row>
    <row r="353" spans="1:19" x14ac:dyDescent="0.2">
      <c r="A353" s="1" t="s">
        <v>418</v>
      </c>
      <c r="B353" s="2">
        <f>'TEL Results'!I2</f>
        <v>0.53666666666666663</v>
      </c>
      <c r="L353" t="s">
        <v>335</v>
      </c>
      <c r="M353" t="s">
        <v>1364</v>
      </c>
      <c r="N353" t="s">
        <v>652</v>
      </c>
      <c r="O353" t="s">
        <v>677</v>
      </c>
      <c r="P353" t="s">
        <v>1365</v>
      </c>
      <c r="Q353" s="65">
        <v>44277</v>
      </c>
      <c r="R353">
        <v>1413447</v>
      </c>
      <c r="S353">
        <v>1953</v>
      </c>
    </row>
    <row r="354" spans="1:19" x14ac:dyDescent="0.2">
      <c r="A354" s="1" t="s">
        <v>12</v>
      </c>
      <c r="B354" s="2">
        <f>'APD Results'!I2</f>
        <v>0.54166666666666674</v>
      </c>
      <c r="L354" t="s">
        <v>376</v>
      </c>
      <c r="M354" t="s">
        <v>1366</v>
      </c>
      <c r="N354" t="s">
        <v>740</v>
      </c>
      <c r="O354" t="s">
        <v>1085</v>
      </c>
      <c r="P354" t="s">
        <v>1008</v>
      </c>
      <c r="Q354" s="65">
        <v>42101</v>
      </c>
      <c r="R354">
        <v>726728</v>
      </c>
      <c r="S354">
        <v>1969</v>
      </c>
    </row>
    <row r="355" spans="1:19" x14ac:dyDescent="0.2">
      <c r="A355" s="1" t="s">
        <v>179</v>
      </c>
      <c r="B355" s="2">
        <f>'FICO Results'!I2</f>
        <v>0.54333333333333333</v>
      </c>
      <c r="L355" t="s">
        <v>338</v>
      </c>
      <c r="M355" t="s">
        <v>1367</v>
      </c>
      <c r="N355" t="s">
        <v>648</v>
      </c>
      <c r="O355" t="s">
        <v>1193</v>
      </c>
      <c r="P355" t="s">
        <v>1368</v>
      </c>
      <c r="Q355" s="65">
        <v>43808</v>
      </c>
      <c r="R355">
        <v>878927</v>
      </c>
      <c r="S355">
        <v>1934</v>
      </c>
    </row>
    <row r="356" spans="1:19" x14ac:dyDescent="0.2">
      <c r="A356" s="1" t="s">
        <v>283</v>
      </c>
      <c r="B356" s="2">
        <f>'LYB Results'!I2</f>
        <v>0.54333333333333333</v>
      </c>
      <c r="L356" t="s">
        <v>1369</v>
      </c>
      <c r="M356" t="s">
        <v>1370</v>
      </c>
      <c r="N356" t="s">
        <v>756</v>
      </c>
      <c r="O356" t="s">
        <v>1227</v>
      </c>
      <c r="P356" t="s">
        <v>1371</v>
      </c>
      <c r="Q356" s="65">
        <v>40252</v>
      </c>
      <c r="R356">
        <v>1039684</v>
      </c>
      <c r="S356">
        <v>1906</v>
      </c>
    </row>
    <row r="357" spans="1:19" x14ac:dyDescent="0.2">
      <c r="A357" s="1" t="s">
        <v>246</v>
      </c>
      <c r="B357" s="2">
        <f>'INVH Results'!I2</f>
        <v>0.54500000000000004</v>
      </c>
      <c r="L357" t="s">
        <v>339</v>
      </c>
      <c r="M357" t="s">
        <v>1372</v>
      </c>
      <c r="N357" t="s">
        <v>887</v>
      </c>
      <c r="O357" t="s">
        <v>1177</v>
      </c>
      <c r="P357" t="s">
        <v>703</v>
      </c>
      <c r="Q357" s="65">
        <v>35795</v>
      </c>
      <c r="R357">
        <v>29989</v>
      </c>
      <c r="S357">
        <v>1986</v>
      </c>
    </row>
    <row r="358" spans="1:19" x14ac:dyDescent="0.2">
      <c r="A358" s="1" t="s">
        <v>380</v>
      </c>
      <c r="B358" s="2">
        <f>'RSG Results'!I2</f>
        <v>0.54500000000000004</v>
      </c>
      <c r="L358" t="s">
        <v>340</v>
      </c>
      <c r="M358" t="s">
        <v>1373</v>
      </c>
      <c r="N358" t="s">
        <v>652</v>
      </c>
      <c r="O358" t="s">
        <v>677</v>
      </c>
      <c r="P358" t="s">
        <v>1067</v>
      </c>
      <c r="Q358" s="65">
        <v>44733</v>
      </c>
      <c r="R358">
        <v>1097864</v>
      </c>
      <c r="S358">
        <v>1999</v>
      </c>
    </row>
    <row r="359" spans="1:19" x14ac:dyDescent="0.2">
      <c r="A359" s="1" t="s">
        <v>176</v>
      </c>
      <c r="B359" s="2">
        <f>'XOM Results'!I2</f>
        <v>0.54791666666666661</v>
      </c>
      <c r="L359" t="s">
        <v>341</v>
      </c>
      <c r="M359" t="s">
        <v>1374</v>
      </c>
      <c r="N359" t="s">
        <v>652</v>
      </c>
      <c r="O359" t="s">
        <v>674</v>
      </c>
      <c r="P359" t="s">
        <v>932</v>
      </c>
      <c r="Q359" s="65">
        <v>32751</v>
      </c>
      <c r="R359">
        <v>1341439</v>
      </c>
      <c r="S359">
        <v>1977</v>
      </c>
    </row>
    <row r="360" spans="1:19" x14ac:dyDescent="0.2">
      <c r="A360" s="1" t="s">
        <v>407</v>
      </c>
      <c r="B360" s="2">
        <f>'STE Results'!I2</f>
        <v>0.54958333333333331</v>
      </c>
      <c r="L360" t="s">
        <v>336</v>
      </c>
      <c r="M360" t="s">
        <v>1375</v>
      </c>
      <c r="N360" t="s">
        <v>660</v>
      </c>
      <c r="O360" t="s">
        <v>790</v>
      </c>
      <c r="P360" t="s">
        <v>1376</v>
      </c>
      <c r="Q360" s="65">
        <v>39899</v>
      </c>
      <c r="R360">
        <v>898173</v>
      </c>
      <c r="S360">
        <v>1957</v>
      </c>
    </row>
    <row r="361" spans="1:19" x14ac:dyDescent="0.2">
      <c r="A361" s="1" t="s">
        <v>90</v>
      </c>
      <c r="B361" s="2">
        <f>'COR Results'!I2</f>
        <v>0.55000000000000004</v>
      </c>
      <c r="L361" t="s">
        <v>342</v>
      </c>
      <c r="M361" t="s">
        <v>1377</v>
      </c>
      <c r="N361" t="s">
        <v>648</v>
      </c>
      <c r="O361" t="s">
        <v>991</v>
      </c>
      <c r="P361" t="s">
        <v>1378</v>
      </c>
      <c r="Q361" s="65">
        <v>43924</v>
      </c>
      <c r="R361">
        <v>1781335</v>
      </c>
      <c r="S361" t="s">
        <v>1379</v>
      </c>
    </row>
    <row r="362" spans="1:19" x14ac:dyDescent="0.2">
      <c r="A362" s="1" t="s">
        <v>190</v>
      </c>
      <c r="B362" s="2">
        <f>'FTNT Results'!I2</f>
        <v>0.55000000000000004</v>
      </c>
      <c r="L362" t="s">
        <v>337</v>
      </c>
      <c r="M362" t="s">
        <v>1380</v>
      </c>
      <c r="N362" t="s">
        <v>756</v>
      </c>
      <c r="O362" t="s">
        <v>757</v>
      </c>
      <c r="P362" t="s">
        <v>758</v>
      </c>
      <c r="Q362" s="65">
        <v>20883</v>
      </c>
      <c r="R362">
        <v>797468</v>
      </c>
      <c r="S362">
        <v>1920</v>
      </c>
    </row>
    <row r="363" spans="1:19" x14ac:dyDescent="0.2">
      <c r="A363" s="1" t="s">
        <v>79</v>
      </c>
      <c r="B363" s="2">
        <f>'COF Results'!I2</f>
        <v>0.55083333333333329</v>
      </c>
      <c r="L363" t="s">
        <v>345</v>
      </c>
      <c r="M363" t="s">
        <v>1381</v>
      </c>
      <c r="N363" t="s">
        <v>652</v>
      </c>
      <c r="O363" t="s">
        <v>931</v>
      </c>
      <c r="P363" t="s">
        <v>646</v>
      </c>
      <c r="Q363" s="65">
        <v>45097</v>
      </c>
      <c r="R363">
        <v>1327567</v>
      </c>
      <c r="S363">
        <v>2005</v>
      </c>
    </row>
    <row r="364" spans="1:19" x14ac:dyDescent="0.2">
      <c r="A364" s="1" t="s">
        <v>251</v>
      </c>
      <c r="B364" s="2">
        <f>'JKHY Results'!I2</f>
        <v>0.55083333333333329</v>
      </c>
      <c r="L364" t="s">
        <v>346</v>
      </c>
      <c r="M364" t="s">
        <v>1382</v>
      </c>
      <c r="N364" t="s">
        <v>887</v>
      </c>
      <c r="O364" t="s">
        <v>981</v>
      </c>
      <c r="P364" t="s">
        <v>703</v>
      </c>
      <c r="Q364" s="65">
        <v>34607</v>
      </c>
      <c r="R364">
        <v>813828</v>
      </c>
      <c r="S364" t="s">
        <v>1383</v>
      </c>
    </row>
    <row r="365" spans="1:19" x14ac:dyDescent="0.2">
      <c r="A365" s="1" t="s">
        <v>175</v>
      </c>
      <c r="B365" s="2">
        <f>'EXR Results'!I2</f>
        <v>0.55249999999999999</v>
      </c>
      <c r="L365" t="s">
        <v>349</v>
      </c>
      <c r="M365" t="s">
        <v>1384</v>
      </c>
      <c r="N365" t="s">
        <v>648</v>
      </c>
      <c r="O365" t="s">
        <v>684</v>
      </c>
      <c r="P365" t="s">
        <v>1006</v>
      </c>
      <c r="Q365" s="65">
        <v>43858</v>
      </c>
      <c r="R365">
        <v>1590955</v>
      </c>
      <c r="S365">
        <v>1998</v>
      </c>
    </row>
    <row r="366" spans="1:19" x14ac:dyDescent="0.2">
      <c r="A366" s="1" t="s">
        <v>386</v>
      </c>
      <c r="B366" s="2">
        <f>'ROST Results'!I2</f>
        <v>0.55500000000000005</v>
      </c>
      <c r="L366" t="s">
        <v>348</v>
      </c>
      <c r="M366" t="s">
        <v>1385</v>
      </c>
      <c r="N366" t="s">
        <v>648</v>
      </c>
      <c r="O366" t="s">
        <v>684</v>
      </c>
      <c r="P366" t="s">
        <v>1386</v>
      </c>
      <c r="Q366" s="65">
        <v>36069</v>
      </c>
      <c r="R366">
        <v>723531</v>
      </c>
      <c r="S366">
        <v>1971</v>
      </c>
    </row>
    <row r="367" spans="1:19" x14ac:dyDescent="0.2">
      <c r="A367" s="1" t="s">
        <v>465</v>
      </c>
      <c r="B367" s="2">
        <f>'WELL Results'!I2</f>
        <v>0.55583333333333329</v>
      </c>
      <c r="L367" t="s">
        <v>343</v>
      </c>
      <c r="M367" t="s">
        <v>1387</v>
      </c>
      <c r="N367" t="s">
        <v>648</v>
      </c>
      <c r="O367" t="s">
        <v>857</v>
      </c>
      <c r="P367" t="s">
        <v>1388</v>
      </c>
      <c r="Q367" s="65">
        <v>29586</v>
      </c>
      <c r="R367">
        <v>75362</v>
      </c>
      <c r="S367">
        <v>1905</v>
      </c>
    </row>
    <row r="368" spans="1:19" x14ac:dyDescent="0.2">
      <c r="A368" s="1" t="s">
        <v>477</v>
      </c>
      <c r="B368" s="2">
        <f>'ZTS Results'!I2</f>
        <v>0.55708333333333337</v>
      </c>
      <c r="L368" t="s">
        <v>354</v>
      </c>
      <c r="M368" t="s">
        <v>1389</v>
      </c>
      <c r="N368" t="s">
        <v>688</v>
      </c>
      <c r="O368" t="s">
        <v>689</v>
      </c>
      <c r="P368" t="s">
        <v>897</v>
      </c>
      <c r="Q368" s="65">
        <v>44837</v>
      </c>
      <c r="R368">
        <v>1004980</v>
      </c>
      <c r="S368">
        <v>1905</v>
      </c>
    </row>
    <row r="369" spans="1:19" x14ac:dyDescent="0.2">
      <c r="A369" s="1" t="s">
        <v>461</v>
      </c>
      <c r="B369" s="2">
        <f>'WM Results'!I2</f>
        <v>0.5575</v>
      </c>
      <c r="L369" t="s">
        <v>365</v>
      </c>
      <c r="M369" t="s">
        <v>1390</v>
      </c>
      <c r="N369" t="s">
        <v>688</v>
      </c>
      <c r="O369" t="s">
        <v>692</v>
      </c>
      <c r="P369" t="s">
        <v>1391</v>
      </c>
      <c r="Q369" s="65">
        <v>20883</v>
      </c>
      <c r="R369">
        <v>788784</v>
      </c>
      <c r="S369">
        <v>1903</v>
      </c>
    </row>
    <row r="370" spans="1:19" x14ac:dyDescent="0.2">
      <c r="A370" s="1" t="s">
        <v>437</v>
      </c>
      <c r="B370" s="2">
        <f>'ULTA Results'!I2</f>
        <v>0.55833333333333335</v>
      </c>
      <c r="L370" t="s">
        <v>352</v>
      </c>
      <c r="M370" t="s">
        <v>1392</v>
      </c>
      <c r="N370" t="s">
        <v>680</v>
      </c>
      <c r="O370" t="s">
        <v>1209</v>
      </c>
      <c r="P370" t="s">
        <v>1393</v>
      </c>
      <c r="Q370" s="65">
        <v>20883</v>
      </c>
      <c r="R370">
        <v>77476</v>
      </c>
      <c r="S370">
        <v>1898</v>
      </c>
    </row>
    <row r="371" spans="1:19" x14ac:dyDescent="0.2">
      <c r="A371" s="1" t="s">
        <v>31</v>
      </c>
      <c r="B371" s="2">
        <f>'AME Results'!I2</f>
        <v>0.56166666666666676</v>
      </c>
      <c r="L371" t="s">
        <v>353</v>
      </c>
      <c r="M371" t="s">
        <v>1394</v>
      </c>
      <c r="N371" t="s">
        <v>644</v>
      </c>
      <c r="O371" t="s">
        <v>828</v>
      </c>
      <c r="P371" t="s">
        <v>703</v>
      </c>
      <c r="Q371" s="65">
        <v>20883</v>
      </c>
      <c r="R371">
        <v>78003</v>
      </c>
      <c r="S371">
        <v>1849</v>
      </c>
    </row>
    <row r="372" spans="1:19" x14ac:dyDescent="0.2">
      <c r="A372" s="1" t="s">
        <v>400</v>
      </c>
      <c r="B372" s="2">
        <f>'SNA Results'!I2</f>
        <v>0.5625</v>
      </c>
      <c r="L372" t="s">
        <v>361</v>
      </c>
      <c r="M372" t="s">
        <v>1395</v>
      </c>
      <c r="N372" t="s">
        <v>667</v>
      </c>
      <c r="O372" t="s">
        <v>698</v>
      </c>
      <c r="P372" t="s">
        <v>1396</v>
      </c>
      <c r="Q372" s="65">
        <v>37459</v>
      </c>
      <c r="R372">
        <v>1126328</v>
      </c>
      <c r="S372">
        <v>1879</v>
      </c>
    </row>
    <row r="373" spans="1:19" x14ac:dyDescent="0.2">
      <c r="A373" s="1" t="s">
        <v>96</v>
      </c>
      <c r="B373" s="2">
        <f>'CHTR Results'!I2</f>
        <v>0.56416666666666671</v>
      </c>
      <c r="L373" t="s">
        <v>362</v>
      </c>
      <c r="M373" t="s">
        <v>1397</v>
      </c>
      <c r="N373" t="s">
        <v>680</v>
      </c>
      <c r="O373" t="s">
        <v>1024</v>
      </c>
      <c r="P373" t="s">
        <v>1079</v>
      </c>
      <c r="Q373" s="65">
        <v>20883</v>
      </c>
      <c r="R373">
        <v>80424</v>
      </c>
      <c r="S373">
        <v>1837</v>
      </c>
    </row>
    <row r="374" spans="1:19" x14ac:dyDescent="0.2">
      <c r="A374" s="1" t="s">
        <v>116</v>
      </c>
      <c r="B374" s="2">
        <f>'COO Results'!I2</f>
        <v>0.56541666666666668</v>
      </c>
      <c r="L374" t="s">
        <v>363</v>
      </c>
      <c r="M374" t="s">
        <v>1398</v>
      </c>
      <c r="N374" t="s">
        <v>667</v>
      </c>
      <c r="O374" t="s">
        <v>668</v>
      </c>
      <c r="P374" t="s">
        <v>1399</v>
      </c>
      <c r="Q374" s="65">
        <v>35646</v>
      </c>
      <c r="R374">
        <v>80661</v>
      </c>
      <c r="S374">
        <v>1937</v>
      </c>
    </row>
    <row r="375" spans="1:19" x14ac:dyDescent="0.2">
      <c r="A375" s="1" t="s">
        <v>33</v>
      </c>
      <c r="B375" s="2">
        <f>'APH Results'!I2</f>
        <v>0.56708333333333338</v>
      </c>
      <c r="L375" t="s">
        <v>347</v>
      </c>
      <c r="M375" t="s">
        <v>1400</v>
      </c>
      <c r="N375" t="s">
        <v>648</v>
      </c>
      <c r="O375" t="s">
        <v>991</v>
      </c>
      <c r="P375" t="s">
        <v>1212</v>
      </c>
      <c r="Q375" s="65">
        <v>31381</v>
      </c>
      <c r="R375">
        <v>76334</v>
      </c>
      <c r="S375">
        <v>1917</v>
      </c>
    </row>
    <row r="376" spans="1:19" x14ac:dyDescent="0.2">
      <c r="A376" s="1" t="s">
        <v>438</v>
      </c>
      <c r="B376" s="2">
        <f>'UNP Results'!I2</f>
        <v>0.56791666666666663</v>
      </c>
      <c r="L376" t="s">
        <v>368</v>
      </c>
      <c r="M376" t="s">
        <v>1401</v>
      </c>
      <c r="N376" t="s">
        <v>660</v>
      </c>
      <c r="O376" t="s">
        <v>977</v>
      </c>
      <c r="P376" t="s">
        <v>705</v>
      </c>
      <c r="Q376" s="65">
        <v>30802</v>
      </c>
      <c r="R376">
        <v>822416</v>
      </c>
      <c r="S376">
        <v>1956</v>
      </c>
    </row>
    <row r="377" spans="1:19" x14ac:dyDescent="0.2">
      <c r="A377" s="1" t="s">
        <v>86</v>
      </c>
      <c r="B377" s="2">
        <f>'CBOE Results'!I2</f>
        <v>0.56958333333333333</v>
      </c>
      <c r="L377" t="s">
        <v>344</v>
      </c>
      <c r="M377" t="s">
        <v>1402</v>
      </c>
      <c r="N377" t="s">
        <v>713</v>
      </c>
      <c r="O377" t="s">
        <v>726</v>
      </c>
      <c r="P377" t="s">
        <v>1127</v>
      </c>
      <c r="Q377" s="65">
        <v>42942</v>
      </c>
      <c r="R377">
        <v>75677</v>
      </c>
      <c r="S377">
        <v>1959</v>
      </c>
    </row>
    <row r="378" spans="1:19" x14ac:dyDescent="0.2">
      <c r="A378" s="1" t="s">
        <v>376</v>
      </c>
      <c r="B378" s="2">
        <f>'O Results'!I2</f>
        <v>0.56958333333333333</v>
      </c>
      <c r="L378" t="s">
        <v>364</v>
      </c>
      <c r="M378" t="s">
        <v>1403</v>
      </c>
      <c r="N378" t="s">
        <v>740</v>
      </c>
      <c r="O378" t="s">
        <v>1404</v>
      </c>
      <c r="P378" t="s">
        <v>662</v>
      </c>
      <c r="Q378" s="65">
        <v>37819</v>
      </c>
      <c r="R378">
        <v>1045609</v>
      </c>
      <c r="S378">
        <v>1983</v>
      </c>
    </row>
    <row r="379" spans="1:19" x14ac:dyDescent="0.2">
      <c r="A379" s="1" t="s">
        <v>23</v>
      </c>
      <c r="B379" s="2">
        <f>'AMZN Results'!I2</f>
        <v>0.57041666666666668</v>
      </c>
      <c r="L379" t="s">
        <v>355</v>
      </c>
      <c r="M379" t="s">
        <v>1405</v>
      </c>
      <c r="N379" t="s">
        <v>680</v>
      </c>
      <c r="O379" t="s">
        <v>1304</v>
      </c>
      <c r="P379" t="s">
        <v>703</v>
      </c>
      <c r="Q379" s="65">
        <v>39538</v>
      </c>
      <c r="R379">
        <v>1413329</v>
      </c>
      <c r="S379" t="s">
        <v>1406</v>
      </c>
    </row>
    <row r="380" spans="1:19" x14ac:dyDescent="0.2">
      <c r="A380" s="1" t="s">
        <v>337</v>
      </c>
      <c r="B380" s="2">
        <f>'OXY Results'!I2</f>
        <v>0.57250000000000001</v>
      </c>
      <c r="L380" t="s">
        <v>1407</v>
      </c>
      <c r="M380" t="s">
        <v>1408</v>
      </c>
      <c r="N380" t="s">
        <v>667</v>
      </c>
      <c r="O380" t="s">
        <v>878</v>
      </c>
      <c r="P380" t="s">
        <v>1039</v>
      </c>
      <c r="Q380" s="65">
        <v>32263</v>
      </c>
      <c r="R380">
        <v>713676</v>
      </c>
      <c r="S380">
        <v>1845</v>
      </c>
    </row>
    <row r="381" spans="1:19" x14ac:dyDescent="0.2">
      <c r="A381" s="1" t="s">
        <v>63</v>
      </c>
      <c r="B381" s="2">
        <f>'BIIB Results'!I2</f>
        <v>0.57374999999999998</v>
      </c>
      <c r="L381" t="s">
        <v>351</v>
      </c>
      <c r="M381" t="s">
        <v>1409</v>
      </c>
      <c r="N381" t="s">
        <v>648</v>
      </c>
      <c r="O381" t="s">
        <v>991</v>
      </c>
      <c r="P381" t="s">
        <v>1410</v>
      </c>
      <c r="Q381" s="65">
        <v>41183</v>
      </c>
      <c r="R381">
        <v>77360</v>
      </c>
      <c r="S381">
        <v>1966</v>
      </c>
    </row>
    <row r="382" spans="1:19" x14ac:dyDescent="0.2">
      <c r="A382" s="7" t="s">
        <v>3</v>
      </c>
      <c r="B382" s="6">
        <f>'AOS Results'!I2</f>
        <v>0.5741666666666666</v>
      </c>
      <c r="L382" t="s">
        <v>357</v>
      </c>
      <c r="M382" t="s">
        <v>1411</v>
      </c>
      <c r="N382" t="s">
        <v>688</v>
      </c>
      <c r="O382" t="s">
        <v>689</v>
      </c>
      <c r="P382" t="s">
        <v>1067</v>
      </c>
      <c r="Q382" s="65">
        <v>36437</v>
      </c>
      <c r="R382">
        <v>764622</v>
      </c>
      <c r="S382">
        <v>1985</v>
      </c>
    </row>
    <row r="383" spans="1:19" x14ac:dyDescent="0.2">
      <c r="A383" s="1" t="s">
        <v>196</v>
      </c>
      <c r="B383" s="2">
        <f>'GRMN Results'!I2</f>
        <v>0.57499999999999996</v>
      </c>
      <c r="L383" t="s">
        <v>237</v>
      </c>
      <c r="M383" t="s">
        <v>1412</v>
      </c>
      <c r="N383" t="s">
        <v>644</v>
      </c>
      <c r="O383" t="s">
        <v>664</v>
      </c>
      <c r="P383" t="s">
        <v>1413</v>
      </c>
      <c r="Q383" s="65">
        <v>45000</v>
      </c>
      <c r="R383">
        <v>1145197</v>
      </c>
      <c r="S383">
        <v>2000</v>
      </c>
    </row>
    <row r="384" spans="1:19" x14ac:dyDescent="0.2">
      <c r="A384" s="1" t="s">
        <v>157</v>
      </c>
      <c r="B384" s="2">
        <f>'ELV Results'!I2</f>
        <v>0.57666666666666666</v>
      </c>
      <c r="L384" t="s">
        <v>358</v>
      </c>
      <c r="M384" t="s">
        <v>1414</v>
      </c>
      <c r="N384" t="s">
        <v>660</v>
      </c>
      <c r="O384" t="s">
        <v>1119</v>
      </c>
      <c r="P384" t="s">
        <v>1415</v>
      </c>
      <c r="Q384" s="65">
        <v>44111</v>
      </c>
      <c r="R384">
        <v>945841</v>
      </c>
      <c r="S384">
        <v>1993</v>
      </c>
    </row>
    <row r="385" spans="1:19" x14ac:dyDescent="0.2">
      <c r="A385" s="1" t="s">
        <v>207</v>
      </c>
      <c r="B385" s="2">
        <f>'GL Results'!I2</f>
        <v>0.57666666666666666</v>
      </c>
      <c r="L385" t="s">
        <v>359</v>
      </c>
      <c r="M385" t="s">
        <v>1416</v>
      </c>
      <c r="N385" t="s">
        <v>713</v>
      </c>
      <c r="O385" t="s">
        <v>714</v>
      </c>
      <c r="P385" t="s">
        <v>1039</v>
      </c>
      <c r="Q385" s="65">
        <v>20883</v>
      </c>
      <c r="R385">
        <v>79879</v>
      </c>
      <c r="S385">
        <v>1883</v>
      </c>
    </row>
    <row r="386" spans="1:19" x14ac:dyDescent="0.2">
      <c r="A386" s="1" t="s">
        <v>143</v>
      </c>
      <c r="B386" s="2">
        <f>'DPZ Results'!I2</f>
        <v>0.57833333333333337</v>
      </c>
      <c r="L386" t="s">
        <v>360</v>
      </c>
      <c r="M386" t="s">
        <v>1417</v>
      </c>
      <c r="N386" t="s">
        <v>688</v>
      </c>
      <c r="O386" t="s">
        <v>692</v>
      </c>
      <c r="P386" t="s">
        <v>761</v>
      </c>
      <c r="Q386" s="65">
        <v>37165</v>
      </c>
      <c r="R386">
        <v>922224</v>
      </c>
      <c r="S386">
        <v>1920</v>
      </c>
    </row>
    <row r="387" spans="1:19" x14ac:dyDescent="0.2">
      <c r="A387" s="1" t="s">
        <v>363</v>
      </c>
      <c r="B387" s="2">
        <f>'PGR Results'!I2</f>
        <v>0.58083333333333331</v>
      </c>
      <c r="L387" t="s">
        <v>1418</v>
      </c>
      <c r="M387" t="s">
        <v>1419</v>
      </c>
      <c r="N387" t="s">
        <v>667</v>
      </c>
      <c r="O387" t="s">
        <v>698</v>
      </c>
      <c r="P387" t="s">
        <v>1391</v>
      </c>
      <c r="Q387" s="65">
        <v>37459</v>
      </c>
      <c r="R387">
        <v>1137774</v>
      </c>
      <c r="S387">
        <v>1875</v>
      </c>
    </row>
    <row r="388" spans="1:19" x14ac:dyDescent="0.2">
      <c r="A388" s="1" t="s">
        <v>228</v>
      </c>
      <c r="B388" s="2">
        <f>'HUM Results'!I2</f>
        <v>0.58291666666666675</v>
      </c>
      <c r="L388" t="s">
        <v>367</v>
      </c>
      <c r="M388" t="s">
        <v>1420</v>
      </c>
      <c r="N388" t="s">
        <v>740</v>
      </c>
      <c r="O388" t="s">
        <v>1055</v>
      </c>
      <c r="P388" t="s">
        <v>1421</v>
      </c>
      <c r="Q388" s="65">
        <v>38583</v>
      </c>
      <c r="R388">
        <v>1393311</v>
      </c>
      <c r="S388">
        <v>1972</v>
      </c>
    </row>
    <row r="389" spans="1:19" x14ac:dyDescent="0.2">
      <c r="A389" s="1" t="s">
        <v>65</v>
      </c>
      <c r="B389" s="2">
        <f>'BX Results'!I2</f>
        <v>0.58333333333333326</v>
      </c>
      <c r="L389" t="s">
        <v>356</v>
      </c>
      <c r="M389" t="s">
        <v>1422</v>
      </c>
      <c r="N389" t="s">
        <v>756</v>
      </c>
      <c r="O389" t="s">
        <v>1311</v>
      </c>
      <c r="P389" t="s">
        <v>758</v>
      </c>
      <c r="Q389" s="65">
        <v>41030</v>
      </c>
      <c r="R389">
        <v>1534701</v>
      </c>
      <c r="S389" t="s">
        <v>1423</v>
      </c>
    </row>
    <row r="390" spans="1:19" x14ac:dyDescent="0.2">
      <c r="A390" s="1" t="s">
        <v>37</v>
      </c>
      <c r="B390" s="2">
        <f>'APA Results'!I2</f>
        <v>0.58750000000000002</v>
      </c>
      <c r="L390" t="s">
        <v>366</v>
      </c>
      <c r="M390" t="s">
        <v>366</v>
      </c>
      <c r="N390" t="s">
        <v>652</v>
      </c>
      <c r="O390" t="s">
        <v>674</v>
      </c>
      <c r="P390" t="s">
        <v>742</v>
      </c>
      <c r="Q390" s="65">
        <v>44306</v>
      </c>
      <c r="R390">
        <v>857005</v>
      </c>
      <c r="S390">
        <v>1985</v>
      </c>
    </row>
    <row r="391" spans="1:19" x14ac:dyDescent="0.2">
      <c r="A391" s="1" t="s">
        <v>335</v>
      </c>
      <c r="B391" s="2">
        <f>'NXPI Results'!I2</f>
        <v>0.58833333333333337</v>
      </c>
      <c r="L391" t="s">
        <v>370</v>
      </c>
      <c r="M391" t="s">
        <v>1424</v>
      </c>
      <c r="N391" t="s">
        <v>648</v>
      </c>
      <c r="O391" t="s">
        <v>1191</v>
      </c>
      <c r="P391" t="s">
        <v>758</v>
      </c>
      <c r="Q391" s="65">
        <v>39995</v>
      </c>
      <c r="R391">
        <v>1050915</v>
      </c>
      <c r="S391">
        <v>1997</v>
      </c>
    </row>
    <row r="392" spans="1:19" x14ac:dyDescent="0.2">
      <c r="A392" s="1" t="s">
        <v>358</v>
      </c>
      <c r="B392" s="2">
        <f>'POOL Results'!I2</f>
        <v>0.58916666666666662</v>
      </c>
      <c r="L392" t="s">
        <v>350</v>
      </c>
      <c r="M392" t="s">
        <v>1425</v>
      </c>
      <c r="N392" t="s">
        <v>667</v>
      </c>
      <c r="O392" t="s">
        <v>922</v>
      </c>
      <c r="P392" t="s">
        <v>675</v>
      </c>
      <c r="Q392" s="65">
        <v>42205</v>
      </c>
      <c r="R392">
        <v>1633917</v>
      </c>
      <c r="S392">
        <v>1998</v>
      </c>
    </row>
    <row r="393" spans="1:19" x14ac:dyDescent="0.2">
      <c r="A393" s="1" t="s">
        <v>28</v>
      </c>
      <c r="B393" s="2">
        <f>'AXP Results'!I2</f>
        <v>0.59333333333333327</v>
      </c>
      <c r="L393" t="s">
        <v>371</v>
      </c>
      <c r="M393" t="s">
        <v>1426</v>
      </c>
      <c r="N393" t="s">
        <v>652</v>
      </c>
      <c r="O393" t="s">
        <v>677</v>
      </c>
      <c r="P393" t="s">
        <v>1008</v>
      </c>
      <c r="Q393" s="65">
        <v>36363</v>
      </c>
      <c r="R393">
        <v>804328</v>
      </c>
      <c r="S393">
        <v>1985</v>
      </c>
    </row>
    <row r="394" spans="1:19" x14ac:dyDescent="0.2">
      <c r="A394" s="1" t="s">
        <v>174</v>
      </c>
      <c r="B394" s="2">
        <f>'EXPD Results'!I2</f>
        <v>0.59333333333333327</v>
      </c>
      <c r="L394" t="s">
        <v>369</v>
      </c>
      <c r="M394" t="s">
        <v>1427</v>
      </c>
      <c r="N394" t="s">
        <v>652</v>
      </c>
      <c r="O394" t="s">
        <v>677</v>
      </c>
      <c r="P394" t="s">
        <v>1428</v>
      </c>
      <c r="Q394" s="65">
        <v>42166</v>
      </c>
      <c r="R394">
        <v>1604778</v>
      </c>
      <c r="S394">
        <v>2015</v>
      </c>
    </row>
    <row r="395" spans="1:19" x14ac:dyDescent="0.2">
      <c r="A395" s="1" t="s">
        <v>50</v>
      </c>
      <c r="B395" s="2">
        <f>'AVB Results'!I2</f>
        <v>0.59583333333333333</v>
      </c>
      <c r="L395" t="s">
        <v>387</v>
      </c>
      <c r="M395" t="s">
        <v>1429</v>
      </c>
      <c r="N395" t="s">
        <v>660</v>
      </c>
      <c r="O395" t="s">
        <v>661</v>
      </c>
      <c r="P395" t="s">
        <v>867</v>
      </c>
      <c r="Q395" s="65">
        <v>41978</v>
      </c>
      <c r="R395">
        <v>884887</v>
      </c>
      <c r="S395">
        <v>1997</v>
      </c>
    </row>
    <row r="396" spans="1:19" x14ac:dyDescent="0.2">
      <c r="A396" s="1" t="s">
        <v>372</v>
      </c>
      <c r="B396" s="2">
        <f>'DGX Results'!I2</f>
        <v>0.59916666666666674</v>
      </c>
      <c r="L396" t="s">
        <v>377</v>
      </c>
      <c r="M396" t="s">
        <v>1430</v>
      </c>
      <c r="N396" t="s">
        <v>740</v>
      </c>
      <c r="O396" t="s">
        <v>1085</v>
      </c>
      <c r="P396" t="s">
        <v>938</v>
      </c>
      <c r="Q396" s="65">
        <v>42796</v>
      </c>
      <c r="R396">
        <v>910606</v>
      </c>
      <c r="S396">
        <v>1963</v>
      </c>
    </row>
    <row r="397" spans="1:19" x14ac:dyDescent="0.2">
      <c r="A397" s="1" t="s">
        <v>454</v>
      </c>
      <c r="B397" s="2">
        <f>'WRB Results'!I2</f>
        <v>0.6</v>
      </c>
      <c r="L397" t="s">
        <v>378</v>
      </c>
      <c r="M397" t="s">
        <v>1431</v>
      </c>
      <c r="N397" t="s">
        <v>644</v>
      </c>
      <c r="O397" t="s">
        <v>656</v>
      </c>
      <c r="P397" t="s">
        <v>1432</v>
      </c>
      <c r="Q397" s="65">
        <v>41395</v>
      </c>
      <c r="R397">
        <v>872589</v>
      </c>
      <c r="S397">
        <v>1988</v>
      </c>
    </row>
    <row r="398" spans="1:19" x14ac:dyDescent="0.2">
      <c r="A398" s="1" t="s">
        <v>159</v>
      </c>
      <c r="B398" s="2">
        <f>'ENPH Results'!I2</f>
        <v>0.60083333333333333</v>
      </c>
      <c r="L398" t="s">
        <v>379</v>
      </c>
      <c r="M398" t="s">
        <v>1433</v>
      </c>
      <c r="N398" t="s">
        <v>667</v>
      </c>
      <c r="O398" t="s">
        <v>878</v>
      </c>
      <c r="P398" t="s">
        <v>1434</v>
      </c>
      <c r="Q398" s="65">
        <v>36035</v>
      </c>
      <c r="R398">
        <v>1281761</v>
      </c>
      <c r="S398">
        <v>1971</v>
      </c>
    </row>
    <row r="399" spans="1:19" x14ac:dyDescent="0.2">
      <c r="A399" s="1" t="s">
        <v>238</v>
      </c>
      <c r="B399" s="2">
        <f>'INTC Results'!I2</f>
        <v>0.60083333333333333</v>
      </c>
      <c r="L399" t="s">
        <v>374</v>
      </c>
      <c r="M399" t="s">
        <v>1435</v>
      </c>
      <c r="N399" t="s">
        <v>667</v>
      </c>
      <c r="O399" t="s">
        <v>1125</v>
      </c>
      <c r="P399" t="s">
        <v>1197</v>
      </c>
      <c r="Q399" s="65">
        <v>42814</v>
      </c>
      <c r="R399">
        <v>720005</v>
      </c>
      <c r="S399">
        <v>1962</v>
      </c>
    </row>
    <row r="400" spans="1:19" x14ac:dyDescent="0.2">
      <c r="A400" s="1" t="s">
        <v>371</v>
      </c>
      <c r="B400" s="2">
        <f>'QCOM Results'!I2</f>
        <v>0.60083333333333333</v>
      </c>
      <c r="L400" t="s">
        <v>373</v>
      </c>
      <c r="M400" t="s">
        <v>1436</v>
      </c>
      <c r="N400" t="s">
        <v>660</v>
      </c>
      <c r="O400" t="s">
        <v>1257</v>
      </c>
      <c r="P400" t="s">
        <v>703</v>
      </c>
      <c r="Q400" s="65">
        <v>39115</v>
      </c>
      <c r="R400">
        <v>1037038</v>
      </c>
      <c r="S400">
        <v>1967</v>
      </c>
    </row>
    <row r="401" spans="1:19" x14ac:dyDescent="0.2">
      <c r="A401" s="1" t="s">
        <v>11</v>
      </c>
      <c r="B401" s="2">
        <f>'A Results'!I2</f>
        <v>0.60166666666666668</v>
      </c>
      <c r="L401" t="s">
        <v>381</v>
      </c>
      <c r="M401" t="s">
        <v>1437</v>
      </c>
      <c r="N401" t="s">
        <v>644</v>
      </c>
      <c r="O401" t="s">
        <v>664</v>
      </c>
      <c r="P401" t="s">
        <v>1008</v>
      </c>
      <c r="Q401" s="65">
        <v>42942</v>
      </c>
      <c r="R401">
        <v>943819</v>
      </c>
      <c r="S401">
        <v>1989</v>
      </c>
    </row>
    <row r="402" spans="1:19" x14ac:dyDescent="0.2">
      <c r="A402" s="1" t="s">
        <v>304</v>
      </c>
      <c r="B402" s="2">
        <f>'MSFT Results'!I2</f>
        <v>0.60250000000000004</v>
      </c>
      <c r="L402" t="s">
        <v>383</v>
      </c>
      <c r="M402" t="s">
        <v>1438</v>
      </c>
      <c r="N402" t="s">
        <v>648</v>
      </c>
      <c r="O402" t="s">
        <v>731</v>
      </c>
      <c r="P402" t="s">
        <v>754</v>
      </c>
      <c r="Q402" s="65">
        <v>36597</v>
      </c>
      <c r="R402">
        <v>1024478</v>
      </c>
      <c r="S402">
        <v>1903</v>
      </c>
    </row>
    <row r="403" spans="1:19" x14ac:dyDescent="0.2">
      <c r="A403" s="1" t="s">
        <v>422</v>
      </c>
      <c r="B403" s="2">
        <f>'TSLA Results'!I2</f>
        <v>0.60458333333333336</v>
      </c>
      <c r="L403" t="s">
        <v>384</v>
      </c>
      <c r="M403" t="s">
        <v>1439</v>
      </c>
      <c r="N403" t="s">
        <v>648</v>
      </c>
      <c r="O403" t="s">
        <v>1440</v>
      </c>
      <c r="P403" t="s">
        <v>705</v>
      </c>
      <c r="Q403" s="65">
        <v>43374</v>
      </c>
      <c r="R403">
        <v>84839</v>
      </c>
      <c r="S403">
        <v>1948</v>
      </c>
    </row>
    <row r="404" spans="1:19" x14ac:dyDescent="0.2">
      <c r="A404" s="1" t="s">
        <v>34</v>
      </c>
      <c r="B404" s="2">
        <f>'ADI Results'!I2</f>
        <v>0.61</v>
      </c>
      <c r="L404" t="s">
        <v>385</v>
      </c>
      <c r="M404" t="s">
        <v>1441</v>
      </c>
      <c r="N404" t="s">
        <v>652</v>
      </c>
      <c r="O404" t="s">
        <v>1214</v>
      </c>
      <c r="P404" t="s">
        <v>1442</v>
      </c>
      <c r="Q404" s="65">
        <v>40170</v>
      </c>
      <c r="R404">
        <v>882835</v>
      </c>
      <c r="S404">
        <v>1981</v>
      </c>
    </row>
    <row r="405" spans="1:19" x14ac:dyDescent="0.2">
      <c r="A405" s="1" t="s">
        <v>377</v>
      </c>
      <c r="B405" s="2">
        <f>'REG Results'!I2</f>
        <v>0.61208333333333331</v>
      </c>
      <c r="L405" t="s">
        <v>386</v>
      </c>
      <c r="M405" t="s">
        <v>1443</v>
      </c>
      <c r="N405" t="s">
        <v>660</v>
      </c>
      <c r="O405" t="s">
        <v>1444</v>
      </c>
      <c r="P405" t="s">
        <v>1445</v>
      </c>
      <c r="Q405" s="65">
        <v>40168</v>
      </c>
      <c r="R405">
        <v>745732</v>
      </c>
      <c r="S405">
        <v>1982</v>
      </c>
    </row>
    <row r="406" spans="1:19" x14ac:dyDescent="0.2">
      <c r="A406" s="1" t="s">
        <v>216</v>
      </c>
      <c r="B406" s="2">
        <f>'HSY Results'!I2</f>
        <v>0.6133333333333334</v>
      </c>
      <c r="L406" t="s">
        <v>380</v>
      </c>
      <c r="M406" t="s">
        <v>1446</v>
      </c>
      <c r="N406" t="s">
        <v>648</v>
      </c>
      <c r="O406" t="s">
        <v>1440</v>
      </c>
      <c r="P406" t="s">
        <v>1067</v>
      </c>
      <c r="Q406" s="65">
        <v>39787</v>
      </c>
      <c r="R406">
        <v>1060391</v>
      </c>
      <c r="S406" t="s">
        <v>1447</v>
      </c>
    </row>
    <row r="407" spans="1:19" x14ac:dyDescent="0.2">
      <c r="A407" s="1" t="s">
        <v>292</v>
      </c>
      <c r="B407" s="2">
        <f>'MA Results'!I2</f>
        <v>0.61499999999999999</v>
      </c>
      <c r="L407" t="s">
        <v>375</v>
      </c>
      <c r="M407" t="s">
        <v>1448</v>
      </c>
      <c r="N407" t="s">
        <v>648</v>
      </c>
      <c r="O407" t="s">
        <v>785</v>
      </c>
      <c r="P407" t="s">
        <v>1449</v>
      </c>
      <c r="Q407" s="65">
        <v>20883</v>
      </c>
      <c r="R407">
        <v>101829</v>
      </c>
      <c r="S407">
        <v>1922</v>
      </c>
    </row>
    <row r="408" spans="1:19" x14ac:dyDescent="0.2">
      <c r="A408" s="1" t="s">
        <v>305</v>
      </c>
      <c r="B408" s="2">
        <f>'MRNA Results'!I2</f>
        <v>0.61583333333333323</v>
      </c>
      <c r="L408" t="s">
        <v>382</v>
      </c>
      <c r="M408" t="s">
        <v>1450</v>
      </c>
      <c r="N408" t="s">
        <v>644</v>
      </c>
      <c r="O408" t="s">
        <v>664</v>
      </c>
      <c r="P408" t="s">
        <v>1449</v>
      </c>
      <c r="Q408" s="65">
        <v>31198</v>
      </c>
      <c r="R408">
        <v>31791</v>
      </c>
      <c r="S408">
        <v>1937</v>
      </c>
    </row>
    <row r="409" spans="1:19" x14ac:dyDescent="0.2">
      <c r="A409" s="1" t="s">
        <v>455</v>
      </c>
      <c r="B409" s="2">
        <f>'GWW Results'!I2</f>
        <v>0.61583333333333334</v>
      </c>
      <c r="L409" t="s">
        <v>390</v>
      </c>
      <c r="M409" t="s">
        <v>1451</v>
      </c>
      <c r="N409" t="s">
        <v>740</v>
      </c>
      <c r="O409" t="s">
        <v>741</v>
      </c>
      <c r="P409" t="s">
        <v>1452</v>
      </c>
      <c r="Q409" s="65">
        <v>42979</v>
      </c>
      <c r="R409">
        <v>1034054</v>
      </c>
      <c r="S409">
        <v>1989</v>
      </c>
    </row>
    <row r="410" spans="1:19" x14ac:dyDescent="0.2">
      <c r="A410" s="1" t="s">
        <v>368</v>
      </c>
      <c r="B410" s="2">
        <f>'PHM Results'!I2</f>
        <v>0.62041666666666673</v>
      </c>
      <c r="L410" t="s">
        <v>404</v>
      </c>
      <c r="M410" t="s">
        <v>1453</v>
      </c>
      <c r="N410" t="s">
        <v>660</v>
      </c>
      <c r="O410" t="s">
        <v>902</v>
      </c>
      <c r="P410" t="s">
        <v>745</v>
      </c>
      <c r="Q410" s="65">
        <v>36684</v>
      </c>
      <c r="R410">
        <v>829224</v>
      </c>
      <c r="S410">
        <v>1971</v>
      </c>
    </row>
    <row r="411" spans="1:19" x14ac:dyDescent="0.2">
      <c r="A411" s="1" t="s">
        <v>381</v>
      </c>
      <c r="B411" s="2">
        <f>'RMD Results'!I2</f>
        <v>0.62666666666666659</v>
      </c>
      <c r="L411" t="s">
        <v>95</v>
      </c>
      <c r="M411" t="s">
        <v>1454</v>
      </c>
      <c r="N411" t="s">
        <v>667</v>
      </c>
      <c r="O411" t="s">
        <v>1125</v>
      </c>
      <c r="P411" t="s">
        <v>1455</v>
      </c>
      <c r="Q411" s="65">
        <v>35583</v>
      </c>
      <c r="R411">
        <v>316709</v>
      </c>
      <c r="S411">
        <v>1971</v>
      </c>
    </row>
    <row r="412" spans="1:19" x14ac:dyDescent="0.2">
      <c r="A412" s="1" t="s">
        <v>146</v>
      </c>
      <c r="B412" s="2">
        <f>'DHI Results'!I2</f>
        <v>0.63083333333333336</v>
      </c>
      <c r="L412" t="s">
        <v>395</v>
      </c>
      <c r="M412" t="s">
        <v>1456</v>
      </c>
      <c r="N412" t="s">
        <v>713</v>
      </c>
      <c r="O412" t="s">
        <v>714</v>
      </c>
      <c r="P412" t="s">
        <v>1212</v>
      </c>
      <c r="Q412" s="65">
        <v>23558</v>
      </c>
      <c r="R412">
        <v>89800</v>
      </c>
      <c r="S412">
        <v>1866</v>
      </c>
    </row>
    <row r="413" spans="1:19" x14ac:dyDescent="0.2">
      <c r="A413" s="1" t="s">
        <v>265</v>
      </c>
      <c r="B413" s="2">
        <f>'KLAC Results'!I2</f>
        <v>0.63833333333333331</v>
      </c>
      <c r="L413" t="s">
        <v>398</v>
      </c>
      <c r="M413" t="s">
        <v>1457</v>
      </c>
      <c r="N413" t="s">
        <v>680</v>
      </c>
      <c r="O413" t="s">
        <v>849</v>
      </c>
      <c r="P413" t="s">
        <v>1458</v>
      </c>
      <c r="Q413" s="65">
        <v>39758</v>
      </c>
      <c r="R413">
        <v>91419</v>
      </c>
      <c r="S413">
        <v>1897</v>
      </c>
    </row>
    <row r="414" spans="1:19" x14ac:dyDescent="0.2">
      <c r="A414" s="1" t="s">
        <v>287</v>
      </c>
      <c r="B414" s="2">
        <f>'MKTX Results'!I2</f>
        <v>0.63833333333333331</v>
      </c>
      <c r="L414" t="s">
        <v>391</v>
      </c>
      <c r="M414" t="s">
        <v>1459</v>
      </c>
      <c r="N414" t="s">
        <v>756</v>
      </c>
      <c r="O414" t="s">
        <v>823</v>
      </c>
      <c r="P414" t="s">
        <v>758</v>
      </c>
      <c r="Q414" s="65">
        <v>20883</v>
      </c>
      <c r="R414">
        <v>87347</v>
      </c>
      <c r="S414">
        <v>1926</v>
      </c>
    </row>
    <row r="415" spans="1:19" x14ac:dyDescent="0.2">
      <c r="A415" s="1" t="s">
        <v>162</v>
      </c>
      <c r="B415" s="2">
        <f>'EPAM Results'!I2</f>
        <v>0.64083333333333325</v>
      </c>
      <c r="L415" t="s">
        <v>409</v>
      </c>
      <c r="M415" t="s">
        <v>1460</v>
      </c>
      <c r="N415" t="s">
        <v>652</v>
      </c>
      <c r="O415" t="s">
        <v>653</v>
      </c>
      <c r="P415" t="s">
        <v>675</v>
      </c>
      <c r="Q415" s="65">
        <v>45369</v>
      </c>
      <c r="R415">
        <v>1375365</v>
      </c>
      <c r="S415">
        <v>1993</v>
      </c>
    </row>
    <row r="416" spans="1:19" x14ac:dyDescent="0.2">
      <c r="A416" s="1" t="s">
        <v>450</v>
      </c>
      <c r="B416" s="2">
        <f>'VICI Results'!I2</f>
        <v>0.64500000000000002</v>
      </c>
      <c r="L416" t="s">
        <v>400</v>
      </c>
      <c r="M416" t="s">
        <v>1461</v>
      </c>
      <c r="N416" t="s">
        <v>648</v>
      </c>
      <c r="O416" t="s">
        <v>991</v>
      </c>
      <c r="P416" t="s">
        <v>1462</v>
      </c>
      <c r="Q416" s="65">
        <v>30224</v>
      </c>
      <c r="R416">
        <v>91440</v>
      </c>
      <c r="S416">
        <v>1920</v>
      </c>
    </row>
    <row r="417" spans="1:19" x14ac:dyDescent="0.2">
      <c r="A417" s="1" t="s">
        <v>384</v>
      </c>
      <c r="B417" s="2">
        <f>'ROL Results'!I2</f>
        <v>0.65166666666666662</v>
      </c>
      <c r="L417" t="s">
        <v>410</v>
      </c>
      <c r="M417" t="s">
        <v>1463</v>
      </c>
      <c r="N417" t="s">
        <v>652</v>
      </c>
      <c r="O417" t="s">
        <v>674</v>
      </c>
      <c r="P417" t="s">
        <v>1089</v>
      </c>
      <c r="Q417" s="65">
        <v>42810</v>
      </c>
      <c r="R417">
        <v>883241</v>
      </c>
      <c r="S417">
        <v>1986</v>
      </c>
    </row>
    <row r="418" spans="1:19" x14ac:dyDescent="0.2">
      <c r="A418" s="1" t="s">
        <v>120</v>
      </c>
      <c r="B418" s="2">
        <f>'CSGP Results'!I2</f>
        <v>0.65333333333333332</v>
      </c>
      <c r="L418" t="s">
        <v>401</v>
      </c>
      <c r="M418" t="s">
        <v>1464</v>
      </c>
      <c r="N418" t="s">
        <v>688</v>
      </c>
      <c r="O418" t="s">
        <v>692</v>
      </c>
      <c r="P418" t="s">
        <v>705</v>
      </c>
      <c r="Q418" s="65">
        <v>20883</v>
      </c>
      <c r="R418">
        <v>92122</v>
      </c>
      <c r="S418">
        <v>1945</v>
      </c>
    </row>
    <row r="419" spans="1:19" x14ac:dyDescent="0.2">
      <c r="A419" s="1" t="s">
        <v>98</v>
      </c>
      <c r="B419" s="2">
        <f>'CMG Results'!I2</f>
        <v>0.65500000000000003</v>
      </c>
      <c r="L419" t="s">
        <v>1465</v>
      </c>
      <c r="M419" t="s">
        <v>1466</v>
      </c>
      <c r="N419" t="s">
        <v>644</v>
      </c>
      <c r="O419" t="s">
        <v>1467</v>
      </c>
      <c r="P419" t="s">
        <v>1014</v>
      </c>
      <c r="Q419" s="65">
        <v>45383</v>
      </c>
      <c r="R419">
        <v>1964738</v>
      </c>
      <c r="S419">
        <v>2023</v>
      </c>
    </row>
    <row r="420" spans="1:19" x14ac:dyDescent="0.2">
      <c r="A420" s="7" t="s">
        <v>6</v>
      </c>
      <c r="B420" s="6">
        <f>'ACN Results'!I2</f>
        <v>0.65708333333333324</v>
      </c>
      <c r="L420" t="s">
        <v>396</v>
      </c>
      <c r="M420" t="s">
        <v>1468</v>
      </c>
      <c r="N420" t="s">
        <v>740</v>
      </c>
      <c r="O420" t="s">
        <v>1085</v>
      </c>
      <c r="P420" t="s">
        <v>949</v>
      </c>
      <c r="Q420" s="65">
        <v>37433</v>
      </c>
      <c r="R420">
        <v>1063761</v>
      </c>
      <c r="S420">
        <v>2003</v>
      </c>
    </row>
    <row r="421" spans="1:19" x14ac:dyDescent="0.2">
      <c r="A421" s="1" t="s">
        <v>369</v>
      </c>
      <c r="B421" s="2">
        <f>'QRVO Results'!I2</f>
        <v>0.6595833333333333</v>
      </c>
      <c r="L421" t="s">
        <v>388</v>
      </c>
      <c r="M421" t="s">
        <v>1469</v>
      </c>
      <c r="N421" t="s">
        <v>667</v>
      </c>
      <c r="O421" t="s">
        <v>862</v>
      </c>
      <c r="P421" t="s">
        <v>703</v>
      </c>
      <c r="Q421" s="65">
        <v>20883</v>
      </c>
      <c r="R421">
        <v>64040</v>
      </c>
      <c r="S421">
        <v>1917</v>
      </c>
    </row>
    <row r="422" spans="1:19" x14ac:dyDescent="0.2">
      <c r="A422" s="1" t="s">
        <v>62</v>
      </c>
      <c r="B422" s="2">
        <f>'TECH Results'!I2</f>
        <v>0.67416666666666669</v>
      </c>
      <c r="L422" t="s">
        <v>393</v>
      </c>
      <c r="M422" t="s">
        <v>1470</v>
      </c>
      <c r="N422" t="s">
        <v>688</v>
      </c>
      <c r="O422" t="s">
        <v>689</v>
      </c>
      <c r="P422" t="s">
        <v>1008</v>
      </c>
      <c r="Q422" s="65">
        <v>42811</v>
      </c>
      <c r="R422">
        <v>1032208</v>
      </c>
      <c r="S422">
        <v>1998</v>
      </c>
    </row>
    <row r="423" spans="1:19" x14ac:dyDescent="0.2">
      <c r="A423" s="1" t="s">
        <v>42</v>
      </c>
      <c r="B423" s="2">
        <f>'ANET Results'!I2</f>
        <v>0.6758333333333334</v>
      </c>
      <c r="L423" t="s">
        <v>407</v>
      </c>
      <c r="M423" t="s">
        <v>1471</v>
      </c>
      <c r="N423" t="s">
        <v>644</v>
      </c>
      <c r="O423" t="s">
        <v>664</v>
      </c>
      <c r="P423" t="s">
        <v>672</v>
      </c>
      <c r="Q423" s="65">
        <v>43822</v>
      </c>
      <c r="R423">
        <v>1757898</v>
      </c>
      <c r="S423">
        <v>1985</v>
      </c>
    </row>
    <row r="424" spans="1:19" x14ac:dyDescent="0.2">
      <c r="A424" s="1" t="s">
        <v>39</v>
      </c>
      <c r="B424" s="2">
        <f>'AMAT Results'!I2</f>
        <v>0.67666666666666653</v>
      </c>
      <c r="L424" t="s">
        <v>406</v>
      </c>
      <c r="M424" t="s">
        <v>1472</v>
      </c>
      <c r="N424" t="s">
        <v>713</v>
      </c>
      <c r="O424" t="s">
        <v>1357</v>
      </c>
      <c r="P424" t="s">
        <v>1473</v>
      </c>
      <c r="Q424" s="65">
        <v>44917</v>
      </c>
      <c r="R424">
        <v>1022671</v>
      </c>
      <c r="S424">
        <v>1993</v>
      </c>
    </row>
    <row r="425" spans="1:19" x14ac:dyDescent="0.2">
      <c r="A425" s="1" t="s">
        <v>410</v>
      </c>
      <c r="B425" s="2">
        <f>'SNPS Results'!I2</f>
        <v>0.67666666666666653</v>
      </c>
      <c r="L425" t="s">
        <v>405</v>
      </c>
      <c r="M425" t="s">
        <v>1474</v>
      </c>
      <c r="N425" t="s">
        <v>667</v>
      </c>
      <c r="O425" t="s">
        <v>737</v>
      </c>
      <c r="P425" t="s">
        <v>742</v>
      </c>
      <c r="Q425" s="65">
        <v>37694</v>
      </c>
      <c r="R425">
        <v>93751</v>
      </c>
      <c r="S425">
        <v>1792</v>
      </c>
    </row>
    <row r="426" spans="1:19" x14ac:dyDescent="0.2">
      <c r="A426" s="1" t="s">
        <v>135</v>
      </c>
      <c r="B426" s="2">
        <f>'DVN Results'!I2</f>
        <v>0.67833333333333345</v>
      </c>
      <c r="L426" t="s">
        <v>392</v>
      </c>
      <c r="M426" t="s">
        <v>1475</v>
      </c>
      <c r="N426" t="s">
        <v>652</v>
      </c>
      <c r="O426" t="s">
        <v>653</v>
      </c>
      <c r="P426" t="s">
        <v>672</v>
      </c>
      <c r="Q426" s="65">
        <v>41092</v>
      </c>
      <c r="R426">
        <v>1137789</v>
      </c>
      <c r="S426">
        <v>1979</v>
      </c>
    </row>
    <row r="427" spans="1:19" x14ac:dyDescent="0.2">
      <c r="A427" s="1" t="s">
        <v>243</v>
      </c>
      <c r="B427" s="2">
        <f>'INTU Results'!I2</f>
        <v>0.68833333333333324</v>
      </c>
      <c r="L427" t="s">
        <v>115</v>
      </c>
      <c r="M427" t="s">
        <v>1476</v>
      </c>
      <c r="N427" t="s">
        <v>680</v>
      </c>
      <c r="O427" t="s">
        <v>812</v>
      </c>
      <c r="P427" t="s">
        <v>1477</v>
      </c>
      <c r="Q427" s="65">
        <v>38534</v>
      </c>
      <c r="R427">
        <v>16918</v>
      </c>
      <c r="S427">
        <v>1945</v>
      </c>
    </row>
    <row r="428" spans="1:19" x14ac:dyDescent="0.2">
      <c r="A428" s="1" t="s">
        <v>233</v>
      </c>
      <c r="B428" s="2">
        <f>'IDXX Results'!I2</f>
        <v>0.68833333333333346</v>
      </c>
      <c r="L428" t="s">
        <v>399</v>
      </c>
      <c r="M428" t="s">
        <v>1478</v>
      </c>
      <c r="N428" t="s">
        <v>713</v>
      </c>
      <c r="O428" t="s">
        <v>726</v>
      </c>
      <c r="P428" t="s">
        <v>672</v>
      </c>
      <c r="Q428" s="65">
        <v>45481</v>
      </c>
      <c r="R428">
        <v>2005951</v>
      </c>
      <c r="S428">
        <v>1934</v>
      </c>
    </row>
    <row r="429" spans="1:19" x14ac:dyDescent="0.2">
      <c r="A429" s="1" t="s">
        <v>260</v>
      </c>
      <c r="B429" s="2">
        <f>'KEYS Results'!I2</f>
        <v>0.69458333333333344</v>
      </c>
      <c r="L429" t="s">
        <v>403</v>
      </c>
      <c r="M429" t="s">
        <v>1479</v>
      </c>
      <c r="N429" t="s">
        <v>648</v>
      </c>
      <c r="O429" t="s">
        <v>991</v>
      </c>
      <c r="P429" t="s">
        <v>1480</v>
      </c>
      <c r="Q429" s="65">
        <v>30224</v>
      </c>
      <c r="R429">
        <v>93556</v>
      </c>
      <c r="S429">
        <v>1843</v>
      </c>
    </row>
    <row r="430" spans="1:19" x14ac:dyDescent="0.2">
      <c r="A430" s="1" t="s">
        <v>344</v>
      </c>
      <c r="B430" s="2">
        <f>'PKG Results'!I2</f>
        <v>0.69583333333333341</v>
      </c>
      <c r="L430" t="s">
        <v>397</v>
      </c>
      <c r="M430" t="s">
        <v>1481</v>
      </c>
      <c r="N430" t="s">
        <v>652</v>
      </c>
      <c r="O430" t="s">
        <v>677</v>
      </c>
      <c r="P430" t="s">
        <v>1050</v>
      </c>
      <c r="Q430" s="65">
        <v>42075</v>
      </c>
      <c r="R430">
        <v>4127</v>
      </c>
      <c r="S430">
        <v>2002</v>
      </c>
    </row>
    <row r="431" spans="1:19" x14ac:dyDescent="0.2">
      <c r="A431" s="1" t="s">
        <v>326</v>
      </c>
      <c r="B431" s="2">
        <f>'NDSN Results'!I2</f>
        <v>0.69833333333333347</v>
      </c>
      <c r="L431" t="s">
        <v>1482</v>
      </c>
      <c r="M431" t="s">
        <v>1483</v>
      </c>
      <c r="N431" t="s">
        <v>667</v>
      </c>
      <c r="O431" t="s">
        <v>788</v>
      </c>
      <c r="P431" t="s">
        <v>889</v>
      </c>
      <c r="Q431" s="65">
        <v>42326</v>
      </c>
      <c r="R431">
        <v>1601712</v>
      </c>
      <c r="S431">
        <v>2003</v>
      </c>
    </row>
    <row r="432" spans="1:19" x14ac:dyDescent="0.2">
      <c r="A432" s="7" t="s">
        <v>7</v>
      </c>
      <c r="B432" s="6">
        <f>'ADBE Results'!I2</f>
        <v>0.70333333333333325</v>
      </c>
      <c r="L432" t="s">
        <v>408</v>
      </c>
      <c r="M432" t="s">
        <v>1484</v>
      </c>
      <c r="N432" t="s">
        <v>644</v>
      </c>
      <c r="O432" t="s">
        <v>664</v>
      </c>
      <c r="P432" t="s">
        <v>1485</v>
      </c>
      <c r="Q432" s="65">
        <v>36872</v>
      </c>
      <c r="R432">
        <v>310764</v>
      </c>
      <c r="S432">
        <v>1941</v>
      </c>
    </row>
    <row r="433" spans="1:19" x14ac:dyDescent="0.2">
      <c r="A433" s="1" t="s">
        <v>334</v>
      </c>
      <c r="B433" s="2">
        <f>'NVR Results'!I2</f>
        <v>0.70416666666666661</v>
      </c>
      <c r="L433" t="s">
        <v>411</v>
      </c>
      <c r="M433" t="s">
        <v>1486</v>
      </c>
      <c r="N433" t="s">
        <v>680</v>
      </c>
      <c r="O433" t="s">
        <v>1487</v>
      </c>
      <c r="P433" t="s">
        <v>758</v>
      </c>
      <c r="Q433" s="65">
        <v>31777</v>
      </c>
      <c r="R433">
        <v>96021</v>
      </c>
      <c r="S433">
        <v>1969</v>
      </c>
    </row>
    <row r="434" spans="1:19" x14ac:dyDescent="0.2">
      <c r="A434" s="1" t="s">
        <v>441</v>
      </c>
      <c r="B434" s="2">
        <f>'URI Results'!I2</f>
        <v>0.71083333333333343</v>
      </c>
      <c r="L434" t="s">
        <v>45</v>
      </c>
      <c r="M434" t="s">
        <v>1488</v>
      </c>
      <c r="N434" t="s">
        <v>887</v>
      </c>
      <c r="O434" t="s">
        <v>1489</v>
      </c>
      <c r="P434" t="s">
        <v>773</v>
      </c>
      <c r="Q434" s="65">
        <v>30650</v>
      </c>
      <c r="R434">
        <v>732717</v>
      </c>
      <c r="S434" t="s">
        <v>1490</v>
      </c>
    </row>
    <row r="435" spans="1:19" x14ac:dyDescent="0.2">
      <c r="A435" s="1" t="s">
        <v>155</v>
      </c>
      <c r="B435" s="2">
        <f>'EW Results'!I2</f>
        <v>0.71125000000000005</v>
      </c>
      <c r="L435" t="s">
        <v>308</v>
      </c>
      <c r="M435" t="s">
        <v>1491</v>
      </c>
      <c r="N435" t="s">
        <v>680</v>
      </c>
      <c r="O435" t="s">
        <v>1492</v>
      </c>
      <c r="P435" t="s">
        <v>682</v>
      </c>
      <c r="Q435" s="65">
        <v>27941</v>
      </c>
      <c r="R435">
        <v>24545</v>
      </c>
      <c r="S435" t="s">
        <v>1493</v>
      </c>
    </row>
    <row r="436" spans="1:19" x14ac:dyDescent="0.2">
      <c r="A436" s="1" t="s">
        <v>311</v>
      </c>
      <c r="B436" s="2">
        <f>'MNST Results'!I2</f>
        <v>0.71166666666666667</v>
      </c>
      <c r="L436" t="s">
        <v>429</v>
      </c>
      <c r="M436" t="s">
        <v>1494</v>
      </c>
      <c r="N436" t="s">
        <v>648</v>
      </c>
      <c r="O436" t="s">
        <v>785</v>
      </c>
      <c r="P436" t="s">
        <v>1212</v>
      </c>
      <c r="Q436" s="65">
        <v>42524</v>
      </c>
      <c r="R436">
        <v>1260221</v>
      </c>
      <c r="S436">
        <v>1993</v>
      </c>
    </row>
    <row r="437" spans="1:19" x14ac:dyDescent="0.2">
      <c r="A437" s="1" t="s">
        <v>97</v>
      </c>
      <c r="B437" s="2">
        <f>'CVX Results'!I2</f>
        <v>0.71333333333333337</v>
      </c>
      <c r="L437" t="s">
        <v>419</v>
      </c>
      <c r="M437" t="s">
        <v>1495</v>
      </c>
      <c r="N437" t="s">
        <v>652</v>
      </c>
      <c r="O437" t="s">
        <v>1214</v>
      </c>
      <c r="P437" t="s">
        <v>734</v>
      </c>
      <c r="Q437" s="65">
        <v>44004</v>
      </c>
      <c r="R437">
        <v>1094285</v>
      </c>
      <c r="S437">
        <v>1960</v>
      </c>
    </row>
    <row r="438" spans="1:19" x14ac:dyDescent="0.2">
      <c r="A438" s="1" t="s">
        <v>232</v>
      </c>
      <c r="B438" s="2">
        <f>'IEX Results'!I2</f>
        <v>0.72499999999999998</v>
      </c>
      <c r="L438" t="s">
        <v>62</v>
      </c>
      <c r="M438" t="s">
        <v>1496</v>
      </c>
      <c r="N438" t="s">
        <v>644</v>
      </c>
      <c r="O438" t="s">
        <v>645</v>
      </c>
      <c r="P438" t="s">
        <v>738</v>
      </c>
      <c r="Q438" s="65">
        <v>44438</v>
      </c>
      <c r="R438">
        <v>842023</v>
      </c>
      <c r="S438">
        <v>1976</v>
      </c>
    </row>
    <row r="439" spans="1:19" x14ac:dyDescent="0.2">
      <c r="A439" s="1" t="s">
        <v>244</v>
      </c>
      <c r="B439" s="2">
        <f>'ISRG Results'!I2</f>
        <v>0.72666666666666657</v>
      </c>
      <c r="L439" t="s">
        <v>418</v>
      </c>
      <c r="M439" t="s">
        <v>1497</v>
      </c>
      <c r="N439" t="s">
        <v>652</v>
      </c>
      <c r="O439" t="s">
        <v>1196</v>
      </c>
      <c r="P439" t="s">
        <v>1123</v>
      </c>
      <c r="Q439" s="65">
        <v>40833</v>
      </c>
      <c r="R439">
        <v>1385157</v>
      </c>
      <c r="S439">
        <v>2007</v>
      </c>
    </row>
    <row r="440" spans="1:19" x14ac:dyDescent="0.2">
      <c r="A440" s="1" t="s">
        <v>220</v>
      </c>
      <c r="B440" s="2">
        <f>'HOLX Results'!I2</f>
        <v>0.72750000000000004</v>
      </c>
      <c r="L440" t="s">
        <v>421</v>
      </c>
      <c r="M440" t="s">
        <v>1498</v>
      </c>
      <c r="N440" t="s">
        <v>652</v>
      </c>
      <c r="O440" t="s">
        <v>724</v>
      </c>
      <c r="P440" t="s">
        <v>1499</v>
      </c>
      <c r="Q440" s="65">
        <v>44095</v>
      </c>
      <c r="R440">
        <v>97210</v>
      </c>
      <c r="S440">
        <v>1960</v>
      </c>
    </row>
    <row r="441" spans="1:19" x14ac:dyDescent="0.2">
      <c r="A441" s="1" t="s">
        <v>274</v>
      </c>
      <c r="B441" s="2">
        <f>'LEN Results'!I2</f>
        <v>0.73166666666666658</v>
      </c>
      <c r="L441" t="s">
        <v>431</v>
      </c>
      <c r="M441" t="s">
        <v>1500</v>
      </c>
      <c r="N441" t="s">
        <v>667</v>
      </c>
      <c r="O441" t="s">
        <v>878</v>
      </c>
      <c r="P441" t="s">
        <v>715</v>
      </c>
      <c r="Q441" s="65">
        <v>35768</v>
      </c>
      <c r="R441">
        <v>92230</v>
      </c>
      <c r="S441">
        <v>1872</v>
      </c>
    </row>
    <row r="442" spans="1:19" x14ac:dyDescent="0.2">
      <c r="A442" s="1" t="s">
        <v>302</v>
      </c>
      <c r="B442" s="2">
        <f>'MCHP Results'!I2</f>
        <v>0.73291666666666655</v>
      </c>
      <c r="L442" t="s">
        <v>420</v>
      </c>
      <c r="M442" t="s">
        <v>1501</v>
      </c>
      <c r="N442" t="s">
        <v>644</v>
      </c>
      <c r="O442" t="s">
        <v>664</v>
      </c>
      <c r="P442" t="s">
        <v>1502</v>
      </c>
      <c r="Q442" s="65">
        <v>43483</v>
      </c>
      <c r="R442">
        <v>96943</v>
      </c>
      <c r="S442">
        <v>1943</v>
      </c>
    </row>
    <row r="443" spans="1:19" x14ac:dyDescent="0.2">
      <c r="A443" s="1" t="s">
        <v>282</v>
      </c>
      <c r="B443" s="2">
        <f>'LULU Results'!I2</f>
        <v>0.73416666666666652</v>
      </c>
      <c r="L443" t="s">
        <v>417</v>
      </c>
      <c r="M443" t="s">
        <v>1503</v>
      </c>
      <c r="N443" t="s">
        <v>680</v>
      </c>
      <c r="O443" t="s">
        <v>919</v>
      </c>
      <c r="P443" t="s">
        <v>738</v>
      </c>
      <c r="Q443" s="65">
        <v>28125</v>
      </c>
      <c r="R443">
        <v>27419</v>
      </c>
      <c r="S443">
        <v>1902</v>
      </c>
    </row>
    <row r="444" spans="1:19" x14ac:dyDescent="0.2">
      <c r="A444" s="1" t="s">
        <v>303</v>
      </c>
      <c r="B444" s="2">
        <f>'MU Results'!I2</f>
        <v>0.73541666666666661</v>
      </c>
      <c r="L444" t="s">
        <v>426</v>
      </c>
      <c r="M444" t="s">
        <v>1504</v>
      </c>
      <c r="N444" t="s">
        <v>660</v>
      </c>
      <c r="O444" t="s">
        <v>1444</v>
      </c>
      <c r="P444" t="s">
        <v>1505</v>
      </c>
      <c r="Q444" s="65">
        <v>31320</v>
      </c>
      <c r="R444">
        <v>109198</v>
      </c>
      <c r="S444">
        <v>1987</v>
      </c>
    </row>
    <row r="445" spans="1:19" x14ac:dyDescent="0.2">
      <c r="A445" s="1" t="s">
        <v>102</v>
      </c>
      <c r="B445" s="2">
        <f>'CTAS Results'!I2</f>
        <v>0.73583333333333345</v>
      </c>
      <c r="L445" t="s">
        <v>425</v>
      </c>
      <c r="M445" t="s">
        <v>1506</v>
      </c>
      <c r="N445" t="s">
        <v>644</v>
      </c>
      <c r="O445" t="s">
        <v>645</v>
      </c>
      <c r="P445" t="s">
        <v>1449</v>
      </c>
      <c r="Q445" s="65">
        <v>38202</v>
      </c>
      <c r="R445">
        <v>97745</v>
      </c>
      <c r="S445" t="s">
        <v>1507</v>
      </c>
    </row>
    <row r="446" spans="1:19" x14ac:dyDescent="0.2">
      <c r="A446" s="1" t="s">
        <v>340</v>
      </c>
      <c r="B446" s="2">
        <f>'ON Results'!I2</f>
        <v>0.74208333333333343</v>
      </c>
      <c r="L446" t="s">
        <v>412</v>
      </c>
      <c r="M446" t="s">
        <v>1508</v>
      </c>
      <c r="N446" t="s">
        <v>887</v>
      </c>
      <c r="O446" t="s">
        <v>1509</v>
      </c>
      <c r="P446" t="s">
        <v>1388</v>
      </c>
      <c r="Q446" s="65">
        <v>43661</v>
      </c>
      <c r="R446">
        <v>1283699</v>
      </c>
      <c r="S446">
        <v>1994</v>
      </c>
    </row>
    <row r="447" spans="1:19" x14ac:dyDescent="0.2">
      <c r="A447" s="1" t="s">
        <v>367</v>
      </c>
      <c r="B447" s="2">
        <f>'PSA Results'!I2</f>
        <v>0.74250000000000005</v>
      </c>
      <c r="L447" t="s">
        <v>415</v>
      </c>
      <c r="M447" t="s">
        <v>1510</v>
      </c>
      <c r="N447" t="s">
        <v>660</v>
      </c>
      <c r="O447" t="s">
        <v>1257</v>
      </c>
      <c r="P447" t="s">
        <v>703</v>
      </c>
      <c r="Q447" s="65">
        <v>38231</v>
      </c>
      <c r="R447">
        <v>1116132</v>
      </c>
      <c r="S447">
        <v>2017</v>
      </c>
    </row>
    <row r="448" spans="1:19" x14ac:dyDescent="0.2">
      <c r="A448" s="1" t="s">
        <v>76</v>
      </c>
      <c r="B448" s="2">
        <f>'CDNS Results'!I2</f>
        <v>0.75</v>
      </c>
      <c r="L448" t="s">
        <v>416</v>
      </c>
      <c r="M448" t="s">
        <v>1511</v>
      </c>
      <c r="N448" t="s">
        <v>756</v>
      </c>
      <c r="O448" t="s">
        <v>1227</v>
      </c>
      <c r="P448" t="s">
        <v>758</v>
      </c>
      <c r="Q448" s="65">
        <v>44846</v>
      </c>
      <c r="R448">
        <v>1389170</v>
      </c>
      <c r="S448">
        <v>2005</v>
      </c>
    </row>
    <row r="449" spans="1:19" x14ac:dyDescent="0.2">
      <c r="A449" s="1" t="s">
        <v>132</v>
      </c>
      <c r="B449" s="2">
        <f>'DECK Results'!I2</f>
        <v>0.75041666666666662</v>
      </c>
      <c r="L449" t="s">
        <v>430</v>
      </c>
      <c r="M449" t="s">
        <v>1512</v>
      </c>
      <c r="N449" t="s">
        <v>652</v>
      </c>
      <c r="O449" t="s">
        <v>1214</v>
      </c>
      <c r="P449" t="s">
        <v>1513</v>
      </c>
      <c r="Q449" s="65">
        <v>44217</v>
      </c>
      <c r="R449">
        <v>864749</v>
      </c>
      <c r="S449">
        <v>1978</v>
      </c>
    </row>
    <row r="450" spans="1:19" x14ac:dyDescent="0.2">
      <c r="A450" s="1" t="s">
        <v>468</v>
      </c>
      <c r="B450" s="2">
        <f>'WY Results'!I2</f>
        <v>0.75041666666666673</v>
      </c>
      <c r="L450" t="s">
        <v>413</v>
      </c>
      <c r="M450" t="s">
        <v>1514</v>
      </c>
      <c r="N450" t="s">
        <v>667</v>
      </c>
      <c r="O450" t="s">
        <v>737</v>
      </c>
      <c r="P450" t="s">
        <v>874</v>
      </c>
      <c r="Q450" s="65">
        <v>43675</v>
      </c>
      <c r="R450">
        <v>1113169</v>
      </c>
      <c r="S450">
        <v>1937</v>
      </c>
    </row>
    <row r="451" spans="1:19" x14ac:dyDescent="0.2">
      <c r="A451" s="1" t="s">
        <v>413</v>
      </c>
      <c r="B451" s="2">
        <f>'TROW Results'!I2</f>
        <v>0.75166666666666671</v>
      </c>
      <c r="L451" t="s">
        <v>1515</v>
      </c>
      <c r="M451" t="s">
        <v>1516</v>
      </c>
      <c r="N451" t="s">
        <v>667</v>
      </c>
      <c r="O451" t="s">
        <v>668</v>
      </c>
      <c r="P451" t="s">
        <v>703</v>
      </c>
      <c r="Q451" s="65">
        <v>37489</v>
      </c>
      <c r="R451">
        <v>86312</v>
      </c>
      <c r="S451">
        <v>1853</v>
      </c>
    </row>
    <row r="452" spans="1:19" x14ac:dyDescent="0.2">
      <c r="A452" s="1" t="s">
        <v>423</v>
      </c>
      <c r="B452" s="2">
        <f>'TXN Results'!I2</f>
        <v>0.755</v>
      </c>
      <c r="L452" t="s">
        <v>427</v>
      </c>
      <c r="M452" t="s">
        <v>1517</v>
      </c>
      <c r="N452" t="s">
        <v>660</v>
      </c>
      <c r="O452" t="s">
        <v>802</v>
      </c>
      <c r="P452" t="s">
        <v>1518</v>
      </c>
      <c r="Q452" s="65">
        <v>41663</v>
      </c>
      <c r="R452">
        <v>916365</v>
      </c>
      <c r="S452">
        <v>1938</v>
      </c>
    </row>
    <row r="453" spans="1:19" x14ac:dyDescent="0.2">
      <c r="A453" s="1" t="s">
        <v>249</v>
      </c>
      <c r="B453" s="2">
        <f>'JBHT Results'!I2</f>
        <v>0.75833333333333341</v>
      </c>
      <c r="L453" t="s">
        <v>422</v>
      </c>
      <c r="M453" t="s">
        <v>1519</v>
      </c>
      <c r="N453" t="s">
        <v>660</v>
      </c>
      <c r="O453" t="s">
        <v>1058</v>
      </c>
      <c r="P453" t="s">
        <v>932</v>
      </c>
      <c r="Q453" s="65">
        <v>44186</v>
      </c>
      <c r="R453">
        <v>1318605</v>
      </c>
      <c r="S453">
        <v>2003</v>
      </c>
    </row>
    <row r="454" spans="1:19" x14ac:dyDescent="0.2">
      <c r="A454" s="1" t="s">
        <v>113</v>
      </c>
      <c r="B454" s="2">
        <f>'COP Results'!I2</f>
        <v>0.76208333333333345</v>
      </c>
      <c r="L454" t="s">
        <v>433</v>
      </c>
      <c r="M454" t="s">
        <v>1520</v>
      </c>
      <c r="N454" t="s">
        <v>680</v>
      </c>
      <c r="O454" t="s">
        <v>849</v>
      </c>
      <c r="P454" t="s">
        <v>1521</v>
      </c>
      <c r="Q454" s="65">
        <v>38574</v>
      </c>
      <c r="R454">
        <v>100493</v>
      </c>
      <c r="S454">
        <v>1935</v>
      </c>
    </row>
    <row r="455" spans="1:19" x14ac:dyDescent="0.2">
      <c r="A455" s="1" t="s">
        <v>270</v>
      </c>
      <c r="B455" s="2">
        <f>'LRCX Results'!I2</f>
        <v>0.76500000000000001</v>
      </c>
      <c r="L455" t="s">
        <v>428</v>
      </c>
      <c r="M455" t="s">
        <v>1522</v>
      </c>
      <c r="N455" t="s">
        <v>648</v>
      </c>
      <c r="O455" t="s">
        <v>722</v>
      </c>
      <c r="P455" t="s">
        <v>672</v>
      </c>
      <c r="Q455" s="65">
        <v>40499</v>
      </c>
      <c r="R455">
        <v>1466258</v>
      </c>
      <c r="S455">
        <v>1871</v>
      </c>
    </row>
    <row r="456" spans="1:19" x14ac:dyDescent="0.2">
      <c r="A456" s="1" t="s">
        <v>378</v>
      </c>
      <c r="B456" s="2">
        <f>'REGN Results'!I2</f>
        <v>0.76916666666666667</v>
      </c>
      <c r="L456" t="s">
        <v>414</v>
      </c>
      <c r="M456" t="s">
        <v>1523</v>
      </c>
      <c r="N456" t="s">
        <v>887</v>
      </c>
      <c r="O456" t="s">
        <v>1010</v>
      </c>
      <c r="P456" t="s">
        <v>703</v>
      </c>
      <c r="Q456" s="65">
        <v>43178</v>
      </c>
      <c r="R456">
        <v>946581</v>
      </c>
      <c r="S456">
        <v>1993</v>
      </c>
    </row>
    <row r="457" spans="1:19" x14ac:dyDescent="0.2">
      <c r="A457" s="1" t="s">
        <v>421</v>
      </c>
      <c r="B457" s="2">
        <f>'TER Results'!I2</f>
        <v>0.78166666666666662</v>
      </c>
      <c r="L457" t="s">
        <v>423</v>
      </c>
      <c r="M457" t="s">
        <v>1524</v>
      </c>
      <c r="N457" t="s">
        <v>652</v>
      </c>
      <c r="O457" t="s">
        <v>677</v>
      </c>
      <c r="P457" t="s">
        <v>773</v>
      </c>
      <c r="Q457" s="65">
        <v>36962</v>
      </c>
      <c r="R457">
        <v>97476</v>
      </c>
      <c r="S457">
        <v>1930</v>
      </c>
    </row>
    <row r="458" spans="1:19" x14ac:dyDescent="0.2">
      <c r="A458" s="1" t="s">
        <v>14</v>
      </c>
      <c r="B458" s="2">
        <f>'AKAM Results'!I2</f>
        <v>0.78708333333333325</v>
      </c>
      <c r="L458" t="s">
        <v>424</v>
      </c>
      <c r="M458" t="s">
        <v>1525</v>
      </c>
      <c r="N458" t="s">
        <v>648</v>
      </c>
      <c r="O458" t="s">
        <v>785</v>
      </c>
      <c r="P458" t="s">
        <v>879</v>
      </c>
      <c r="Q458" s="65">
        <v>28855</v>
      </c>
      <c r="R458">
        <v>217346</v>
      </c>
      <c r="S458">
        <v>1923</v>
      </c>
    </row>
    <row r="459" spans="1:19" x14ac:dyDescent="0.2">
      <c r="A459" s="1" t="s">
        <v>406</v>
      </c>
      <c r="B459" s="2">
        <f>'STLD Results'!I2</f>
        <v>0.78874999999999995</v>
      </c>
      <c r="L459" t="s">
        <v>432</v>
      </c>
      <c r="M459" t="s">
        <v>1526</v>
      </c>
      <c r="N459" t="s">
        <v>652</v>
      </c>
      <c r="O459" t="s">
        <v>674</v>
      </c>
      <c r="P459" t="s">
        <v>1527</v>
      </c>
      <c r="Q459" s="65">
        <v>44004</v>
      </c>
      <c r="R459">
        <v>860731</v>
      </c>
      <c r="S459">
        <v>1966</v>
      </c>
    </row>
    <row r="460" spans="1:19" x14ac:dyDescent="0.2">
      <c r="A460" s="1" t="s">
        <v>466</v>
      </c>
      <c r="B460" s="2">
        <f>'WST Results'!I2</f>
        <v>0.78874999999999995</v>
      </c>
      <c r="L460" t="s">
        <v>439</v>
      </c>
      <c r="M460" t="s">
        <v>1528</v>
      </c>
      <c r="N460" t="s">
        <v>648</v>
      </c>
      <c r="O460" t="s">
        <v>649</v>
      </c>
      <c r="P460" t="s">
        <v>682</v>
      </c>
      <c r="Q460" s="65">
        <v>42250</v>
      </c>
      <c r="R460">
        <v>100517</v>
      </c>
      <c r="S460">
        <v>1967</v>
      </c>
    </row>
    <row r="461" spans="1:19" x14ac:dyDescent="0.2">
      <c r="A461" s="1" t="s">
        <v>137</v>
      </c>
      <c r="B461" s="2">
        <f>'FANG Results'!I2</f>
        <v>0.79416666666666658</v>
      </c>
      <c r="L461" t="s">
        <v>435</v>
      </c>
      <c r="M461" t="s">
        <v>1529</v>
      </c>
      <c r="N461" t="s">
        <v>648</v>
      </c>
      <c r="O461" t="s">
        <v>1530</v>
      </c>
      <c r="P461" t="s">
        <v>662</v>
      </c>
      <c r="Q461" s="65">
        <v>45278</v>
      </c>
      <c r="R461">
        <v>1543151</v>
      </c>
      <c r="S461">
        <v>2009</v>
      </c>
    </row>
    <row r="462" spans="1:19" x14ac:dyDescent="0.2">
      <c r="A462" s="1" t="s">
        <v>310</v>
      </c>
      <c r="B462" s="2">
        <f>'MPWR Results'!I2</f>
        <v>0.80666666666666653</v>
      </c>
      <c r="L462" t="s">
        <v>436</v>
      </c>
      <c r="M462" t="s">
        <v>1531</v>
      </c>
      <c r="N462" t="s">
        <v>740</v>
      </c>
      <c r="O462" t="s">
        <v>775</v>
      </c>
      <c r="P462" t="s">
        <v>1532</v>
      </c>
      <c r="Q462" s="65">
        <v>42436</v>
      </c>
      <c r="R462">
        <v>74208</v>
      </c>
      <c r="S462">
        <v>1972</v>
      </c>
    </row>
    <row r="463" spans="1:19" x14ac:dyDescent="0.2">
      <c r="A463" s="1" t="s">
        <v>122</v>
      </c>
      <c r="B463" s="2">
        <f>'CTRA Results'!I2</f>
        <v>0.80916666666666659</v>
      </c>
      <c r="L463" t="s">
        <v>443</v>
      </c>
      <c r="M463" t="s">
        <v>1533</v>
      </c>
      <c r="N463" t="s">
        <v>644</v>
      </c>
      <c r="O463" t="s">
        <v>1135</v>
      </c>
      <c r="P463" t="s">
        <v>1534</v>
      </c>
      <c r="Q463" s="65">
        <v>41902</v>
      </c>
      <c r="R463">
        <v>352915</v>
      </c>
      <c r="S463">
        <v>1979</v>
      </c>
    </row>
    <row r="464" spans="1:19" x14ac:dyDescent="0.2">
      <c r="A464" s="1" t="s">
        <v>93</v>
      </c>
      <c r="B464" s="2">
        <f>'CF Results'!I2</f>
        <v>0.81166666666666654</v>
      </c>
      <c r="L464" t="s">
        <v>437</v>
      </c>
      <c r="M464" t="s">
        <v>1535</v>
      </c>
      <c r="N464" t="s">
        <v>660</v>
      </c>
      <c r="O464" t="s">
        <v>802</v>
      </c>
      <c r="P464" t="s">
        <v>1536</v>
      </c>
      <c r="Q464" s="65">
        <v>42478</v>
      </c>
      <c r="R464">
        <v>1403568</v>
      </c>
      <c r="S464">
        <v>1990</v>
      </c>
    </row>
    <row r="465" spans="1:19" x14ac:dyDescent="0.2">
      <c r="A465" s="1" t="s">
        <v>285</v>
      </c>
      <c r="B465" s="2">
        <f>'MRO Results'!I2</f>
        <v>0.81208333333333338</v>
      </c>
      <c r="L465" t="s">
        <v>442</v>
      </c>
      <c r="M465" t="s">
        <v>1537</v>
      </c>
      <c r="N465" t="s">
        <v>644</v>
      </c>
      <c r="O465" t="s">
        <v>909</v>
      </c>
      <c r="P465" t="s">
        <v>1538</v>
      </c>
      <c r="Q465" s="65">
        <v>34516</v>
      </c>
      <c r="R465">
        <v>731766</v>
      </c>
      <c r="S465">
        <v>1977</v>
      </c>
    </row>
    <row r="466" spans="1:19" x14ac:dyDescent="0.2">
      <c r="A466" s="1" t="s">
        <v>448</v>
      </c>
      <c r="B466" s="2">
        <f>'VRTX Results'!I2</f>
        <v>0.82666666666666666</v>
      </c>
      <c r="L466" t="s">
        <v>438</v>
      </c>
      <c r="M466" t="s">
        <v>1539</v>
      </c>
      <c r="N466" t="s">
        <v>648</v>
      </c>
      <c r="O466" t="s">
        <v>937</v>
      </c>
      <c r="P466" t="s">
        <v>836</v>
      </c>
      <c r="Q466" s="65">
        <v>20883</v>
      </c>
      <c r="R466">
        <v>100885</v>
      </c>
      <c r="S466">
        <v>1862</v>
      </c>
    </row>
    <row r="467" spans="1:19" x14ac:dyDescent="0.2">
      <c r="A467" s="1" t="s">
        <v>338</v>
      </c>
      <c r="B467" s="2">
        <f>'ODFL Results'!I2</f>
        <v>0.82833333333333325</v>
      </c>
      <c r="L467" t="s">
        <v>440</v>
      </c>
      <c r="M467" t="s">
        <v>1540</v>
      </c>
      <c r="N467" t="s">
        <v>648</v>
      </c>
      <c r="O467" t="s">
        <v>884</v>
      </c>
      <c r="P467" t="s">
        <v>1541</v>
      </c>
      <c r="Q467" s="65">
        <v>37459</v>
      </c>
      <c r="R467">
        <v>1090727</v>
      </c>
      <c r="S467">
        <v>1907</v>
      </c>
    </row>
    <row r="468" spans="1:19" x14ac:dyDescent="0.2">
      <c r="A468" s="1" t="s">
        <v>333</v>
      </c>
      <c r="B468" s="2">
        <f>'NVDA Results'!I2</f>
        <v>0.8320833333333334</v>
      </c>
      <c r="L468" t="s">
        <v>441</v>
      </c>
      <c r="M468" t="s">
        <v>1542</v>
      </c>
      <c r="N468" t="s">
        <v>648</v>
      </c>
      <c r="O468" t="s">
        <v>1063</v>
      </c>
      <c r="P468" t="s">
        <v>889</v>
      </c>
      <c r="Q468" s="65">
        <v>41902</v>
      </c>
      <c r="R468">
        <v>1067701</v>
      </c>
      <c r="S468">
        <v>1997</v>
      </c>
    </row>
    <row r="469" spans="1:19" x14ac:dyDescent="0.2">
      <c r="A469" s="1" t="s">
        <v>178</v>
      </c>
      <c r="B469" s="2">
        <f>'FDS Results'!I2</f>
        <v>0.8470833333333333</v>
      </c>
      <c r="L469" t="s">
        <v>434</v>
      </c>
      <c r="M469" t="s">
        <v>1543</v>
      </c>
      <c r="N469" t="s">
        <v>667</v>
      </c>
      <c r="O469" t="s">
        <v>794</v>
      </c>
      <c r="P469" t="s">
        <v>738</v>
      </c>
      <c r="Q469" s="65">
        <v>36465</v>
      </c>
      <c r="R469">
        <v>36104</v>
      </c>
      <c r="S469">
        <v>1968</v>
      </c>
    </row>
    <row r="470" spans="1:19" x14ac:dyDescent="0.2">
      <c r="A470" s="1" t="s">
        <v>397</v>
      </c>
      <c r="B470" s="2">
        <f>'SWKS Results'!I2</f>
        <v>0.86166666666666658</v>
      </c>
      <c r="L470" t="s">
        <v>451</v>
      </c>
      <c r="M470" t="s">
        <v>1544</v>
      </c>
      <c r="N470" t="s">
        <v>667</v>
      </c>
      <c r="O470" t="s">
        <v>922</v>
      </c>
      <c r="P470" t="s">
        <v>662</v>
      </c>
      <c r="Q470" s="65">
        <v>40168</v>
      </c>
      <c r="R470">
        <v>1403161</v>
      </c>
      <c r="S470">
        <v>1958</v>
      </c>
    </row>
    <row r="471" spans="1:19" x14ac:dyDescent="0.2">
      <c r="A471" s="1" t="s">
        <v>299</v>
      </c>
      <c r="B471" s="2">
        <f>'META Results'!I2</f>
        <v>0.86333333333333329</v>
      </c>
      <c r="L471" t="s">
        <v>450</v>
      </c>
      <c r="M471" t="s">
        <v>1545</v>
      </c>
      <c r="N471" t="s">
        <v>740</v>
      </c>
      <c r="O471" t="s">
        <v>1155</v>
      </c>
      <c r="P471" t="s">
        <v>703</v>
      </c>
      <c r="Q471" s="65">
        <v>44720</v>
      </c>
      <c r="R471">
        <v>1705696</v>
      </c>
      <c r="S471">
        <v>2017</v>
      </c>
    </row>
    <row r="472" spans="1:19" x14ac:dyDescent="0.2">
      <c r="A472" s="1" t="s">
        <v>180</v>
      </c>
      <c r="B472" s="2">
        <f>'FAST Results'!I2</f>
        <v>0.86666666666666659</v>
      </c>
      <c r="L472" t="s">
        <v>444</v>
      </c>
      <c r="M472" t="s">
        <v>1546</v>
      </c>
      <c r="N472" t="s">
        <v>756</v>
      </c>
      <c r="O472" t="s">
        <v>1311</v>
      </c>
      <c r="P472" t="s">
        <v>1547</v>
      </c>
      <c r="Q472" s="65">
        <v>37610</v>
      </c>
      <c r="R472">
        <v>1035002</v>
      </c>
      <c r="S472">
        <v>1980</v>
      </c>
    </row>
    <row r="473" spans="1:19" x14ac:dyDescent="0.2">
      <c r="A473" s="1" t="s">
        <v>332</v>
      </c>
      <c r="B473" s="2">
        <f>'NUE Results'!I2</f>
        <v>0.88541666666666652</v>
      </c>
      <c r="L473" t="s">
        <v>1548</v>
      </c>
      <c r="M473" t="s">
        <v>1549</v>
      </c>
      <c r="N473" t="s">
        <v>648</v>
      </c>
      <c r="O473" t="s">
        <v>1440</v>
      </c>
      <c r="P473" t="s">
        <v>1449</v>
      </c>
      <c r="Q473" s="65">
        <v>45201</v>
      </c>
      <c r="R473">
        <v>1967680</v>
      </c>
      <c r="S473">
        <v>2023</v>
      </c>
    </row>
    <row r="474" spans="1:19" x14ac:dyDescent="0.2">
      <c r="A474" s="1" t="s">
        <v>117</v>
      </c>
      <c r="B474" s="2">
        <f>'CPRT Results'!I2</f>
        <v>0.88583333333333347</v>
      </c>
      <c r="L474" t="s">
        <v>453</v>
      </c>
      <c r="M474" t="s">
        <v>1550</v>
      </c>
      <c r="N474" t="s">
        <v>713</v>
      </c>
      <c r="O474" t="s">
        <v>1296</v>
      </c>
      <c r="P474" t="s">
        <v>1434</v>
      </c>
      <c r="Q474" s="65">
        <v>36341</v>
      </c>
      <c r="R474">
        <v>1396009</v>
      </c>
      <c r="S474">
        <v>1909</v>
      </c>
    </row>
    <row r="475" spans="1:19" x14ac:dyDescent="0.2">
      <c r="A475" s="1" t="s">
        <v>21</v>
      </c>
      <c r="B475" s="2">
        <f>'GOOG Results'!I2</f>
        <v>0.8866666666666666</v>
      </c>
      <c r="L475" t="s">
        <v>446</v>
      </c>
      <c r="M475" t="s">
        <v>1551</v>
      </c>
      <c r="N475" t="s">
        <v>648</v>
      </c>
      <c r="O475" t="s">
        <v>1017</v>
      </c>
      <c r="P475" t="s">
        <v>1552</v>
      </c>
      <c r="Q475" s="65">
        <v>42285</v>
      </c>
      <c r="R475">
        <v>1442145</v>
      </c>
      <c r="S475">
        <v>1971</v>
      </c>
    </row>
    <row r="476" spans="1:19" x14ac:dyDescent="0.2">
      <c r="A476" s="1" t="s">
        <v>20</v>
      </c>
      <c r="B476" s="2">
        <f>'GOOGL Results'!I2</f>
        <v>0.8866666666666666</v>
      </c>
      <c r="L476" t="s">
        <v>445</v>
      </c>
      <c r="M476" t="s">
        <v>1553</v>
      </c>
      <c r="N476" t="s">
        <v>652</v>
      </c>
      <c r="O476" t="s">
        <v>710</v>
      </c>
      <c r="P476" t="s">
        <v>1554</v>
      </c>
      <c r="Q476" s="65">
        <v>38749</v>
      </c>
      <c r="R476">
        <v>1014473</v>
      </c>
      <c r="S476">
        <v>1995</v>
      </c>
    </row>
    <row r="477" spans="1:19" x14ac:dyDescent="0.2">
      <c r="A477" s="1" t="s">
        <v>161</v>
      </c>
      <c r="B477" s="2">
        <f>'EOG Results'!I2</f>
        <v>0.89708333333333345</v>
      </c>
      <c r="L477" t="s">
        <v>448</v>
      </c>
      <c r="M477" t="s">
        <v>1555</v>
      </c>
      <c r="N477" t="s">
        <v>644</v>
      </c>
      <c r="O477" t="s">
        <v>656</v>
      </c>
      <c r="P477" t="s">
        <v>742</v>
      </c>
      <c r="Q477" s="65">
        <v>41540</v>
      </c>
      <c r="R477">
        <v>875320</v>
      </c>
      <c r="S477">
        <v>1989</v>
      </c>
    </row>
    <row r="478" spans="1:19" x14ac:dyDescent="0.2">
      <c r="L478" t="s">
        <v>452</v>
      </c>
      <c r="M478" t="s">
        <v>1556</v>
      </c>
      <c r="N478" t="s">
        <v>688</v>
      </c>
      <c r="O478" t="s">
        <v>692</v>
      </c>
      <c r="P478" t="s">
        <v>825</v>
      </c>
      <c r="Q478" s="65">
        <v>45420</v>
      </c>
      <c r="R478">
        <v>1692819</v>
      </c>
      <c r="S478">
        <v>2016</v>
      </c>
    </row>
    <row r="479" spans="1:19" x14ac:dyDescent="0.2">
      <c r="L479" t="s">
        <v>1557</v>
      </c>
      <c r="M479" t="s">
        <v>1558</v>
      </c>
      <c r="N479" t="s">
        <v>740</v>
      </c>
      <c r="O479" t="s">
        <v>988</v>
      </c>
      <c r="P479" t="s">
        <v>682</v>
      </c>
      <c r="Q479" s="65">
        <v>39876</v>
      </c>
      <c r="R479">
        <v>740260</v>
      </c>
      <c r="S479">
        <v>1998</v>
      </c>
    </row>
    <row r="480" spans="1:19" x14ac:dyDescent="0.2">
      <c r="L480" t="s">
        <v>449</v>
      </c>
      <c r="M480" t="s">
        <v>1559</v>
      </c>
      <c r="N480" t="s">
        <v>644</v>
      </c>
      <c r="O480" t="s">
        <v>828</v>
      </c>
      <c r="P480" t="s">
        <v>1039</v>
      </c>
      <c r="Q480" s="65">
        <v>38100</v>
      </c>
      <c r="R480">
        <v>1792044</v>
      </c>
      <c r="S480">
        <v>1961</v>
      </c>
    </row>
    <row r="481" spans="12:19" x14ac:dyDescent="0.2">
      <c r="L481" t="s">
        <v>447</v>
      </c>
      <c r="M481" t="s">
        <v>1560</v>
      </c>
      <c r="N481" t="s">
        <v>887</v>
      </c>
      <c r="O481" t="s">
        <v>1489</v>
      </c>
      <c r="P481" t="s">
        <v>703</v>
      </c>
      <c r="Q481" s="65">
        <v>30650</v>
      </c>
      <c r="R481">
        <v>732712</v>
      </c>
      <c r="S481" t="s">
        <v>1561</v>
      </c>
    </row>
    <row r="482" spans="12:19" x14ac:dyDescent="0.2">
      <c r="L482" t="s">
        <v>456</v>
      </c>
      <c r="M482" t="s">
        <v>1562</v>
      </c>
      <c r="N482" t="s">
        <v>648</v>
      </c>
      <c r="O482" t="s">
        <v>857</v>
      </c>
      <c r="P482" t="s">
        <v>1039</v>
      </c>
      <c r="Q482" s="65">
        <v>43523</v>
      </c>
      <c r="R482">
        <v>943452</v>
      </c>
      <c r="S482" t="s">
        <v>1563</v>
      </c>
    </row>
    <row r="483" spans="12:19" x14ac:dyDescent="0.2">
      <c r="L483" t="s">
        <v>462</v>
      </c>
      <c r="M483" t="s">
        <v>1564</v>
      </c>
      <c r="N483" t="s">
        <v>644</v>
      </c>
      <c r="O483" t="s">
        <v>645</v>
      </c>
      <c r="P483" t="s">
        <v>1565</v>
      </c>
      <c r="Q483" s="65">
        <v>37258</v>
      </c>
      <c r="R483">
        <v>1000697</v>
      </c>
      <c r="S483">
        <v>1958</v>
      </c>
    </row>
    <row r="484" spans="12:19" x14ac:dyDescent="0.2">
      <c r="L484" t="s">
        <v>457</v>
      </c>
      <c r="M484" t="s">
        <v>1566</v>
      </c>
      <c r="N484" t="s">
        <v>680</v>
      </c>
      <c r="O484" t="s">
        <v>1567</v>
      </c>
      <c r="P484" t="s">
        <v>800</v>
      </c>
      <c r="Q484" s="65">
        <v>29220</v>
      </c>
      <c r="R484">
        <v>1618921</v>
      </c>
      <c r="S484">
        <v>2014</v>
      </c>
    </row>
    <row r="485" spans="12:19" x14ac:dyDescent="0.2">
      <c r="L485" t="s">
        <v>460</v>
      </c>
      <c r="M485" t="s">
        <v>1568</v>
      </c>
      <c r="N485" t="s">
        <v>887</v>
      </c>
      <c r="O485" t="s">
        <v>1082</v>
      </c>
      <c r="P485" t="s">
        <v>703</v>
      </c>
      <c r="Q485" s="65">
        <v>44662</v>
      </c>
      <c r="R485">
        <v>1437107</v>
      </c>
      <c r="S485" t="s">
        <v>1569</v>
      </c>
    </row>
    <row r="486" spans="12:19" x14ac:dyDescent="0.2">
      <c r="L486" t="s">
        <v>467</v>
      </c>
      <c r="M486" t="s">
        <v>1570</v>
      </c>
      <c r="N486" t="s">
        <v>652</v>
      </c>
      <c r="O486" t="s">
        <v>653</v>
      </c>
      <c r="P486" t="s">
        <v>675</v>
      </c>
      <c r="Q486" s="65">
        <v>39995</v>
      </c>
      <c r="R486">
        <v>106040</v>
      </c>
      <c r="S486">
        <v>1970</v>
      </c>
    </row>
    <row r="487" spans="12:19" x14ac:dyDescent="0.2">
      <c r="L487" t="s">
        <v>463</v>
      </c>
      <c r="M487" t="s">
        <v>1571</v>
      </c>
      <c r="N487" t="s">
        <v>688</v>
      </c>
      <c r="O487" t="s">
        <v>692</v>
      </c>
      <c r="P487" t="s">
        <v>754</v>
      </c>
      <c r="Q487" s="65">
        <v>39752</v>
      </c>
      <c r="R487">
        <v>783325</v>
      </c>
      <c r="S487">
        <v>1896</v>
      </c>
    </row>
    <row r="488" spans="12:19" x14ac:dyDescent="0.2">
      <c r="L488" t="s">
        <v>465</v>
      </c>
      <c r="M488" t="s">
        <v>1572</v>
      </c>
      <c r="N488" t="s">
        <v>740</v>
      </c>
      <c r="O488" t="s">
        <v>988</v>
      </c>
      <c r="P488" t="s">
        <v>1573</v>
      </c>
      <c r="Q488" s="65">
        <v>39843</v>
      </c>
      <c r="R488">
        <v>766704</v>
      </c>
      <c r="S488">
        <v>1970</v>
      </c>
    </row>
    <row r="489" spans="12:19" x14ac:dyDescent="0.2">
      <c r="L489" t="s">
        <v>464</v>
      </c>
      <c r="M489" t="s">
        <v>1574</v>
      </c>
      <c r="N489" t="s">
        <v>667</v>
      </c>
      <c r="O489" t="s">
        <v>794</v>
      </c>
      <c r="P489" t="s">
        <v>662</v>
      </c>
      <c r="Q489" s="65">
        <v>27941</v>
      </c>
      <c r="R489">
        <v>72971</v>
      </c>
      <c r="S489">
        <v>1852</v>
      </c>
    </row>
    <row r="490" spans="12:19" x14ac:dyDescent="0.2">
      <c r="L490" t="s">
        <v>461</v>
      </c>
      <c r="M490" t="s">
        <v>1575</v>
      </c>
      <c r="N490" t="s">
        <v>648</v>
      </c>
      <c r="O490" t="s">
        <v>1440</v>
      </c>
      <c r="P490" t="s">
        <v>758</v>
      </c>
      <c r="Q490" s="65">
        <v>36038</v>
      </c>
      <c r="R490">
        <v>823768</v>
      </c>
      <c r="S490">
        <v>1968</v>
      </c>
    </row>
    <row r="491" spans="12:19" x14ac:dyDescent="0.2">
      <c r="L491" t="s">
        <v>469</v>
      </c>
      <c r="M491" t="s">
        <v>1576</v>
      </c>
      <c r="N491" t="s">
        <v>756</v>
      </c>
      <c r="O491" t="s">
        <v>1227</v>
      </c>
      <c r="P491" t="s">
        <v>1371</v>
      </c>
      <c r="Q491" s="65">
        <v>27484</v>
      </c>
      <c r="R491">
        <v>107263</v>
      </c>
      <c r="S491">
        <v>1908</v>
      </c>
    </row>
    <row r="492" spans="12:19" x14ac:dyDescent="0.2">
      <c r="L492" t="s">
        <v>458</v>
      </c>
      <c r="M492" t="s">
        <v>1577</v>
      </c>
      <c r="N492" t="s">
        <v>680</v>
      </c>
      <c r="O492" t="s">
        <v>919</v>
      </c>
      <c r="P492" t="s">
        <v>1578</v>
      </c>
      <c r="Q492" s="65">
        <v>30194</v>
      </c>
      <c r="R492">
        <v>104169</v>
      </c>
      <c r="S492">
        <v>1962</v>
      </c>
    </row>
    <row r="493" spans="12:19" x14ac:dyDescent="0.2">
      <c r="L493" t="s">
        <v>454</v>
      </c>
      <c r="M493" t="s">
        <v>1579</v>
      </c>
      <c r="N493" t="s">
        <v>667</v>
      </c>
      <c r="O493" t="s">
        <v>668</v>
      </c>
      <c r="P493" t="s">
        <v>1580</v>
      </c>
      <c r="Q493" s="65">
        <v>43804</v>
      </c>
      <c r="R493">
        <v>11544</v>
      </c>
      <c r="S493">
        <v>1967</v>
      </c>
    </row>
    <row r="494" spans="12:19" x14ac:dyDescent="0.2">
      <c r="L494" t="s">
        <v>466</v>
      </c>
      <c r="M494" t="s">
        <v>1581</v>
      </c>
      <c r="N494" t="s">
        <v>644</v>
      </c>
      <c r="O494" t="s">
        <v>717</v>
      </c>
      <c r="P494" t="s">
        <v>1582</v>
      </c>
      <c r="Q494" s="65">
        <v>43973</v>
      </c>
      <c r="R494">
        <v>105770</v>
      </c>
      <c r="S494">
        <v>1923</v>
      </c>
    </row>
    <row r="495" spans="12:19" x14ac:dyDescent="0.2">
      <c r="L495" t="s">
        <v>470</v>
      </c>
      <c r="M495" t="s">
        <v>1583</v>
      </c>
      <c r="N495" t="s">
        <v>667</v>
      </c>
      <c r="O495" t="s">
        <v>707</v>
      </c>
      <c r="P495" t="s">
        <v>1584</v>
      </c>
      <c r="Q495" s="65">
        <v>42374</v>
      </c>
      <c r="R495">
        <v>1140536</v>
      </c>
      <c r="S495">
        <v>2016</v>
      </c>
    </row>
    <row r="496" spans="12:19" x14ac:dyDescent="0.2">
      <c r="L496" t="s">
        <v>468</v>
      </c>
      <c r="M496" t="s">
        <v>1585</v>
      </c>
      <c r="N496" t="s">
        <v>740</v>
      </c>
      <c r="O496" t="s">
        <v>1586</v>
      </c>
      <c r="P496" t="s">
        <v>745</v>
      </c>
      <c r="Q496" s="65">
        <v>29129</v>
      </c>
      <c r="R496">
        <v>106535</v>
      </c>
      <c r="S496">
        <v>1900</v>
      </c>
    </row>
    <row r="497" spans="12:19" x14ac:dyDescent="0.2">
      <c r="L497" t="s">
        <v>471</v>
      </c>
      <c r="M497" t="s">
        <v>1587</v>
      </c>
      <c r="N497" t="s">
        <v>660</v>
      </c>
      <c r="O497" t="s">
        <v>955</v>
      </c>
      <c r="P497" t="s">
        <v>1288</v>
      </c>
      <c r="Q497" s="65">
        <v>39766</v>
      </c>
      <c r="R497">
        <v>1174922</v>
      </c>
      <c r="S497">
        <v>2002</v>
      </c>
    </row>
    <row r="498" spans="12:19" x14ac:dyDescent="0.2">
      <c r="L498" t="s">
        <v>472</v>
      </c>
      <c r="M498" t="s">
        <v>1588</v>
      </c>
      <c r="N498" t="s">
        <v>688</v>
      </c>
      <c r="O498" t="s">
        <v>689</v>
      </c>
      <c r="P498" t="s">
        <v>738</v>
      </c>
      <c r="Q498" s="65">
        <v>20883</v>
      </c>
      <c r="R498">
        <v>72903</v>
      </c>
      <c r="S498">
        <v>1909</v>
      </c>
    </row>
    <row r="499" spans="12:19" x14ac:dyDescent="0.2">
      <c r="L499" t="s">
        <v>176</v>
      </c>
      <c r="M499" t="s">
        <v>1589</v>
      </c>
      <c r="N499" t="s">
        <v>756</v>
      </c>
      <c r="O499" t="s">
        <v>953</v>
      </c>
      <c r="P499" t="s">
        <v>825</v>
      </c>
      <c r="Q499" s="65">
        <v>20883</v>
      </c>
      <c r="R499">
        <v>34088</v>
      </c>
      <c r="S499">
        <v>1999</v>
      </c>
    </row>
    <row r="500" spans="12:19" x14ac:dyDescent="0.2">
      <c r="L500" t="s">
        <v>473</v>
      </c>
      <c r="M500" t="s">
        <v>1590</v>
      </c>
      <c r="N500" t="s">
        <v>648</v>
      </c>
      <c r="O500" t="s">
        <v>991</v>
      </c>
      <c r="P500" t="s">
        <v>1591</v>
      </c>
      <c r="Q500" s="65">
        <v>40848</v>
      </c>
      <c r="R500">
        <v>1524472</v>
      </c>
      <c r="S500">
        <v>2011</v>
      </c>
    </row>
    <row r="501" spans="12:19" x14ac:dyDescent="0.2">
      <c r="L501" t="s">
        <v>474</v>
      </c>
      <c r="M501" t="s">
        <v>1592</v>
      </c>
      <c r="N501" t="s">
        <v>660</v>
      </c>
      <c r="O501" t="s">
        <v>902</v>
      </c>
      <c r="P501" t="s">
        <v>813</v>
      </c>
      <c r="Q501" s="65">
        <v>35709</v>
      </c>
      <c r="R501">
        <v>1041061</v>
      </c>
      <c r="S501">
        <v>1997</v>
      </c>
    </row>
    <row r="502" spans="12:19" x14ac:dyDescent="0.2">
      <c r="L502" t="s">
        <v>476</v>
      </c>
      <c r="M502" t="s">
        <v>1593</v>
      </c>
      <c r="N502" t="s">
        <v>644</v>
      </c>
      <c r="O502" t="s">
        <v>664</v>
      </c>
      <c r="P502" t="s">
        <v>1594</v>
      </c>
      <c r="Q502" s="65">
        <v>37110</v>
      </c>
      <c r="R502">
        <v>1136869</v>
      </c>
      <c r="S502">
        <v>1927</v>
      </c>
    </row>
    <row r="503" spans="12:19" x14ac:dyDescent="0.2">
      <c r="L503" t="s">
        <v>475</v>
      </c>
      <c r="M503" t="s">
        <v>1595</v>
      </c>
      <c r="N503" t="s">
        <v>652</v>
      </c>
      <c r="O503" t="s">
        <v>1214</v>
      </c>
      <c r="P503" t="s">
        <v>1596</v>
      </c>
      <c r="Q503" s="65">
        <v>43822</v>
      </c>
      <c r="R503">
        <v>877212</v>
      </c>
      <c r="S503">
        <v>1969</v>
      </c>
    </row>
    <row r="504" spans="12:19" x14ac:dyDescent="0.2">
      <c r="L504" t="s">
        <v>477</v>
      </c>
      <c r="M504" t="s">
        <v>1597</v>
      </c>
      <c r="N504" t="s">
        <v>644</v>
      </c>
      <c r="O504" t="s">
        <v>828</v>
      </c>
      <c r="P504" t="s">
        <v>1598</v>
      </c>
      <c r="Q504" s="65">
        <v>41446</v>
      </c>
      <c r="R504">
        <v>1555280</v>
      </c>
      <c r="S504">
        <v>1952</v>
      </c>
    </row>
  </sheetData>
  <hyperlinks>
    <hyperlink ref="A212" location="#'MMM Results'!A1" display="MMM" xr:uid="{00000000-0004-0000-0000-000000000000}"/>
    <hyperlink ref="A382" location="#'AOS Results'!A1" display="AOS" xr:uid="{00000000-0004-0000-0000-000001000000}"/>
    <hyperlink ref="A270" location="#'ABT Results'!A1" display="ABT" xr:uid="{00000000-0004-0000-0000-000002000000}"/>
    <hyperlink ref="A272" location="#'ABBV Results'!A1" display="ABBV" xr:uid="{00000000-0004-0000-0000-000003000000}"/>
    <hyperlink ref="A420" location="#'ACN Results'!A1" display="ACN" xr:uid="{00000000-0004-0000-0000-000004000000}"/>
    <hyperlink ref="A432" location="#'ADBE Results'!A1" display="ADBE" xr:uid="{00000000-0004-0000-0000-000005000000}"/>
    <hyperlink ref="A349" location="#'AMD Results'!A1" display="AMD" xr:uid="{00000000-0004-0000-0000-000006000000}"/>
    <hyperlink ref="A112" location="#'AES Results'!A1" display="AES" xr:uid="{00000000-0004-0000-0000-000007000000}"/>
    <hyperlink ref="A274" location="#'AFL Results'!A1" display="AFL" xr:uid="{00000000-0004-0000-0000-000008000000}"/>
    <hyperlink ref="A401" location="#'A Results'!A1" display="A" xr:uid="{00000000-0004-0000-0000-000009000000}"/>
    <hyperlink ref="A354" location="#'APD Results'!A1" display="APD" xr:uid="{00000000-0004-0000-0000-00000A000000}"/>
    <hyperlink ref="A185" location="#'ABNB Results'!A1" display="ABNB" xr:uid="{00000000-0004-0000-0000-00000B000000}"/>
    <hyperlink ref="A458" location="#'AKAM Results'!A1" display="AKAM" xr:uid="{00000000-0004-0000-0000-00000C000000}"/>
    <hyperlink ref="A170" location="#'ALB Results'!A1" display="ALB" xr:uid="{00000000-0004-0000-0000-00000D000000}"/>
    <hyperlink ref="A318" location="#'ALGN Results'!A1" display="ALGN" xr:uid="{00000000-0004-0000-0000-00000F000000}"/>
    <hyperlink ref="A230" location="#'ALLE Results'!A1" display="ALLE" xr:uid="{00000000-0004-0000-0000-000010000000}"/>
    <hyperlink ref="A21" location="#'LNT Results'!A1" display="LNT" xr:uid="{00000000-0004-0000-0000-000011000000}"/>
    <hyperlink ref="A200" location="#'ALL Results'!A1" display="ALL" xr:uid="{00000000-0004-0000-0000-000012000000}"/>
    <hyperlink ref="A476" location="#'GOOGL Results'!A1" display="GOOGL" xr:uid="{00000000-0004-0000-0000-000013000000}"/>
    <hyperlink ref="A475" location="#'GOOG Results'!A1" display="GOOG" xr:uid="{00000000-0004-0000-0000-000014000000}"/>
    <hyperlink ref="A179" location="#'MO Results'!A1" display="MO" xr:uid="{00000000-0004-0000-0000-000015000000}"/>
    <hyperlink ref="A379" location="#'AMZN Results'!A1" display="AMZN" xr:uid="{00000000-0004-0000-0000-000016000000}"/>
    <hyperlink ref="A252" location="#'AMCR Results'!A1" display="AMCR" xr:uid="{00000000-0004-0000-0000-000017000000}"/>
    <hyperlink ref="A12" location="#'AEE Results'!A1" display="AEE" xr:uid="{00000000-0004-0000-0000-000018000000}"/>
    <hyperlink ref="A130" location="#'AAL Results'!A1" display="AAL" xr:uid="{00000000-0004-0000-0000-000019000000}"/>
    <hyperlink ref="A10" location="#'AEP Results'!A1" display="AEP" xr:uid="{00000000-0004-0000-0000-00001A000000}"/>
    <hyperlink ref="A393" location="#'AXP Results'!A1" display="AXP" xr:uid="{00000000-0004-0000-0000-00001B000000}"/>
    <hyperlink ref="A214" location="#'AMT Results'!A1" display="AMT" xr:uid="{00000000-0004-0000-0000-00001D000000}"/>
    <hyperlink ref="A44" location="#'AWK Results'!A1" display="AWK" xr:uid="{00000000-0004-0000-0000-00001E000000}"/>
    <hyperlink ref="A371" location="#'AME Results'!A1" display="AME" xr:uid="{00000000-0004-0000-0000-000020000000}"/>
    <hyperlink ref="A160" location="#'AMGN Results'!A1" display="AMGN" xr:uid="{00000000-0004-0000-0000-000021000000}"/>
    <hyperlink ref="A375" location="#'APH Results'!A1" display="APH" xr:uid="{00000000-0004-0000-0000-000022000000}"/>
    <hyperlink ref="A404" location="#'ADI Results'!A1" display="ADI" xr:uid="{00000000-0004-0000-0000-000023000000}"/>
    <hyperlink ref="A280" location="#'ANSS Results'!A1" display="ANSS" xr:uid="{00000000-0004-0000-0000-000024000000}"/>
    <hyperlink ref="A152" location="#'AON Results'!A1" display="AON" xr:uid="{00000000-0004-0000-0000-000025000000}"/>
    <hyperlink ref="A390" location="#'APA Results'!A1" display="APA" xr:uid="{00000000-0004-0000-0000-000026000000}"/>
    <hyperlink ref="A284" location="#'AAPL Results'!A1" display="AAPL" xr:uid="{00000000-0004-0000-0000-000027000000}"/>
    <hyperlink ref="A424" location="#'AMAT Results'!A1" display="AMAT" xr:uid="{00000000-0004-0000-0000-000028000000}"/>
    <hyperlink ref="A98" location="#'APTV Results'!A1" display="APTV" xr:uid="{00000000-0004-0000-0000-000029000000}"/>
    <hyperlink ref="A94" location="#'ADM Results'!A1" display="ADM" xr:uid="{00000000-0004-0000-0000-00002B000000}"/>
    <hyperlink ref="A423" location="#'ANET Results'!A1" display="ANET" xr:uid="{00000000-0004-0000-0000-00002C000000}"/>
    <hyperlink ref="A103" location="#'AJG Results'!A1" display="AJG" xr:uid="{00000000-0004-0000-0000-00002D000000}"/>
    <hyperlink ref="A343" location="#'AIZ Results'!A1" display="AIZ" xr:uid="{00000000-0004-0000-0000-00002E000000}"/>
    <hyperlink ref="A37" location="#'T Results'!A1" display="T" xr:uid="{00000000-0004-0000-0000-00002F000000}"/>
    <hyperlink ref="A147" location="#'ATO Results'!A1" display="ATO" xr:uid="{00000000-0004-0000-0000-000030000000}"/>
    <hyperlink ref="A257" location="#'ADSK Results'!A1" display="ADSK" xr:uid="{00000000-0004-0000-0000-000031000000}"/>
    <hyperlink ref="A86" location="#'ADP Results'!A1" display="ADP" xr:uid="{00000000-0004-0000-0000-000032000000}"/>
    <hyperlink ref="A299" location="#'AZO Results'!A1" display="AZO" xr:uid="{00000000-0004-0000-0000-000033000000}"/>
    <hyperlink ref="A395" location="#'AVB Results'!A1" display="AVB" xr:uid="{00000000-0004-0000-0000-000034000000}"/>
    <hyperlink ref="A161" location="#'AVY Results'!A1" display="AVY" xr:uid="{00000000-0004-0000-0000-000035000000}"/>
    <hyperlink ref="A256" location="#'AXON Results'!A1" display="AXON" xr:uid="{00000000-0004-0000-0000-000036000000}"/>
    <hyperlink ref="A43" location="#'BKR Results'!A1" display="BKR" xr:uid="{00000000-0004-0000-0000-000037000000}"/>
    <hyperlink ref="A63" location="#'BALL Results'!A1" display="BALL" xr:uid="{00000000-0004-0000-0000-000038000000}"/>
    <hyperlink ref="A75" location="#'BAC Results'!A1" display="BAC" xr:uid="{00000000-0004-0000-0000-000039000000}"/>
    <hyperlink ref="A273" location="#'BK Results'!A1" display="BK" xr:uid="{00000000-0004-0000-0000-00003A000000}"/>
    <hyperlink ref="A296" location="#'BBWI Results'!A1" display="BBWI" xr:uid="{00000000-0004-0000-0000-00003B000000}"/>
    <hyperlink ref="A93" location="#'BAX Results'!A1" display="BAX" xr:uid="{00000000-0004-0000-0000-00003C000000}"/>
    <hyperlink ref="A153" location="#'BDX Results'!A1" display="BDX" xr:uid="{00000000-0004-0000-0000-00003D000000}"/>
    <hyperlink ref="A207" location="#'BBY Results'!A1" display="BBY" xr:uid="{00000000-0004-0000-0000-00003F000000}"/>
    <hyperlink ref="A287" location="#'BIO Results'!A1" display="BIO" xr:uid="{00000000-0004-0000-0000-000040000000}"/>
    <hyperlink ref="A422" location="#'TECH Results'!A1" display="TECH" xr:uid="{00000000-0004-0000-0000-000041000000}"/>
    <hyperlink ref="A381" location="#'BIIB Results'!A1" display="BIIB" xr:uid="{00000000-0004-0000-0000-000042000000}"/>
    <hyperlink ref="A202" location="#'BLK Results'!A1" display="BLK" xr:uid="{00000000-0004-0000-0000-000043000000}"/>
    <hyperlink ref="A389" location="#'BX Results'!A1" display="BX" xr:uid="{00000000-0004-0000-0000-000044000000}"/>
    <hyperlink ref="A38" location="#'BA Results'!A1" display="BA" xr:uid="{00000000-0004-0000-0000-000045000000}"/>
    <hyperlink ref="A253" location="#'BKNG Results'!A1" display="BKNG" xr:uid="{00000000-0004-0000-0000-000046000000}"/>
    <hyperlink ref="A116" location="#'BWA Results'!A1" display="BWA" xr:uid="{00000000-0004-0000-0000-000047000000}"/>
    <hyperlink ref="A210" location="#'BSX Results'!A1" display="BSX" xr:uid="{00000000-0004-0000-0000-000048000000}"/>
    <hyperlink ref="A241" location="#'BMY Results'!A1" display="BMY" xr:uid="{00000000-0004-0000-0000-000049000000}"/>
    <hyperlink ref="A40" location="#'BR Results'!A1" display="BR" xr:uid="{00000000-0004-0000-0000-00004B000000}"/>
    <hyperlink ref="A99" location="#'BRO Results'!A1" display="BRO" xr:uid="{00000000-0004-0000-0000-00004C000000}"/>
    <hyperlink ref="A329" location="#'BLDR Results'!A1" display="BLDR" xr:uid="{00000000-0004-0000-0000-00004D000000}"/>
    <hyperlink ref="A109" location="#'BG Results'!A1" display="BG" xr:uid="{00000000-0004-0000-0000-00004E000000}"/>
    <hyperlink ref="A289" location="#'CHRW Results'!A1" display="CHRW" xr:uid="{00000000-0004-0000-0000-000050000000}"/>
    <hyperlink ref="A448" location="#'CDNS Results'!A1" display="CDNS" xr:uid="{00000000-0004-0000-0000-000051000000}"/>
    <hyperlink ref="A131" location="#'CZR Results'!A1" display="CZR" xr:uid="{00000000-0004-0000-0000-000052000000}"/>
    <hyperlink ref="A174" location="#'CPB Results'!A1" display="CPB" xr:uid="{00000000-0004-0000-0000-000054000000}"/>
    <hyperlink ref="A363" location="#'COF Results'!A1" display="COF" xr:uid="{00000000-0004-0000-0000-000055000000}"/>
    <hyperlink ref="A218" location="#'CAH Results'!A1" display="CAH" xr:uid="{00000000-0004-0000-0000-000056000000}"/>
    <hyperlink ref="A11" location="#'KMX Results'!A1" display="KMX" xr:uid="{00000000-0004-0000-0000-000057000000}"/>
    <hyperlink ref="A41" location="#'CCL Results'!A1" display="CCL" xr:uid="{00000000-0004-0000-0000-000058000000}"/>
    <hyperlink ref="A191" location="#'CARR Results'!A1" display="CARR" xr:uid="{00000000-0004-0000-0000-000059000000}"/>
    <hyperlink ref="A59" location="#'CTLT Results'!A1" display="CTLT" xr:uid="{00000000-0004-0000-0000-00005A000000}"/>
    <hyperlink ref="A172" location="#'CAT Results'!A1" display="CAT" xr:uid="{00000000-0004-0000-0000-00005B000000}"/>
    <hyperlink ref="A377" location="#'CBOE Results'!A1" display="CBOE" xr:uid="{00000000-0004-0000-0000-00005C000000}"/>
    <hyperlink ref="A134" location="#'CBRE Results'!A1" display="CBRE" xr:uid="{00000000-0004-0000-0000-00005D000000}"/>
    <hyperlink ref="A159" location="#'CDW Results'!A1" display="CDW" xr:uid="{00000000-0004-0000-0000-00005E000000}"/>
    <hyperlink ref="A150" location="#'CE Results'!A1" display="CE" xr:uid="{00000000-0004-0000-0000-00005F000000}"/>
    <hyperlink ref="A361" location="#'COR Results'!A1" display="COR" xr:uid="{00000000-0004-0000-0000-000060000000}"/>
    <hyperlink ref="A158" location="#'CNC Results'!A1" display="CNC" xr:uid="{00000000-0004-0000-0000-000061000000}"/>
    <hyperlink ref="A58" location="#'CNP Results'!A1" display="CNP" xr:uid="{00000000-0004-0000-0000-000062000000}"/>
    <hyperlink ref="A464" location="#'CF Results'!A1" display="CF" xr:uid="{00000000-0004-0000-0000-000063000000}"/>
    <hyperlink ref="A198" location="#'CRL Results'!A1" display="CRL" xr:uid="{00000000-0004-0000-0000-000064000000}"/>
    <hyperlink ref="A262" location="#'SCHW Results'!A1" display="SCHW" xr:uid="{00000000-0004-0000-0000-000065000000}"/>
    <hyperlink ref="A373" location="#'CHTR Results'!A1" display="CHTR" xr:uid="{00000000-0004-0000-0000-000066000000}"/>
    <hyperlink ref="A437" location="#'CVX Results'!A1" display="CVX" xr:uid="{00000000-0004-0000-0000-000067000000}"/>
    <hyperlink ref="A419" location="#'CMG Results'!A1" display="CMG" xr:uid="{00000000-0004-0000-0000-000068000000}"/>
    <hyperlink ref="A312" location="#'CHD Results'!A1" display="CHD" xr:uid="{00000000-0004-0000-0000-00006A000000}"/>
    <hyperlink ref="A303" location="#'CI Results'!A1" display="CI" xr:uid="{00000000-0004-0000-0000-00006B000000}"/>
    <hyperlink ref="A304" location="#'CINF Results'!A1" display="CINF" xr:uid="{00000000-0004-0000-0000-00006C000000}"/>
    <hyperlink ref="A445" location="#'CTAS Results'!A1" display="CTAS" xr:uid="{00000000-0004-0000-0000-00006D000000}"/>
    <hyperlink ref="A226" location="#'CSCO Results'!A1" display="CSCO" xr:uid="{00000000-0004-0000-0000-00006E000000}"/>
    <hyperlink ref="A255" location="#'CFG Results'!A1" display="CFG" xr:uid="{00000000-0004-0000-0000-000070000000}"/>
    <hyperlink ref="A157" location="#'CLX Results'!A1" display="CLX" xr:uid="{00000000-0004-0000-0000-000071000000}"/>
    <hyperlink ref="A31" location="#'CME Results'!A1" display="CME" xr:uid="{00000000-0004-0000-0000-000072000000}"/>
    <hyperlink ref="A33" location="#'CMS Results'!A1" display="CMS" xr:uid="{00000000-0004-0000-0000-000073000000}"/>
    <hyperlink ref="A181" location="#'KO Results'!A1" display="KO" xr:uid="{00000000-0004-0000-0000-000074000000}"/>
    <hyperlink ref="A320" location="#'CTSH Results'!A1" display="CTSH" xr:uid="{00000000-0004-0000-0000-000075000000}"/>
    <hyperlink ref="A232" location="#'CL Results'!A1" display="CL" xr:uid="{00000000-0004-0000-0000-000076000000}"/>
    <hyperlink ref="A105" location="#'CMCSA Results'!A1" display="CMCSA" xr:uid="{00000000-0004-0000-0000-000077000000}"/>
    <hyperlink ref="A74" location="#'CAG Results'!A1" display="CAG" xr:uid="{00000000-0004-0000-0000-000078000000}"/>
    <hyperlink ref="A454" location="#'COP Results'!A1" display="COP" xr:uid="{00000000-0004-0000-0000-000079000000}"/>
    <hyperlink ref="A25" location="#'ED Results'!A1" display="ED" xr:uid="{00000000-0004-0000-0000-00007A000000}"/>
    <hyperlink ref="A306" location="#'STZ Results'!A1" display="STZ" xr:uid="{00000000-0004-0000-0000-00007B000000}"/>
    <hyperlink ref="A374" location="#'COO Results'!A1" display="COO" xr:uid="{00000000-0004-0000-0000-00007D000000}"/>
    <hyperlink ref="A474" location="#'CPRT Results'!A1" display="CPRT" xr:uid="{00000000-0004-0000-0000-00007E000000}"/>
    <hyperlink ref="A220" location="#'GLW Results'!A1" display="GLW" xr:uid="{00000000-0004-0000-0000-00007F000000}"/>
    <hyperlink ref="A101" location="#'CPAY Results'!A1" display="CPAY" xr:uid="{00000000-0004-0000-0000-000080000000}"/>
    <hyperlink ref="A418" location="#'CSGP Results'!A1" display="CSGP" xr:uid="{00000000-0004-0000-0000-000082000000}"/>
    <hyperlink ref="A245" location="#'COST Results'!A1" display="COST" xr:uid="{00000000-0004-0000-0000-000083000000}"/>
    <hyperlink ref="A463" location="#'CTRA Results'!A1" display="CTRA" xr:uid="{00000000-0004-0000-0000-000084000000}"/>
    <hyperlink ref="A315" location="#'CRWD Results'!A1" display="CRWD" xr:uid="{00000000-0004-0000-0000-000085000000}"/>
    <hyperlink ref="A288" location="#'CCI Results'!A1" display="CCI" xr:uid="{00000000-0004-0000-0000-000086000000}"/>
    <hyperlink ref="A345" location="#'CSX Results'!A1" display="CSX" xr:uid="{00000000-0004-0000-0000-000087000000}"/>
    <hyperlink ref="A197" location="#'CMI Results'!A1" display="CMI" xr:uid="{00000000-0004-0000-0000-000088000000}"/>
    <hyperlink ref="A81" location="#'CVS Results'!A1" display="CVS" xr:uid="{00000000-0004-0000-0000-000089000000}"/>
    <hyperlink ref="A281" location="#'DHR Results'!A1" display="DHR" xr:uid="{00000000-0004-0000-0000-00008A000000}"/>
    <hyperlink ref="A132" location="#'DRI Results'!A1" display="DRI" xr:uid="{00000000-0004-0000-0000-00008B000000}"/>
    <hyperlink ref="A171" location="#'DVA Results'!A1" display="DVA" xr:uid="{00000000-0004-0000-0000-00008C000000}"/>
    <hyperlink ref="A57" location="#'DAY Results'!A1" display="DAY" xr:uid="{00000000-0004-0000-0000-00008D000000}"/>
    <hyperlink ref="A449" location="#'DECK Results'!A1" display="DECK" xr:uid="{00000000-0004-0000-0000-00008E000000}"/>
    <hyperlink ref="A168" location="#'DE Results'!A1" display="DE" xr:uid="{00000000-0004-0000-0000-00008F000000}"/>
    <hyperlink ref="A73" location="#'DAL Results'!A1" display="DAL" xr:uid="{00000000-0004-0000-0000-000090000000}"/>
    <hyperlink ref="A426" location="#'DVN Results'!A1" display="DVN" xr:uid="{00000000-0004-0000-0000-000091000000}"/>
    <hyperlink ref="A326" location="#'DXCM Results'!A1" display="DXCM" xr:uid="{00000000-0004-0000-0000-000092000000}"/>
    <hyperlink ref="A461" location="#'FANG Results'!A1" display="FANG" xr:uid="{00000000-0004-0000-0000-000093000000}"/>
    <hyperlink ref="A27" location="#'DLR Results'!A1" display="DLR" xr:uid="{00000000-0004-0000-0000-000094000000}"/>
    <hyperlink ref="A337" location="#'DFS Results'!A1" display="DFS" xr:uid="{00000000-0004-0000-0000-000095000000}"/>
    <hyperlink ref="A90" location="#'DG Results'!A1" display="DG" xr:uid="{00000000-0004-0000-0000-000096000000}"/>
    <hyperlink ref="A123" location="#'DLTR Results'!A1" display="DLTR" xr:uid="{00000000-0004-0000-0000-000097000000}"/>
    <hyperlink ref="A4" location="#'D Results'!A1" display="D" xr:uid="{00000000-0004-0000-0000-000098000000}"/>
    <hyperlink ref="A386" location="#'DPZ Results'!A1" display="DPZ" xr:uid="{00000000-0004-0000-0000-000099000000}"/>
    <hyperlink ref="A341" location="#'DOV Results'!A1" display="DOV" xr:uid="{00000000-0004-0000-0000-00009A000000}"/>
    <hyperlink ref="A204" location="#'DOW Results'!A1" display="DOW" xr:uid="{00000000-0004-0000-0000-00009B000000}"/>
    <hyperlink ref="A412" location="#'DHI Results'!A1" display="DHI" xr:uid="{00000000-0004-0000-0000-00009C000000}"/>
    <hyperlink ref="A54" location="#'DTE Results'!A1" display="DTE" xr:uid="{00000000-0004-0000-0000-00009D000000}"/>
    <hyperlink ref="A2" location="#'DUK Results'!A1" display="DUK" xr:uid="{00000000-0004-0000-0000-00009E000000}"/>
    <hyperlink ref="A184" location="#'DD Results'!A1" display="DD" xr:uid="{00000000-0004-0000-0000-00009F000000}"/>
    <hyperlink ref="A189" location="#'EMN Results'!A1" display="EMN" xr:uid="{00000000-0004-0000-0000-0000A0000000}"/>
    <hyperlink ref="A76" location="#'ETN Results'!A1" display="ETN" xr:uid="{00000000-0004-0000-0000-0000A1000000}"/>
    <hyperlink ref="A276" location="#'EBAY Results'!A1" display="EBAY" xr:uid="{00000000-0004-0000-0000-0000A2000000}"/>
    <hyperlink ref="A223" location="#'ECL Results'!A1" display="ECL" xr:uid="{00000000-0004-0000-0000-0000A3000000}"/>
    <hyperlink ref="A3" location="#'EIX Results'!A1" display="EIX" xr:uid="{00000000-0004-0000-0000-0000A4000000}"/>
    <hyperlink ref="A435" location="#'EW Results'!A1" display="EW" xr:uid="{00000000-0004-0000-0000-0000A5000000}"/>
    <hyperlink ref="A313" location="#'EA Results'!A1" display="EA" xr:uid="{00000000-0004-0000-0000-0000A6000000}"/>
    <hyperlink ref="A384" location="#'ELV Results'!A1" display="ELV" xr:uid="{00000000-0004-0000-0000-0000A7000000}"/>
    <hyperlink ref="A350" location="#'EMR Results'!A1" display="EMR" xr:uid="{00000000-0004-0000-0000-0000A8000000}"/>
    <hyperlink ref="A398" location="#'ENPH Results'!A1" display="ENPH" xr:uid="{00000000-0004-0000-0000-0000A9000000}"/>
    <hyperlink ref="A20" location="#'ETR Results'!A1" display="ETR" xr:uid="{00000000-0004-0000-0000-0000AA000000}"/>
    <hyperlink ref="A477" location="#'EOG Results'!A1" display="EOG" xr:uid="{00000000-0004-0000-0000-0000AB000000}"/>
    <hyperlink ref="A415" location="#'EPAM Results'!A1" display="EPAM" xr:uid="{00000000-0004-0000-0000-0000AC000000}"/>
    <hyperlink ref="A154" location="#'EQT Results'!A1" display="EQT" xr:uid="{00000000-0004-0000-0000-0000AD000000}"/>
    <hyperlink ref="A95" location="#'EFX Results'!A1" display="EFX" xr:uid="{00000000-0004-0000-0000-0000AE000000}"/>
    <hyperlink ref="A330" location="#'EQIX Results'!A1" display="EQIX" xr:uid="{00000000-0004-0000-0000-0000AF000000}"/>
    <hyperlink ref="A328" location="#'EQR Results'!A1" display="EQR" xr:uid="{00000000-0004-0000-0000-0000B0000000}"/>
    <hyperlink ref="A221" location="#'ESS Results'!A1" display="ESS" xr:uid="{00000000-0004-0000-0000-0000B1000000}"/>
    <hyperlink ref="A219" location="#'EL Results'!A1" display="EL" xr:uid="{00000000-0004-0000-0000-0000B2000000}"/>
    <hyperlink ref="A322" location="#'ETSY Results'!A1" display="ETSY" xr:uid="{00000000-0004-0000-0000-0000B3000000}"/>
    <hyperlink ref="A13" location="#'EVRG Results'!A1" display="EVRG" xr:uid="{00000000-0004-0000-0000-0000B5000000}"/>
    <hyperlink ref="A22" location="#'ES Results'!A1" display="ES" xr:uid="{00000000-0004-0000-0000-0000B6000000}"/>
    <hyperlink ref="A8" location="#'EXC Results'!A1" display="EXC" xr:uid="{00000000-0004-0000-0000-0000B7000000}"/>
    <hyperlink ref="A127" location="#'EXPE Results'!A1" display="EXPE" xr:uid="{00000000-0004-0000-0000-0000B8000000}"/>
    <hyperlink ref="A394" location="#'EXPD Results'!A1" display="EXPD" xr:uid="{00000000-0004-0000-0000-0000B9000000}"/>
    <hyperlink ref="A365" location="#'EXR Results'!A1" display="EXR" xr:uid="{00000000-0004-0000-0000-0000BA000000}"/>
    <hyperlink ref="A359" location="#'XOM Results'!A1" display="XOM" xr:uid="{00000000-0004-0000-0000-0000BB000000}"/>
    <hyperlink ref="A222" location="#'FFIV Results'!A1" display="FFIV" xr:uid="{00000000-0004-0000-0000-0000BC000000}"/>
    <hyperlink ref="A469" location="#'FDS Results'!A1" display="FDS" xr:uid="{00000000-0004-0000-0000-0000BD000000}"/>
    <hyperlink ref="A355" location="#'FICO Results'!A1" display="FICO" xr:uid="{00000000-0004-0000-0000-0000BE000000}"/>
    <hyperlink ref="A472" location="#'FAST Results'!A1" display="FAST" xr:uid="{00000000-0004-0000-0000-0000BF000000}"/>
    <hyperlink ref="A80" location="#'FRT Results'!A1" display="FRT" xr:uid="{00000000-0004-0000-0000-0000C0000000}"/>
    <hyperlink ref="A87" location="#'FDX Results'!A1" display="FDX" xr:uid="{00000000-0004-0000-0000-0000C1000000}"/>
    <hyperlink ref="A102" location="#'FIS Results'!A1" display="FIS" xr:uid="{00000000-0004-0000-0000-0000C2000000}"/>
    <hyperlink ref="A305" location="#'FITB Results'!A1" display="FITB" xr:uid="{00000000-0004-0000-0000-0000C3000000}"/>
    <hyperlink ref="A213" location="#'FSLR Results'!A1" display="FSLR" xr:uid="{00000000-0004-0000-0000-0000C4000000}"/>
    <hyperlink ref="A15" location="#'FE Results'!A1" display="FE" xr:uid="{00000000-0004-0000-0000-0000C5000000}"/>
    <hyperlink ref="A88" location="#'FI Results'!A1" display="FI" xr:uid="{00000000-0004-0000-0000-0000C6000000}"/>
    <hyperlink ref="A104" location="#'FMC Results'!A1" display="FMC" xr:uid="{00000000-0004-0000-0000-0000C7000000}"/>
    <hyperlink ref="A217" location="#'F Results'!A1" display="F" xr:uid="{00000000-0004-0000-0000-0000C8000000}"/>
    <hyperlink ref="A362" location="#'FTNT Results'!A1" display="FTNT" xr:uid="{00000000-0004-0000-0000-0000C9000000}"/>
    <hyperlink ref="A278" location="#'FTV Results'!A1" display="FTV" xr:uid="{00000000-0004-0000-0000-0000CA000000}"/>
    <hyperlink ref="A187" location="#'FOXA Results'!A1" display="FOXA" xr:uid="{00000000-0004-0000-0000-0000CB000000}"/>
    <hyperlink ref="A186" location="#'FOX Results'!A1" display="FOX" xr:uid="{00000000-0004-0000-0000-0000CC000000}"/>
    <hyperlink ref="A100" location="#'BEN Results'!A1" display="BEN" xr:uid="{00000000-0004-0000-0000-0000CD000000}"/>
    <hyperlink ref="A263" location="#'FCX Results'!A1" display="FCX" xr:uid="{00000000-0004-0000-0000-0000CE000000}"/>
    <hyperlink ref="A383" location="#'GRMN Results'!A1" display="GRMN" xr:uid="{00000000-0004-0000-0000-0000CF000000}"/>
    <hyperlink ref="A224" location="#'IT Results'!A1" display="IT" xr:uid="{00000000-0004-0000-0000-0000D0000000}"/>
    <hyperlink ref="A5" location="#'GE Results'!A1" display="GE" xr:uid="{00000000-0004-0000-0000-0000D1000000}"/>
    <hyperlink ref="A83" location="#'GEN Results'!A1" display="GEN" xr:uid="{00000000-0004-0000-0000-0000D4000000}"/>
    <hyperlink ref="A308" location="#'GNRC Results'!A1" display="GNRC" xr:uid="{00000000-0004-0000-0000-0000D5000000}"/>
    <hyperlink ref="A215" location="#'GD Results'!A1" display="GD" xr:uid="{00000000-0004-0000-0000-0000D6000000}"/>
    <hyperlink ref="A148" location="#'GIS Results'!A1" display="GIS" xr:uid="{00000000-0004-0000-0000-0000D7000000}"/>
    <hyperlink ref="A201" location="#'GM Results'!A1" display="GM" xr:uid="{00000000-0004-0000-0000-0000D8000000}"/>
    <hyperlink ref="A236" location="#'GPC Results'!A1" display="GPC" xr:uid="{00000000-0004-0000-0000-0000D9000000}"/>
    <hyperlink ref="A203" location="#'GILD Results'!A1" display="GILD" xr:uid="{00000000-0004-0000-0000-0000DA000000}"/>
    <hyperlink ref="A143" location="#'GPN Results'!A1" display="GPN" xr:uid="{00000000-0004-0000-0000-0000DB000000}"/>
    <hyperlink ref="A385" location="#'GL Results'!A1" display="GL" xr:uid="{00000000-0004-0000-0000-0000DC000000}"/>
    <hyperlink ref="A205" location="#'GDDY Results'!A1" display="GDDY" xr:uid="{00000000-0004-0000-0000-0000DD000000}"/>
    <hyperlink ref="A118" location="#'GS Results'!A1" display="GS" xr:uid="{00000000-0004-0000-0000-0000DE000000}"/>
    <hyperlink ref="A135" location="#'HAL Results'!A1" display="HAL" xr:uid="{00000000-0004-0000-0000-0000DF000000}"/>
    <hyperlink ref="A338" location="#'HIG Results'!A1" display="HIG" xr:uid="{00000000-0004-0000-0000-0000E0000000}"/>
    <hyperlink ref="A46" location="#'HAS Results'!A1" display="HAS" xr:uid="{00000000-0004-0000-0000-0000E1000000}"/>
    <hyperlink ref="A234" location="#'HCA Results'!A1" display="HCA" xr:uid="{00000000-0004-0000-0000-0000E2000000}"/>
    <hyperlink ref="A34" location="#'DOC Results'!A1" display="DOC" xr:uid="{00000000-0004-0000-0000-0000E3000000}"/>
    <hyperlink ref="A107" location="#'HSIC Results'!A1" display="HSIC" xr:uid="{00000000-0004-0000-0000-0000E4000000}"/>
    <hyperlink ref="A406" location="#'HSY Results'!A1" display="HSY" xr:uid="{00000000-0004-0000-0000-0000E5000000}"/>
    <hyperlink ref="A290" location="#'HES Results'!A1" display="HES" xr:uid="{00000000-0004-0000-0000-0000E6000000}"/>
    <hyperlink ref="A77" location="#'HPE Results'!A1" display="HPE" xr:uid="{00000000-0004-0000-0000-0000E7000000}"/>
    <hyperlink ref="A61" location="#'HLT Results'!A1" display="HLT" xr:uid="{00000000-0004-0000-0000-0000E8000000}"/>
    <hyperlink ref="A440" location="#'HOLX Results'!A1" display="HOLX" xr:uid="{00000000-0004-0000-0000-0000E9000000}"/>
    <hyperlink ref="A249" location="#'HD Results'!A1" display="HD" xr:uid="{00000000-0004-0000-0000-0000EA000000}"/>
    <hyperlink ref="A175" location="#'HON Results'!A1" display="HON" xr:uid="{00000000-0004-0000-0000-0000EB000000}"/>
    <hyperlink ref="A199" location="#'HRL Results'!A1" display="HRL" xr:uid="{00000000-0004-0000-0000-0000EC000000}"/>
    <hyperlink ref="A78" location="#'HST Results'!A1" display="HST" xr:uid="{00000000-0004-0000-0000-0000ED000000}"/>
    <hyperlink ref="A19" location="#'HWM Results'!A1" display="HWM" xr:uid="{00000000-0004-0000-0000-0000EE000000}"/>
    <hyperlink ref="A297" location="#'HPQ Results'!A1" display="HPQ" xr:uid="{00000000-0004-0000-0000-0000EF000000}"/>
    <hyperlink ref="A311" location="#'HUBB Results'!A1" display="HUBB" xr:uid="{00000000-0004-0000-0000-0000F0000000}"/>
    <hyperlink ref="A388" location="#'HUM Results'!A1" display="HUM" xr:uid="{00000000-0004-0000-0000-0000F1000000}"/>
    <hyperlink ref="A323" location="#'HBAN Results'!A1" display="HBAN" xr:uid="{00000000-0004-0000-0000-0000F2000000}"/>
    <hyperlink ref="A144" location="#'HII Results'!A1" display="HII" xr:uid="{00000000-0004-0000-0000-0000F3000000}"/>
    <hyperlink ref="A110" location="#'IBM Results'!A1" display="IBM" xr:uid="{00000000-0004-0000-0000-0000F4000000}"/>
    <hyperlink ref="A438" location="#'IEX Results'!A1" display="IEX" xr:uid="{00000000-0004-0000-0000-0000F5000000}"/>
    <hyperlink ref="A428" location="#'IDXX Results'!A1" display="IDXX" xr:uid="{00000000-0004-0000-0000-0000F6000000}"/>
    <hyperlink ref="A316" location="#'ITW Results'!A1" display="ITW" xr:uid="{00000000-0004-0000-0000-0000F7000000}"/>
    <hyperlink ref="A190" location="#'INCY Results'!A1" display="INCY" xr:uid="{00000000-0004-0000-0000-0000F8000000}"/>
    <hyperlink ref="A239" location="#'IR Results'!A1" display="IR" xr:uid="{00000000-0004-0000-0000-0000F9000000}"/>
    <hyperlink ref="A18" location="#'PODD Results'!A1" display="PODD" xr:uid="{00000000-0004-0000-0000-0000FA000000}"/>
    <hyperlink ref="A399" location="#'INTC Results'!A1" display="INTC" xr:uid="{00000000-0004-0000-0000-0000FB000000}"/>
    <hyperlink ref="A89" location="#'ICE Results'!A1" display="ICE" xr:uid="{00000000-0004-0000-0000-0000FC000000}"/>
    <hyperlink ref="A108" location="#'IFF Results'!A1" display="IFF" xr:uid="{00000000-0004-0000-0000-0000FD000000}"/>
    <hyperlink ref="A92" location="#'IP Results'!A1" display="IP" xr:uid="{00000000-0004-0000-0000-0000FE000000}"/>
    <hyperlink ref="A195" location="#'IPG Results'!A1" display="IPG" xr:uid="{00000000-0004-0000-0000-0000FF000000}"/>
    <hyperlink ref="A427" location="#'INTU Results'!A1" display="INTU" xr:uid="{00000000-0004-0000-0000-000000010000}"/>
    <hyperlink ref="A439" location="#'ISRG Results'!A1" display="ISRG" xr:uid="{00000000-0004-0000-0000-000001010000}"/>
    <hyperlink ref="A162" location="#'IVZ Results'!A1" display="IVZ" xr:uid="{00000000-0004-0000-0000-000002010000}"/>
    <hyperlink ref="A357" location="#'INVH Results'!A1" display="INVH" xr:uid="{00000000-0004-0000-0000-000003010000}"/>
    <hyperlink ref="A69" location="#'IQV Results'!A1" display="IQV" xr:uid="{00000000-0004-0000-0000-000004010000}"/>
    <hyperlink ref="A62" location="#'IRM Results'!A1" display="IRM" xr:uid="{00000000-0004-0000-0000-000005010000}"/>
    <hyperlink ref="A453" location="#'JBHT Results'!A1" display="JBHT" xr:uid="{00000000-0004-0000-0000-000006010000}"/>
    <hyperlink ref="A325" location="#'JBL Results'!A1" display="JBL" xr:uid="{00000000-0004-0000-0000-000007010000}"/>
    <hyperlink ref="A364" location="#'JKHY Results'!A1" display="JKHY" xr:uid="{00000000-0004-0000-0000-000008010000}"/>
    <hyperlink ref="A49" location="#'J Results'!A1" display="J" xr:uid="{00000000-0004-0000-0000-000009010000}"/>
    <hyperlink ref="A293" location="#'JNJ Results'!A1" display="JNJ" xr:uid="{00000000-0004-0000-0000-00000A010000}"/>
    <hyperlink ref="A82" location="#'JCI Results'!A1" display="JCI" xr:uid="{00000000-0004-0000-0000-00000B010000}"/>
    <hyperlink ref="A229" location="#'JPM Results'!A1" display="JPM" xr:uid="{00000000-0004-0000-0000-00000C010000}"/>
    <hyperlink ref="A48" location="#'JNPR Results'!A1" display="JNPR" xr:uid="{00000000-0004-0000-0000-00000D010000}"/>
    <hyperlink ref="A79" location="#'K Results'!A1" display="K" xr:uid="{00000000-0004-0000-0000-00000E010000}"/>
    <hyperlink ref="A84" location="#'KDP Results'!A1" display="KDP" xr:uid="{00000000-0004-0000-0000-000010010000}"/>
    <hyperlink ref="A295" location="#'KEY Results'!A1" display="KEY" xr:uid="{00000000-0004-0000-0000-000011010000}"/>
    <hyperlink ref="A429" location="#'KEYS Results'!A1" display="KEYS" xr:uid="{00000000-0004-0000-0000-000012010000}"/>
    <hyperlink ref="A240" location="#'KMB Results'!A1" display="KMB" xr:uid="{00000000-0004-0000-0000-000013010000}"/>
    <hyperlink ref="A211" location="#'KIM Results'!A1" display="KIM" xr:uid="{00000000-0004-0000-0000-000014010000}"/>
    <hyperlink ref="A52" location="#'KMI Results'!A1" display="KMI" xr:uid="{00000000-0004-0000-0000-000015010000}"/>
    <hyperlink ref="A24" location="#'KKR Results'!A1" display="KKR" xr:uid="{00000000-0004-0000-0000-000016010000}"/>
    <hyperlink ref="A413" location="#'KLAC Results'!A1" display="KLAC" xr:uid="{00000000-0004-0000-0000-000017010000}"/>
    <hyperlink ref="A178" location="#'KHC Results'!A1" display="KHC" xr:uid="{00000000-0004-0000-0000-000018010000}"/>
    <hyperlink ref="A136" location="#'KR Results'!A1" display="KR" xr:uid="{00000000-0004-0000-0000-000019010000}"/>
    <hyperlink ref="A156" location="#'LHX Results'!A1" display="LHX" xr:uid="{00000000-0004-0000-0000-00001A010000}"/>
    <hyperlink ref="A146" location="#'LH Results'!A1" display="LH" xr:uid="{00000000-0004-0000-0000-00001B010000}"/>
    <hyperlink ref="A455" location="#'LRCX Results'!A1" display="LRCX" xr:uid="{00000000-0004-0000-0000-00001C010000}"/>
    <hyperlink ref="A279" location="#'LW Results'!A1" display="LW" xr:uid="{00000000-0004-0000-0000-00001D010000}"/>
    <hyperlink ref="A36" location="#'LVS Results'!A1" display="LVS" xr:uid="{00000000-0004-0000-0000-00001E010000}"/>
    <hyperlink ref="A209" location="#'LDOS Results'!A1" display="LDOS" xr:uid="{00000000-0004-0000-0000-00001F010000}"/>
    <hyperlink ref="A441" location="#'LEN Results'!A1" display="LEN" xr:uid="{00000000-0004-0000-0000-000020010000}"/>
    <hyperlink ref="A275" location="#'LLY Results'!A1" display="LLY" xr:uid="{00000000-0004-0000-0000-000021010000}"/>
    <hyperlink ref="A231" location="#'LIN Results'!A1" display="LIN" xr:uid="{00000000-0004-0000-0000-000022010000}"/>
    <hyperlink ref="A196" location="#'LYV Results'!A1" display="LYV" xr:uid="{00000000-0004-0000-0000-000023010000}"/>
    <hyperlink ref="A237" location="#'LKQ Results'!A1" display="LKQ" xr:uid="{00000000-0004-0000-0000-000024010000}"/>
    <hyperlink ref="A113" location="#'LMT Results'!A1" display="LMT" xr:uid="{00000000-0004-0000-0000-000025010000}"/>
    <hyperlink ref="A340" location="#'L Results'!A1" display="L" xr:uid="{00000000-0004-0000-0000-000026010000}"/>
    <hyperlink ref="A111" location="#'LOW Results'!A1" display="LOW" xr:uid="{00000000-0004-0000-0000-000027010000}"/>
    <hyperlink ref="A443" location="#'LULU Results'!A1" display="LULU" xr:uid="{00000000-0004-0000-0000-000028010000}"/>
    <hyperlink ref="A356" location="#'LYB Results'!A1" display="LYB" xr:uid="{00000000-0004-0000-0000-000029010000}"/>
    <hyperlink ref="A266" location="#'MTB Results'!A1" display="MTB" xr:uid="{00000000-0004-0000-0000-00002A010000}"/>
    <hyperlink ref="A465" location="#'MRO Results'!A1" display="MRO" xr:uid="{00000000-0004-0000-0000-00002B010000}"/>
    <hyperlink ref="A309" location="#'MPC Results'!A1" display="MPC" xr:uid="{00000000-0004-0000-0000-00002C010000}"/>
    <hyperlink ref="A414" location="#'MKTX Results'!A1" display="MKTX" xr:uid="{00000000-0004-0000-0000-00002D010000}"/>
    <hyperlink ref="A45" location="#'MAR Results'!A1" display="MAR" xr:uid="{00000000-0004-0000-0000-00002E010000}"/>
    <hyperlink ref="A138" location="#'MMC Results'!A1" display="MMC" xr:uid="{00000000-0004-0000-0000-00002F010000}"/>
    <hyperlink ref="A348" location="#'MLM Results'!A1" display="MLM" xr:uid="{00000000-0004-0000-0000-000030010000}"/>
    <hyperlink ref="A133" location="#'MAS Results'!A1" display="MAS" xr:uid="{00000000-0004-0000-0000-000031010000}"/>
    <hyperlink ref="A407" location="#'MA Results'!A1" display="MA" xr:uid="{00000000-0004-0000-0000-000032010000}"/>
    <hyperlink ref="A291" location="#'MTCH Results'!A1" display="MTCH" xr:uid="{00000000-0004-0000-0000-000033010000}"/>
    <hyperlink ref="A125" location="#'MKC Results'!A1" display="MKC" xr:uid="{00000000-0004-0000-0000-000034010000}"/>
    <hyperlink ref="A352" location="#'MCD Results'!A1" display="MCD" xr:uid="{00000000-0004-0000-0000-000035010000}"/>
    <hyperlink ref="A285" location="#'MCK Results'!A1" display="MCK" xr:uid="{00000000-0004-0000-0000-000036010000}"/>
    <hyperlink ref="A180" location="#'MDT Results'!A1" display="MDT" xr:uid="{00000000-0004-0000-0000-000037010000}"/>
    <hyperlink ref="A346" location="#'MRK Results'!A1" display="MRK" xr:uid="{00000000-0004-0000-0000-000038010000}"/>
    <hyperlink ref="A471" location="#'META Results'!A1" display="META" xr:uid="{00000000-0004-0000-0000-000039010000}"/>
    <hyperlink ref="A292" location="#'MTD Results'!A1" display="MTD" xr:uid="{00000000-0004-0000-0000-00003B010000}"/>
    <hyperlink ref="A50" location="#'MGM Results'!A1" display="MGM" xr:uid="{00000000-0004-0000-0000-00003C010000}"/>
    <hyperlink ref="A442" location="#'MCHP Results'!A1" display="MCHP" xr:uid="{00000000-0004-0000-0000-00003D010000}"/>
    <hyperlink ref="A444" location="#'MU Results'!A1" display="MU" xr:uid="{00000000-0004-0000-0000-00003E010000}"/>
    <hyperlink ref="A402" location="#'MSFT Results'!A1" display="MSFT" xr:uid="{00000000-0004-0000-0000-00003F010000}"/>
    <hyperlink ref="A408" location="#'MRNA Results'!A1" display="MRNA" xr:uid="{00000000-0004-0000-0000-000041010000}"/>
    <hyperlink ref="A194" location="#'MHK Results'!A1" display="MHK" xr:uid="{00000000-0004-0000-0000-000042010000}"/>
    <hyperlink ref="A336" location="#'MOH Results'!A1" display="MOH" xr:uid="{00000000-0004-0000-0000-000043010000}"/>
    <hyperlink ref="A126" location="#'TAP Results'!A1" display="TAP" xr:uid="{00000000-0004-0000-0000-000044010000}"/>
    <hyperlink ref="A238" location="#'MDLZ Results'!A1" display="MDLZ" xr:uid="{00000000-0004-0000-0000-000045010000}"/>
    <hyperlink ref="A462" location="#'MPWR Results'!A1" display="MPWR" xr:uid="{00000000-0004-0000-0000-000046010000}"/>
    <hyperlink ref="A436" location="#'MNST Results'!A1" display="MNST" xr:uid="{00000000-0004-0000-0000-000047010000}"/>
    <hyperlink ref="A114" location="#'MCO Results'!A1" display="MCO" xr:uid="{00000000-0004-0000-0000-000048010000}"/>
    <hyperlink ref="A91" location="#'MS Results'!A1" display="MS" xr:uid="{00000000-0004-0000-0000-000049010000}"/>
    <hyperlink ref="A117" location="#'MOS Results'!A1" display="MOS" xr:uid="{00000000-0004-0000-0000-00004A010000}"/>
    <hyperlink ref="A169" location="#'MSI Results'!A1" display="MSI" xr:uid="{00000000-0004-0000-0000-00004B010000}"/>
    <hyperlink ref="A141" location="#'MSCI Results'!A1" display="MSCI" xr:uid="{00000000-0004-0000-0000-00004C010000}"/>
    <hyperlink ref="A115" location="#'NDAQ Results'!A1" display="NDAQ" xr:uid="{00000000-0004-0000-0000-00004D010000}"/>
    <hyperlink ref="A250" location="#'NTAP Results'!A1" display="NTAP" xr:uid="{00000000-0004-0000-0000-00004E010000}"/>
    <hyperlink ref="A121" location="#'NFLX Results'!A1" display="NFLX" xr:uid="{00000000-0004-0000-0000-00004F010000}"/>
    <hyperlink ref="A327" location="#'NEM Results'!A1" display="NEM" xr:uid="{00000000-0004-0000-0000-000050010000}"/>
    <hyperlink ref="A72" location="#'NWSA Results'!A1" display="NWSA" xr:uid="{00000000-0004-0000-0000-000051010000}"/>
    <hyperlink ref="A71" location="#'NWS Results'!A1" display="NWS" xr:uid="{00000000-0004-0000-0000-000052010000}"/>
    <hyperlink ref="A17" location="#'NEE Results'!A1" display="NEE" xr:uid="{00000000-0004-0000-0000-000053010000}"/>
    <hyperlink ref="A246" location="#'NKE Results'!A1" display="NKE" xr:uid="{00000000-0004-0000-0000-000054010000}"/>
    <hyperlink ref="A6" location="#'NI Results'!A1" display="NI" xr:uid="{00000000-0004-0000-0000-000055010000}"/>
    <hyperlink ref="A431" location="#'NDSN Results'!A1" display="NDSN" xr:uid="{00000000-0004-0000-0000-000056010000}"/>
    <hyperlink ref="A258" location="#'NSC Results'!A1" display="NSC" xr:uid="{00000000-0004-0000-0000-000057010000}"/>
    <hyperlink ref="A235" location="#'NTRS Results'!A1" display="NTRS" xr:uid="{00000000-0004-0000-0000-000058010000}"/>
    <hyperlink ref="A122" location="#'NOC Results'!A1" display="NOC" xr:uid="{00000000-0004-0000-0000-000059010000}"/>
    <hyperlink ref="A64" location="#'NCLH Results'!A1" display="NCLH" xr:uid="{00000000-0004-0000-0000-00005A010000}"/>
    <hyperlink ref="A53" location="#'NRG Results'!A1" display="NRG" xr:uid="{00000000-0004-0000-0000-00005B010000}"/>
    <hyperlink ref="A473" location="#'NUE Results'!A1" display="NUE" xr:uid="{00000000-0004-0000-0000-00005C010000}"/>
    <hyperlink ref="A468" location="#'NVDA Results'!A1" display="NVDA" xr:uid="{00000000-0004-0000-0000-00005D010000}"/>
    <hyperlink ref="A433" location="#'NVR Results'!A1" display="NVR" xr:uid="{00000000-0004-0000-0000-00005E010000}"/>
    <hyperlink ref="A391" location="#'NXPI Results'!A1" display="NXPI" xr:uid="{00000000-0004-0000-0000-00005F010000}"/>
    <hyperlink ref="A268" location="#'ORLY Results'!A1" display="ORLY" xr:uid="{00000000-0004-0000-0000-000060010000}"/>
    <hyperlink ref="A380" location="#'OXY Results'!A1" display="OXY" xr:uid="{00000000-0004-0000-0000-000061010000}"/>
    <hyperlink ref="A467" location="#'ODFL Results'!A1" display="ODFL" xr:uid="{00000000-0004-0000-0000-000062010000}"/>
    <hyperlink ref="A124" location="#'OMC Results'!A1" display="OMC" xr:uid="{00000000-0004-0000-0000-000063010000}"/>
    <hyperlink ref="A446" location="#'ON Results'!A1" display="ON" xr:uid="{00000000-0004-0000-0000-000064010000}"/>
    <hyperlink ref="A139" location="#'ORCL Results'!A1" display="ORCL" xr:uid="{00000000-0004-0000-0000-000066010000}"/>
    <hyperlink ref="A119" location="#'OTIS Results'!A1" display="OTIS" xr:uid="{00000000-0004-0000-0000-000067010000}"/>
    <hyperlink ref="A155" location="#'PCAR Results'!A1" display="PCAR" xr:uid="{00000000-0004-0000-0000-000068010000}"/>
    <hyperlink ref="A430" location="#'PKG Results'!A1" display="PKG" xr:uid="{00000000-0004-0000-0000-000069010000}"/>
    <hyperlink ref="A264" location="#'PANW Results'!A1" display="PANW" xr:uid="{00000000-0004-0000-0000-00006A010000}"/>
    <hyperlink ref="A166" location="#'PARA Results'!A1" display="PARA" xr:uid="{00000000-0004-0000-0000-00006B010000}"/>
    <hyperlink ref="A183" location="#'PH Results'!A1" display="PH" xr:uid="{00000000-0004-0000-0000-00006C010000}"/>
    <hyperlink ref="A294" location="#'PAYX Results'!A1" display="PAYX" xr:uid="{00000000-0004-0000-0000-00006D010000}"/>
    <hyperlink ref="A192" location="#'PAYC Results'!A1" display="PAYC" xr:uid="{00000000-0004-0000-0000-00006E010000}"/>
    <hyperlink ref="A120" location="#'PYPL Results'!A1" display="PYPL" xr:uid="{00000000-0004-0000-0000-00006F010000}"/>
    <hyperlink ref="A267" location="#'PNR Results'!A1" display="PNR" xr:uid="{00000000-0004-0000-0000-000070010000}"/>
    <hyperlink ref="A66" location="#'PEP Results'!A1" display="PEP" xr:uid="{00000000-0004-0000-0000-000071010000}"/>
    <hyperlink ref="A331" location="#'PFE Results'!A1" display="PFE" xr:uid="{00000000-0004-0000-0000-000072010000}"/>
    <hyperlink ref="A29" location="#'PCG Results'!A1" display="PCG" xr:uid="{00000000-0004-0000-0000-000073010000}"/>
    <hyperlink ref="A265" location="#'PM Results'!A1" display="PM" xr:uid="{00000000-0004-0000-0000-000074010000}"/>
    <hyperlink ref="A233" location="#'PSX Results'!A1" display="PSX" xr:uid="{00000000-0004-0000-0000-000075010000}"/>
    <hyperlink ref="A26" location="#'PNW Results'!A1" display="PNW" xr:uid="{00000000-0004-0000-0000-000076010000}"/>
    <hyperlink ref="A392" location="#'POOL Results'!A1" display="POOL" xr:uid="{00000000-0004-0000-0000-000078010000}"/>
    <hyperlink ref="A301" location="#'PPG Results'!A1" display="PPG" xr:uid="{00000000-0004-0000-0000-000079010000}"/>
    <hyperlink ref="A23" location="#'PPL Results'!A1" display="PPL" xr:uid="{00000000-0004-0000-0000-00007A010000}"/>
    <hyperlink ref="A286" location="#'PFG Results'!A1" display="PFG" xr:uid="{00000000-0004-0000-0000-00007B010000}"/>
    <hyperlink ref="A269" location="#'PG Results'!A1" display="PG" xr:uid="{00000000-0004-0000-0000-00007C010000}"/>
    <hyperlink ref="A387" location="#'PGR Results'!A1" display="PGR" xr:uid="{00000000-0004-0000-0000-00007D010000}"/>
    <hyperlink ref="A335" location="#'PLD Results'!A1" display="PLD" xr:uid="{00000000-0004-0000-0000-00007E010000}"/>
    <hyperlink ref="A9" location="#'PEG Results'!A1" display="PEG" xr:uid="{00000000-0004-0000-0000-000080010000}"/>
    <hyperlink ref="A42" location="#'PTC Results'!A1" display="PTC" xr:uid="{00000000-0004-0000-0000-000081010000}"/>
    <hyperlink ref="A447" location="#'PSA Results'!A1" display="PSA" xr:uid="{00000000-0004-0000-0000-000082010000}"/>
    <hyperlink ref="A410" location="#'PHM Results'!A1" display="PHM" xr:uid="{00000000-0004-0000-0000-000083010000}"/>
    <hyperlink ref="A421" location="#'QRVO Results'!A1" display="QRVO" xr:uid="{00000000-0004-0000-0000-000084010000}"/>
    <hyperlink ref="A177" location="#'PWR Results'!A1" display="PWR" xr:uid="{00000000-0004-0000-0000-000085010000}"/>
    <hyperlink ref="A400" location="#'QCOM Results'!A1" display="QCOM" xr:uid="{00000000-0004-0000-0000-000086010000}"/>
    <hyperlink ref="A396" location="#'DGX Results'!A1" display="DGX" xr:uid="{00000000-0004-0000-0000-000087010000}"/>
    <hyperlink ref="A261" location="#'RL Results'!A1" display="RL" xr:uid="{00000000-0004-0000-0000-000088010000}"/>
    <hyperlink ref="A314" location="#'RJF Results'!A1" display="RJF" xr:uid="{00000000-0004-0000-0000-000089010000}"/>
    <hyperlink ref="A140" location="#'RTX Results'!A1" display="RTX" xr:uid="{00000000-0004-0000-0000-00008A010000}"/>
    <hyperlink ref="A378" location="#'O Results'!A1" display="O" xr:uid="{00000000-0004-0000-0000-00008B010000}"/>
    <hyperlink ref="A405" location="#'REG Results'!A1" display="REG" xr:uid="{00000000-0004-0000-0000-00008C010000}"/>
    <hyperlink ref="A456" location="#'REGN Results'!A1" display="REGN" xr:uid="{00000000-0004-0000-0000-00008D010000}"/>
    <hyperlink ref="A324" location="#'RF Results'!A1" display="RF" xr:uid="{00000000-0004-0000-0000-00008E010000}"/>
    <hyperlink ref="A358" location="#'RSG Results'!A1" display="RSG" xr:uid="{00000000-0004-0000-0000-00008F010000}"/>
    <hyperlink ref="A411" location="#'RMD Results'!A1" display="RMD" xr:uid="{00000000-0004-0000-0000-000090010000}"/>
    <hyperlink ref="A248" location="#'RVTY Results'!A1" display="RVTY" xr:uid="{00000000-0004-0000-0000-000091010000}"/>
    <hyperlink ref="A300" location="#'ROK Results'!A1" display="ROK" xr:uid="{00000000-0004-0000-0000-000092010000}"/>
    <hyperlink ref="A417" location="#'ROL Results'!A1" display="ROL" xr:uid="{00000000-0004-0000-0000-000093010000}"/>
    <hyperlink ref="A247" location="#'ROP Results'!A1" display="ROP" xr:uid="{00000000-0004-0000-0000-000094010000}"/>
    <hyperlink ref="A366" location="#'ROST Results'!A1" display="ROST" xr:uid="{00000000-0004-0000-0000-000095010000}"/>
    <hyperlink ref="A35" location="#'RCL Results'!A1" display="RCL" xr:uid="{00000000-0004-0000-0000-000096010000}"/>
    <hyperlink ref="A333" location="#'SPGI Results'!A1" display="SPGI" xr:uid="{00000000-0004-0000-0000-000097010000}"/>
    <hyperlink ref="A321" location="#'CRM Results'!A1" display="CRM" xr:uid="{00000000-0004-0000-0000-000098010000}"/>
    <hyperlink ref="A351" location="#'SBAC Results'!A1" display="SBAC" xr:uid="{00000000-0004-0000-0000-000099010000}"/>
    <hyperlink ref="A277" location="#'SLB Results'!A1" display="SLB" xr:uid="{00000000-0004-0000-0000-00009A010000}"/>
    <hyperlink ref="A165" location="#'STX Results'!A1" display="STX" xr:uid="{00000000-0004-0000-0000-00009B010000}"/>
    <hyperlink ref="A14" location="#'SRE Results'!A1" display="SRE" xr:uid="{00000000-0004-0000-0000-00009C010000}"/>
    <hyperlink ref="A310" location="#'NOW Results'!A1" display="NOW" xr:uid="{00000000-0004-0000-0000-00009D010000}"/>
    <hyperlink ref="A242" location="#'SHW Results'!A1" display="SHW" xr:uid="{00000000-0004-0000-0000-00009E010000}"/>
    <hyperlink ref="A302" location="#'SPG Results'!A1" display="SPG" xr:uid="{00000000-0004-0000-0000-00009F010000}"/>
    <hyperlink ref="A470" location="#'SWKS Results'!A1" display="SWKS" xr:uid="{00000000-0004-0000-0000-0000A0010000}"/>
    <hyperlink ref="A55" location="#'SJM Results'!A1" display="SJM" xr:uid="{00000000-0004-0000-0000-0000A1010000}"/>
    <hyperlink ref="A298" location="#'SW Results'!A1" display="SW" xr:uid="{00000000-0004-0000-0000-0000A2010000}"/>
    <hyperlink ref="A372" location="#'SNA Results'!A1" display="SNA" xr:uid="{00000000-0004-0000-0000-0000A3010000}"/>
    <hyperlink ref="A16" location="#'SO Results'!A1" display="SO" xr:uid="{00000000-0004-0000-0000-0000A5010000}"/>
    <hyperlink ref="A67" location="#'LUV Results'!A1" display="LUV" xr:uid="{00000000-0004-0000-0000-0000A6010000}"/>
    <hyperlink ref="A65" location="#'SWK Results'!A1" display="SWK" xr:uid="{00000000-0004-0000-0000-0000A7010000}"/>
    <hyperlink ref="A145" location="#'SBUX Results'!A1" display="SBUX" xr:uid="{00000000-0004-0000-0000-0000A8010000}"/>
    <hyperlink ref="A193" location="#'STT Results'!A1" display="STT" xr:uid="{00000000-0004-0000-0000-0000A9010000}"/>
    <hyperlink ref="A459" location="#'STLD Results'!A1" display="STLD" xr:uid="{00000000-0004-0000-0000-0000AA010000}"/>
    <hyperlink ref="A360" location="#'STE Results'!A1" display="STE" xr:uid="{00000000-0004-0000-0000-0000AB010000}"/>
    <hyperlink ref="A85" location="#'SYK Results'!A1" display="SYK" xr:uid="{00000000-0004-0000-0000-0000AC010000}"/>
    <hyperlink ref="A208" location="#'SMCI Results'!A1" display="SMCI" xr:uid="{00000000-0004-0000-0000-0000AD010000}"/>
    <hyperlink ref="A425" location="#'SNPS Results'!A1" display="SNPS" xr:uid="{00000000-0004-0000-0000-0000AF010000}"/>
    <hyperlink ref="A56" location="#'SYY Results'!A1" display="SYY" xr:uid="{00000000-0004-0000-0000-0000B0010000}"/>
    <hyperlink ref="A47" location="#'TMUS Results'!A1" display="TMUS" xr:uid="{00000000-0004-0000-0000-0000B1010000}"/>
    <hyperlink ref="A451" location="#'TROW Results'!A1" display="TROW" xr:uid="{00000000-0004-0000-0000-0000B2010000}"/>
    <hyperlink ref="A164" location="#'TTWO Results'!A1" display="TTWO" xr:uid="{00000000-0004-0000-0000-0000B3010000}"/>
    <hyperlink ref="A251" location="#'TPR Results'!A1" display="TPR" xr:uid="{00000000-0004-0000-0000-0000B4010000}"/>
    <hyperlink ref="A244" location="#'TRGP Results'!A1" display="TRGP" xr:uid="{00000000-0004-0000-0000-0000B5010000}"/>
    <hyperlink ref="A167" location="#'TGT Results'!A1" display="TGT" xr:uid="{00000000-0004-0000-0000-0000B6010000}"/>
    <hyperlink ref="A353" location="#'TEL Results'!A1" display="TEL" xr:uid="{00000000-0004-0000-0000-0000B7010000}"/>
    <hyperlink ref="A339" location="#'TDY Results'!A1" display="TDY" xr:uid="{00000000-0004-0000-0000-0000B8010000}"/>
    <hyperlink ref="A243" location="#'TFX Results'!A1" display="TFX" xr:uid="{00000000-0004-0000-0000-0000B9010000}"/>
    <hyperlink ref="A457" location="#'TER Results'!A1" display="TER" xr:uid="{00000000-0004-0000-0000-0000BA010000}"/>
    <hyperlink ref="A403" location="#'TSLA Results'!A1" display="TSLA" xr:uid="{00000000-0004-0000-0000-0000BB010000}"/>
    <hyperlink ref="A452" location="#'TXN Results'!A1" display="TXN" xr:uid="{00000000-0004-0000-0000-0000BC010000}"/>
    <hyperlink ref="A70" location="#'TXT Results'!A1" display="TXT" xr:uid="{00000000-0004-0000-0000-0000BD010000}"/>
    <hyperlink ref="A225" location="#'TMO Results'!A1" display="TMO" xr:uid="{00000000-0004-0000-0000-0000BE010000}"/>
    <hyperlink ref="A259" location="#'TJX Results'!A1" display="TJX" xr:uid="{00000000-0004-0000-0000-0000BF010000}"/>
    <hyperlink ref="A260" location="#'TSCO Results'!A1" display="TSCO" xr:uid="{00000000-0004-0000-0000-0000C0010000}"/>
    <hyperlink ref="A182" location="#'TT Results'!A1" display="TT" xr:uid="{00000000-0004-0000-0000-0000C1010000}"/>
    <hyperlink ref="A128" location="#'TDG Results'!A1" display="TDG" xr:uid="{00000000-0004-0000-0000-0000C2010000}"/>
    <hyperlink ref="A173" location="#'TRMB Results'!A1" display="TRMB" xr:uid="{00000000-0004-0000-0000-0000C4010000}"/>
    <hyperlink ref="A176" location="#'TFC Results'!A1" display="TFC" xr:uid="{00000000-0004-0000-0000-0000C5010000}"/>
    <hyperlink ref="A227" location="#'TYL Results'!A1" display="TYL" xr:uid="{00000000-0004-0000-0000-0000C6010000}"/>
    <hyperlink ref="A206" location="#'TSN Results'!A1" display="TSN" xr:uid="{00000000-0004-0000-0000-0000C7010000}"/>
    <hyperlink ref="A319" location="#'USB Results'!A1" display="USB" xr:uid="{00000000-0004-0000-0000-0000C8010000}"/>
    <hyperlink ref="A68" location="#'UBER Results'!A1" display="UBER" xr:uid="{00000000-0004-0000-0000-0000C9010000}"/>
    <hyperlink ref="A106" location="#'UDR Results'!A1" display="UDR" xr:uid="{00000000-0004-0000-0000-0000CA010000}"/>
    <hyperlink ref="A370" location="#'ULTA Results'!A1" display="ULTA" xr:uid="{00000000-0004-0000-0000-0000CB010000}"/>
    <hyperlink ref="A376" location="#'UNP Results'!A1" display="UNP" xr:uid="{00000000-0004-0000-0000-0000CC010000}"/>
    <hyperlink ref="A149" location="#'UAL Results'!A1" display="UAL" xr:uid="{00000000-0004-0000-0000-0000CD010000}"/>
    <hyperlink ref="A317" location="#'UPS Results'!A1" display="UPS" xr:uid="{00000000-0004-0000-0000-0000CE010000}"/>
    <hyperlink ref="A434" location="#'URI Results'!A1" display="URI" xr:uid="{00000000-0004-0000-0000-0000CF010000}"/>
    <hyperlink ref="A282" location="#'UNH Results'!A1" display="UNH" xr:uid="{00000000-0004-0000-0000-0000D0010000}"/>
    <hyperlink ref="A97" location="#'UHS Results'!A1" display="UHS" xr:uid="{00000000-0004-0000-0000-0000D1010000}"/>
    <hyperlink ref="A344" location="#'VLO Results'!A1" display="VLO" xr:uid="{00000000-0004-0000-0000-0000D2010000}"/>
    <hyperlink ref="A151" location="#'VRSN Results'!A1" display="VRSN" xr:uid="{00000000-0004-0000-0000-0000D5010000}"/>
    <hyperlink ref="A347" location="#'VRSK Results'!A1" display="VRSK" xr:uid="{00000000-0004-0000-0000-0000D6010000}"/>
    <hyperlink ref="A188" location="#'VZ Results'!A1" display="VZ" xr:uid="{00000000-0004-0000-0000-0000D7010000}"/>
    <hyperlink ref="A466" location="#'VRTX Results'!A1" display="VRTX" xr:uid="{00000000-0004-0000-0000-0000D8010000}"/>
    <hyperlink ref="A30" location="#'VTRS Results'!A1" display="VTRS" xr:uid="{00000000-0004-0000-0000-0000D9010000}"/>
    <hyperlink ref="A416" location="#'VICI Results'!A1" display="VICI" xr:uid="{00000000-0004-0000-0000-0000DA010000}"/>
    <hyperlink ref="A283" location="#'V Results'!A1" display="V" xr:uid="{00000000-0004-0000-0000-0000DB010000}"/>
    <hyperlink ref="A129" location="#'VST Results'!A1" display="VST" xr:uid="{00000000-0004-0000-0000-0000DC010000}"/>
    <hyperlink ref="A342" location="#'VMC Results'!A1" display="VMC" xr:uid="{00000000-0004-0000-0000-0000DD010000}"/>
    <hyperlink ref="A397" location="#'WRB Results'!A1" display="WRB" xr:uid="{00000000-0004-0000-0000-0000DE010000}"/>
    <hyperlink ref="A409" location="#'GWW Results'!A1" display="GWW" xr:uid="{00000000-0004-0000-0000-0000DF010000}"/>
    <hyperlink ref="A307" location="#'WAB Results'!A1" display="WAB" xr:uid="{00000000-0004-0000-0000-0000E0010000}"/>
    <hyperlink ref="A51" location="#'WBA Results'!A1" display="WBA" xr:uid="{00000000-0004-0000-0000-0000E1010000}"/>
    <hyperlink ref="A228" location="#'WMT Results'!A1" display="WMT" xr:uid="{00000000-0004-0000-0000-0000E2010000}"/>
    <hyperlink ref="A137" location="#'DIS Results'!A1" display="DIS" xr:uid="{00000000-0004-0000-0000-0000E3010000}"/>
    <hyperlink ref="A39" location="#'WBD Results'!A1" display="WBD" xr:uid="{00000000-0004-0000-0000-0000E4010000}"/>
    <hyperlink ref="A369" location="#'WM Results'!A1" display="WM" xr:uid="{00000000-0004-0000-0000-0000E5010000}"/>
    <hyperlink ref="A332" location="#'WAT Results'!A1" display="WAT" xr:uid="{00000000-0004-0000-0000-0000E6010000}"/>
    <hyperlink ref="A7" location="#'WEC Results'!A1" display="WEC" xr:uid="{00000000-0004-0000-0000-0000E7010000}"/>
    <hyperlink ref="A163" location="#'WFC Results'!A1" display="WFC" xr:uid="{00000000-0004-0000-0000-0000E8010000}"/>
    <hyperlink ref="A367" location="#'WELL Results'!A1" display="WELL" xr:uid="{00000000-0004-0000-0000-0000E9010000}"/>
    <hyperlink ref="A460" location="#'WST Results'!A1" display="WST" xr:uid="{00000000-0004-0000-0000-0000EA010000}"/>
    <hyperlink ref="A28" location="#'WDC Results'!A1" display="WDC" xr:uid="{00000000-0004-0000-0000-0000EB010000}"/>
    <hyperlink ref="A450" location="#'WY Results'!A1" display="WY" xr:uid="{00000000-0004-0000-0000-0000EC010000}"/>
    <hyperlink ref="A142" location="#'WMB Results'!A1" display="WMB" xr:uid="{00000000-0004-0000-0000-0000ED010000}"/>
    <hyperlink ref="A60" location="#'WTW Results'!A1" display="WTW" xr:uid="{00000000-0004-0000-0000-0000EE010000}"/>
    <hyperlink ref="A96" location="#'WYNN Results'!A1" display="WYNN" xr:uid="{00000000-0004-0000-0000-0000EF010000}"/>
    <hyperlink ref="A32" location="#'XEL Results'!A1" display="XEL" xr:uid="{00000000-0004-0000-0000-0000F0010000}"/>
    <hyperlink ref="A216" location="#'XYL Results'!A1" display="XYL" xr:uid="{00000000-0004-0000-0000-0000F1010000}"/>
    <hyperlink ref="A334" location="#'YUM Results'!A1" display="YUM" xr:uid="{00000000-0004-0000-0000-0000F2010000}"/>
    <hyperlink ref="A271" location="#'ZBRA Results'!A1" display="ZBRA" xr:uid="{00000000-0004-0000-0000-0000F3010000}"/>
    <hyperlink ref="A254" location="#'ZBH Results'!A1" display="ZBH" xr:uid="{00000000-0004-0000-0000-0000F4010000}"/>
    <hyperlink ref="A368" location="#'ZTS Results'!A1" display="ZTS" xr:uid="{00000000-0004-0000-0000-0000F5010000}"/>
  </hyperlinks>
  <pageMargins left="0.7" right="0.7" top="0.75" bottom="0.75" header="0.3" footer="0.3"/>
  <pageSetup orientation="portrait" useFirstPageNumber="1" horizontalDpi="0" verticalDpi="0"/>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45"/>
  <sheetViews>
    <sheetView zoomScale="233" zoomScaleNormal="100" workbookViewId="0">
      <selection activeCell="H17" sqref="H17"/>
    </sheetView>
  </sheetViews>
  <sheetFormatPr baseColWidth="10" defaultColWidth="8.83203125" defaultRowHeight="15" x14ac:dyDescent="0.2"/>
  <cols>
    <col min="1" max="1" width="24.1640625" customWidth="1"/>
    <col min="2" max="2" width="10.5" style="8" customWidth="1"/>
    <col min="3" max="3" width="11.5" customWidth="1"/>
  </cols>
  <sheetData>
    <row r="1" spans="1:10" x14ac:dyDescent="0.2">
      <c r="A1" s="9" t="s">
        <v>478</v>
      </c>
      <c r="B1" s="10" t="s">
        <v>479</v>
      </c>
      <c r="C1" s="9" t="s">
        <v>480</v>
      </c>
    </row>
    <row r="2" spans="1:10" x14ac:dyDescent="0.2">
      <c r="A2" t="s">
        <v>481</v>
      </c>
      <c r="B2" s="11">
        <v>0.2</v>
      </c>
      <c r="C2" t="s">
        <v>482</v>
      </c>
    </row>
    <row r="3" spans="1:10" x14ac:dyDescent="0.2">
      <c r="A3" t="s">
        <v>483</v>
      </c>
      <c r="B3" s="11">
        <v>0.15</v>
      </c>
      <c r="C3" t="s">
        <v>484</v>
      </c>
    </row>
    <row r="4" spans="1:10" x14ac:dyDescent="0.2">
      <c r="A4" t="s">
        <v>485</v>
      </c>
      <c r="B4" s="11">
        <v>0.15</v>
      </c>
      <c r="C4" t="s">
        <v>486</v>
      </c>
    </row>
    <row r="5" spans="1:10" x14ac:dyDescent="0.2">
      <c r="A5" t="s">
        <v>487</v>
      </c>
      <c r="B5" s="11">
        <v>0.1</v>
      </c>
      <c r="C5" t="s">
        <v>488</v>
      </c>
    </row>
    <row r="6" spans="1:10" x14ac:dyDescent="0.2">
      <c r="A6" t="s">
        <v>489</v>
      </c>
      <c r="B6" s="11">
        <v>0.1</v>
      </c>
      <c r="C6" t="s">
        <v>490</v>
      </c>
    </row>
    <row r="7" spans="1:10" x14ac:dyDescent="0.2">
      <c r="A7" t="s">
        <v>491</v>
      </c>
      <c r="B7" s="11">
        <v>0.08</v>
      </c>
      <c r="C7" t="s">
        <v>492</v>
      </c>
    </row>
    <row r="8" spans="1:10" x14ac:dyDescent="0.2">
      <c r="A8" t="s">
        <v>493</v>
      </c>
      <c r="B8" s="11">
        <v>7.0000000000000007E-2</v>
      </c>
      <c r="C8" t="s">
        <v>494</v>
      </c>
    </row>
    <row r="9" spans="1:10" x14ac:dyDescent="0.2">
      <c r="A9" t="s">
        <v>495</v>
      </c>
      <c r="B9" s="11">
        <v>0.05</v>
      </c>
      <c r="C9" t="s">
        <v>496</v>
      </c>
    </row>
    <row r="10" spans="1:10" x14ac:dyDescent="0.2">
      <c r="A10" t="s">
        <v>497</v>
      </c>
      <c r="B10" s="11">
        <v>0.05</v>
      </c>
      <c r="C10" t="s">
        <v>498</v>
      </c>
    </row>
    <row r="11" spans="1:10" x14ac:dyDescent="0.2">
      <c r="A11" t="s">
        <v>499</v>
      </c>
      <c r="B11" s="11">
        <v>0.03</v>
      </c>
      <c r="C11" t="s">
        <v>500</v>
      </c>
    </row>
    <row r="12" spans="1:10" x14ac:dyDescent="0.2">
      <c r="A12" t="s">
        <v>501</v>
      </c>
      <c r="B12" s="11">
        <v>0.02</v>
      </c>
      <c r="C12" t="s">
        <v>502</v>
      </c>
    </row>
    <row r="13" spans="1:10" x14ac:dyDescent="0.2">
      <c r="B13" s="8">
        <f>SUM(B2:B12)</f>
        <v>1</v>
      </c>
    </row>
    <row r="14" spans="1:10" x14ac:dyDescent="0.2">
      <c r="A14" s="12" t="s">
        <v>503</v>
      </c>
      <c r="G14" s="13" t="s">
        <v>504</v>
      </c>
      <c r="H14" s="14" t="s">
        <v>505</v>
      </c>
      <c r="I14" s="14" t="s">
        <v>506</v>
      </c>
      <c r="J14" s="14" t="s">
        <v>507</v>
      </c>
    </row>
    <row r="15" spans="1:10" x14ac:dyDescent="0.2">
      <c r="A15" t="s">
        <v>508</v>
      </c>
      <c r="G15" s="15" t="s">
        <v>509</v>
      </c>
      <c r="H15">
        <v>200</v>
      </c>
      <c r="I15">
        <f>H15*'scoring theory'!B8</f>
        <v>14.000000000000002</v>
      </c>
      <c r="J15" s="16">
        <f>'scoring theory'!B8</f>
        <v>7.0000000000000007E-2</v>
      </c>
    </row>
    <row r="16" spans="1:10" x14ac:dyDescent="0.2">
      <c r="A16" s="17" t="s">
        <v>510</v>
      </c>
      <c r="G16" s="15" t="s">
        <v>511</v>
      </c>
      <c r="H16">
        <v>200</v>
      </c>
      <c r="I16">
        <f>H16*'scoring theory'!B8</f>
        <v>14.000000000000002</v>
      </c>
      <c r="J16" s="16">
        <f>'scoring theory'!B8</f>
        <v>7.0000000000000007E-2</v>
      </c>
    </row>
    <row r="17" spans="1:10" x14ac:dyDescent="0.2">
      <c r="A17" s="17" t="s">
        <v>512</v>
      </c>
      <c r="G17" s="15">
        <v>2</v>
      </c>
      <c r="H17">
        <v>400</v>
      </c>
      <c r="I17">
        <f>H17*'scoring theory'!B2</f>
        <v>80</v>
      </c>
      <c r="J17" s="16">
        <f>'scoring theory'!B2</f>
        <v>0.2</v>
      </c>
    </row>
    <row r="18" spans="1:10" x14ac:dyDescent="0.2">
      <c r="G18" s="15">
        <v>3</v>
      </c>
      <c r="H18">
        <v>400</v>
      </c>
      <c r="I18">
        <f>H18*'scoring theory'!B11</f>
        <v>12</v>
      </c>
      <c r="J18" s="16">
        <f>'scoring theory'!B11</f>
        <v>0.03</v>
      </c>
    </row>
    <row r="19" spans="1:10" x14ac:dyDescent="0.2">
      <c r="A19" s="12" t="s">
        <v>513</v>
      </c>
      <c r="G19" s="15">
        <v>4</v>
      </c>
      <c r="H19">
        <v>400</v>
      </c>
      <c r="I19">
        <f>H19*'scoring theory'!B5</f>
        <v>40</v>
      </c>
      <c r="J19" s="16">
        <f>'scoring theory'!B5</f>
        <v>0.1</v>
      </c>
    </row>
    <row r="20" spans="1:10" x14ac:dyDescent="0.2">
      <c r="A20" s="18" t="s">
        <v>499</v>
      </c>
      <c r="G20" s="15">
        <v>5</v>
      </c>
      <c r="H20">
        <v>400</v>
      </c>
      <c r="I20">
        <f>H20*'scoring theory'!B6</f>
        <v>40</v>
      </c>
      <c r="J20" s="16">
        <f>'scoring theory'!B6</f>
        <v>0.1</v>
      </c>
    </row>
    <row r="21" spans="1:10" x14ac:dyDescent="0.2">
      <c r="A21" s="19" t="s">
        <v>514</v>
      </c>
      <c r="B21" s="1" t="s">
        <v>515</v>
      </c>
      <c r="G21" s="15">
        <v>6</v>
      </c>
      <c r="H21">
        <v>400</v>
      </c>
      <c r="I21">
        <f>H21*'scoring theory'!B4</f>
        <v>60</v>
      </c>
      <c r="J21" s="16">
        <f>'scoring theory'!B4</f>
        <v>0.15</v>
      </c>
    </row>
    <row r="22" spans="1:10" x14ac:dyDescent="0.2">
      <c r="A22" s="19" t="s">
        <v>516</v>
      </c>
      <c r="B22" s="1" t="s">
        <v>517</v>
      </c>
      <c r="G22" s="15">
        <v>7</v>
      </c>
      <c r="H22">
        <v>400</v>
      </c>
      <c r="I22">
        <f>H22*'scoring theory'!B10</f>
        <v>20</v>
      </c>
      <c r="J22" s="16">
        <f>'scoring theory'!B10</f>
        <v>0.05</v>
      </c>
    </row>
    <row r="23" spans="1:10" x14ac:dyDescent="0.2">
      <c r="A23" s="19" t="s">
        <v>518</v>
      </c>
      <c r="B23" s="1" t="s">
        <v>519</v>
      </c>
      <c r="G23" s="15">
        <v>8</v>
      </c>
      <c r="H23">
        <v>400</v>
      </c>
      <c r="I23">
        <f>H23*'scoring theory'!B7</f>
        <v>32</v>
      </c>
      <c r="J23" s="16">
        <f>'scoring theory'!B7</f>
        <v>0.08</v>
      </c>
    </row>
    <row r="24" spans="1:10" x14ac:dyDescent="0.2">
      <c r="A24" s="18" t="s">
        <v>520</v>
      </c>
      <c r="B24" s="1"/>
      <c r="G24" s="15">
        <v>9</v>
      </c>
      <c r="H24">
        <v>400</v>
      </c>
      <c r="I24">
        <f>H24*'scoring theory'!B9</f>
        <v>20</v>
      </c>
      <c r="J24" s="16">
        <f>'scoring theory'!B9</f>
        <v>0.05</v>
      </c>
    </row>
    <row r="25" spans="1:10" x14ac:dyDescent="0.2">
      <c r="A25" s="19" t="s">
        <v>521</v>
      </c>
      <c r="B25" s="1" t="s">
        <v>515</v>
      </c>
      <c r="G25" s="15">
        <v>10</v>
      </c>
      <c r="H25">
        <v>400</v>
      </c>
      <c r="I25">
        <f>H25*'scoring theory'!B3</f>
        <v>60</v>
      </c>
      <c r="J25" s="16">
        <f>'scoring theory'!B3</f>
        <v>0.15</v>
      </c>
    </row>
    <row r="26" spans="1:10" x14ac:dyDescent="0.2">
      <c r="A26" s="19" t="s">
        <v>522</v>
      </c>
      <c r="B26" s="1" t="s">
        <v>517</v>
      </c>
      <c r="G26" s="15">
        <v>11</v>
      </c>
      <c r="H26">
        <v>400</v>
      </c>
      <c r="I26">
        <f>H26*'scoring theory'!B12</f>
        <v>8</v>
      </c>
      <c r="J26" s="16">
        <f>'scoring theory'!B12</f>
        <v>0.02</v>
      </c>
    </row>
    <row r="27" spans="1:10" x14ac:dyDescent="0.2">
      <c r="A27" s="19" t="s">
        <v>523</v>
      </c>
      <c r="B27" s="1" t="s">
        <v>519</v>
      </c>
      <c r="G27" s="3"/>
      <c r="H27">
        <f>SUM(H15:H26)</f>
        <v>4400</v>
      </c>
      <c r="I27">
        <f>SUM(I15:I26)</f>
        <v>400</v>
      </c>
      <c r="J27" s="16">
        <f>SUM(J15:J26)</f>
        <v>1.07</v>
      </c>
    </row>
    <row r="28" spans="1:10" x14ac:dyDescent="0.2">
      <c r="A28" s="18" t="s">
        <v>524</v>
      </c>
      <c r="B28" s="1"/>
    </row>
    <row r="29" spans="1:10" x14ac:dyDescent="0.2">
      <c r="A29" s="19" t="s">
        <v>525</v>
      </c>
      <c r="B29" s="1" t="s">
        <v>515</v>
      </c>
    </row>
    <row r="30" spans="1:10" x14ac:dyDescent="0.2">
      <c r="A30" s="19" t="s">
        <v>526</v>
      </c>
      <c r="B30" s="1" t="s">
        <v>519</v>
      </c>
    </row>
    <row r="31" spans="1:10" x14ac:dyDescent="0.2">
      <c r="B31" s="1"/>
    </row>
    <row r="32" spans="1:10" x14ac:dyDescent="0.2">
      <c r="A32" s="18" t="s">
        <v>527</v>
      </c>
      <c r="B32" s="1"/>
    </row>
    <row r="33" spans="1:2" x14ac:dyDescent="0.2">
      <c r="A33" s="19" t="s">
        <v>528</v>
      </c>
      <c r="B33" s="1" t="s">
        <v>515</v>
      </c>
    </row>
    <row r="34" spans="1:2" x14ac:dyDescent="0.2">
      <c r="A34" s="19" t="s">
        <v>529</v>
      </c>
      <c r="B34" s="1" t="s">
        <v>517</v>
      </c>
    </row>
    <row r="35" spans="1:2" x14ac:dyDescent="0.2">
      <c r="A35" s="19" t="s">
        <v>530</v>
      </c>
      <c r="B35" s="1" t="s">
        <v>519</v>
      </c>
    </row>
    <row r="36" spans="1:2" x14ac:dyDescent="0.2">
      <c r="B36" s="1"/>
    </row>
    <row r="37" spans="1:2" x14ac:dyDescent="0.2">
      <c r="A37" s="18" t="s">
        <v>531</v>
      </c>
      <c r="B37" s="1"/>
    </row>
    <row r="38" spans="1:2" x14ac:dyDescent="0.2">
      <c r="A38" s="19" t="s">
        <v>532</v>
      </c>
      <c r="B38" s="1" t="s">
        <v>515</v>
      </c>
    </row>
    <row r="39" spans="1:2" x14ac:dyDescent="0.2">
      <c r="A39" s="19" t="s">
        <v>533</v>
      </c>
      <c r="B39" s="1" t="s">
        <v>517</v>
      </c>
    </row>
    <row r="40" spans="1:2" x14ac:dyDescent="0.2">
      <c r="A40" s="19" t="s">
        <v>534</v>
      </c>
      <c r="B40" s="1" t="s">
        <v>519</v>
      </c>
    </row>
    <row r="41" spans="1:2" x14ac:dyDescent="0.2">
      <c r="B41" s="1"/>
    </row>
    <row r="42" spans="1:2" x14ac:dyDescent="0.2">
      <c r="A42" s="18" t="s">
        <v>535</v>
      </c>
      <c r="B42" s="1"/>
    </row>
    <row r="43" spans="1:2" x14ac:dyDescent="0.2">
      <c r="A43" s="19" t="s">
        <v>536</v>
      </c>
      <c r="B43" s="1" t="s">
        <v>515</v>
      </c>
    </row>
    <row r="44" spans="1:2" x14ac:dyDescent="0.2">
      <c r="A44" s="19" t="s">
        <v>537</v>
      </c>
      <c r="B44" s="1" t="s">
        <v>519</v>
      </c>
    </row>
    <row r="45" spans="1:2" x14ac:dyDescent="0.2">
      <c r="A45" s="19"/>
    </row>
  </sheetData>
  <pageMargins left="0.7" right="0.7" top="0.75" bottom="0.75" header="0.3" footer="0.3"/>
  <pageSetup orientation="portrait" useFirstPageNumber="1"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V59"/>
  <sheetViews>
    <sheetView zoomScale="214" zoomScaleNormal="100" workbookViewId="0">
      <selection activeCell="B12" sqref="B12"/>
    </sheetView>
  </sheetViews>
  <sheetFormatPr baseColWidth="10" defaultColWidth="8.83203125" defaultRowHeight="15" x14ac:dyDescent="0.2"/>
  <cols>
    <col min="1" max="1" width="2.1640625" customWidth="1"/>
    <col min="2" max="2" width="35.6640625" customWidth="1"/>
    <col min="3" max="6" width="19" customWidth="1"/>
    <col min="7" max="7" width="10.5" customWidth="1"/>
    <col min="8" max="8" width="12" customWidth="1"/>
    <col min="9" max="9" width="13.33203125" customWidth="1"/>
    <col min="10" max="12" width="12.83203125" customWidth="1"/>
    <col min="13" max="13" width="9.1640625" customWidth="1"/>
    <col min="14" max="14" width="13.1640625" customWidth="1"/>
    <col min="22" max="22" width="140.5" customWidth="1"/>
  </cols>
  <sheetData>
    <row r="1" spans="1:22" ht="15" customHeight="1" x14ac:dyDescent="0.2">
      <c r="A1" s="20"/>
      <c r="B1" s="21" t="s">
        <v>538</v>
      </c>
      <c r="C1" s="20"/>
      <c r="D1" s="20"/>
      <c r="E1" s="20"/>
      <c r="F1" s="20"/>
      <c r="G1" s="20"/>
      <c r="H1" s="20"/>
      <c r="I1" s="20"/>
      <c r="J1" s="20"/>
      <c r="K1" s="20"/>
      <c r="L1" s="20"/>
      <c r="M1" s="20"/>
      <c r="N1" s="20"/>
      <c r="O1" s="20"/>
      <c r="P1" s="20"/>
      <c r="Q1" s="20"/>
      <c r="R1" s="20"/>
      <c r="S1" s="20"/>
      <c r="T1" s="20"/>
      <c r="U1" s="20"/>
      <c r="V1" s="20"/>
    </row>
    <row r="2" spans="1:22" ht="16" customHeight="1" x14ac:dyDescent="0.2">
      <c r="A2" s="20"/>
      <c r="B2" s="22" t="s">
        <v>539</v>
      </c>
      <c r="C2" s="23" t="s">
        <v>540</v>
      </c>
      <c r="D2" s="23" t="s">
        <v>541</v>
      </c>
      <c r="E2" s="23" t="s">
        <v>542</v>
      </c>
      <c r="F2" s="23" t="s">
        <v>543</v>
      </c>
      <c r="G2" s="20"/>
      <c r="H2" s="24" t="s">
        <v>544</v>
      </c>
      <c r="I2" s="25" t="e">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#DIV/0!</v>
      </c>
      <c r="J2" s="20"/>
      <c r="K2" s="20"/>
      <c r="L2" s="20"/>
      <c r="M2" s="20"/>
      <c r="N2" s="20"/>
      <c r="O2" s="20"/>
      <c r="P2" s="20"/>
      <c r="Q2" s="20"/>
      <c r="R2" s="20"/>
      <c r="S2" s="20"/>
      <c r="T2" s="20"/>
      <c r="U2" s="20"/>
      <c r="V2" s="20"/>
    </row>
    <row r="3" spans="1:22" ht="19" customHeight="1" x14ac:dyDescent="0.25">
      <c r="A3" s="20"/>
      <c r="B3" s="26" t="s">
        <v>545</v>
      </c>
      <c r="C3" s="27"/>
      <c r="D3" s="27"/>
      <c r="E3" s="27"/>
      <c r="F3" s="28"/>
      <c r="G3" s="20"/>
      <c r="H3" s="20"/>
      <c r="I3" s="20"/>
      <c r="J3" s="20"/>
      <c r="K3" s="20"/>
      <c r="L3" s="20"/>
      <c r="M3" s="20"/>
      <c r="N3" s="20"/>
      <c r="O3" s="20"/>
      <c r="P3" s="20"/>
      <c r="Q3" s="20"/>
      <c r="R3" s="20"/>
      <c r="S3" s="20"/>
      <c r="T3" s="20"/>
      <c r="U3" s="20"/>
      <c r="V3" s="20"/>
    </row>
    <row r="4" spans="1:22" ht="19" customHeight="1" x14ac:dyDescent="0.25">
      <c r="A4" s="20"/>
      <c r="B4" s="29" t="s">
        <v>546</v>
      </c>
      <c r="C4" s="27"/>
      <c r="D4" s="27"/>
      <c r="E4" s="27"/>
      <c r="F4" s="28"/>
      <c r="G4" s="20"/>
      <c r="H4" s="20"/>
      <c r="I4" s="20"/>
      <c r="J4" s="20"/>
      <c r="K4" s="20"/>
      <c r="L4" s="20"/>
      <c r="M4" s="20"/>
      <c r="N4" s="20"/>
      <c r="O4" s="20"/>
      <c r="P4" s="20"/>
      <c r="Q4" s="20"/>
      <c r="R4" s="20"/>
      <c r="S4" s="20"/>
      <c r="T4" s="20"/>
      <c r="U4" s="20"/>
      <c r="V4" s="20"/>
    </row>
    <row r="5" spans="1:22" ht="19" customHeight="1" x14ac:dyDescent="0.25">
      <c r="A5" s="20"/>
      <c r="B5" s="29" t="s">
        <v>547</v>
      </c>
      <c r="C5" s="27"/>
      <c r="D5" s="27"/>
      <c r="E5" s="27"/>
      <c r="F5" s="28"/>
      <c r="G5" s="20"/>
      <c r="H5" s="20"/>
      <c r="I5" s="20"/>
      <c r="J5" s="20"/>
      <c r="K5" s="20"/>
      <c r="L5" s="20"/>
      <c r="M5" s="20"/>
      <c r="N5" s="20"/>
      <c r="O5" s="20"/>
      <c r="P5" s="20"/>
      <c r="Q5" s="20"/>
      <c r="R5" s="20"/>
      <c r="S5" s="20"/>
      <c r="T5" s="20"/>
      <c r="U5" s="20"/>
      <c r="V5" s="20"/>
    </row>
    <row r="6" spans="1:22" ht="19" customHeight="1" x14ac:dyDescent="0.25">
      <c r="A6" s="20"/>
      <c r="B6" s="29" t="s">
        <v>548</v>
      </c>
      <c r="C6" s="27"/>
      <c r="D6" s="27"/>
      <c r="E6" s="27"/>
      <c r="F6" s="28"/>
      <c r="G6" s="20"/>
      <c r="H6" s="20"/>
      <c r="I6" s="20"/>
      <c r="J6" s="20"/>
      <c r="K6" s="20"/>
      <c r="L6" s="20"/>
      <c r="M6" s="20"/>
      <c r="N6" s="20"/>
      <c r="O6" s="20"/>
      <c r="P6" s="20"/>
      <c r="Q6" s="20"/>
      <c r="R6" s="20"/>
      <c r="S6" s="20"/>
      <c r="T6" s="20"/>
      <c r="U6" s="20"/>
      <c r="V6" s="20"/>
    </row>
    <row r="7" spans="1:22" ht="19" customHeight="1" x14ac:dyDescent="0.25">
      <c r="A7" s="20"/>
      <c r="B7" s="29" t="s">
        <v>549</v>
      </c>
      <c r="C7" s="27"/>
      <c r="D7" s="27"/>
      <c r="E7" s="27"/>
      <c r="F7" s="28"/>
      <c r="G7" s="20"/>
      <c r="H7" s="20"/>
      <c r="I7" s="20"/>
      <c r="J7" s="20"/>
      <c r="K7" s="20"/>
      <c r="L7" s="20"/>
      <c r="M7" s="20"/>
      <c r="N7" s="20"/>
      <c r="O7" s="20"/>
      <c r="P7" s="20"/>
      <c r="Q7" s="20"/>
      <c r="R7" s="20"/>
      <c r="S7" s="20"/>
      <c r="T7" s="20"/>
      <c r="U7" s="20"/>
      <c r="V7" s="20"/>
    </row>
    <row r="8" spans="1:22" ht="19" customHeight="1" x14ac:dyDescent="0.25">
      <c r="A8" s="20"/>
      <c r="B8" s="29" t="s">
        <v>550</v>
      </c>
      <c r="C8" s="27"/>
      <c r="D8" s="27"/>
      <c r="E8" s="27"/>
      <c r="F8" s="28"/>
      <c r="G8" s="20"/>
      <c r="H8" s="20"/>
      <c r="I8" s="20"/>
      <c r="J8" s="20"/>
      <c r="K8" s="20"/>
      <c r="L8" s="20"/>
      <c r="M8" s="20"/>
      <c r="N8" s="20"/>
      <c r="O8" s="20"/>
      <c r="P8" s="20"/>
      <c r="Q8" s="20"/>
      <c r="R8" s="20"/>
      <c r="S8" s="20"/>
      <c r="T8" s="20"/>
      <c r="U8" s="20"/>
      <c r="V8" s="20"/>
    </row>
    <row r="9" spans="1:22" ht="19" customHeight="1" x14ac:dyDescent="0.25">
      <c r="A9" s="20"/>
      <c r="B9" s="29" t="s">
        <v>551</v>
      </c>
      <c r="C9" s="27"/>
      <c r="D9" s="27"/>
      <c r="E9" s="27"/>
      <c r="F9" s="28"/>
      <c r="G9" s="20"/>
      <c r="H9" s="20"/>
      <c r="I9" s="20"/>
      <c r="J9" s="20"/>
      <c r="K9" s="20"/>
      <c r="L9" s="20"/>
      <c r="M9" s="20"/>
      <c r="N9" s="20"/>
      <c r="O9" s="20"/>
      <c r="P9" s="20"/>
      <c r="Q9" s="20"/>
      <c r="R9" s="20"/>
      <c r="S9" s="20"/>
      <c r="T9" s="20"/>
      <c r="U9" s="20"/>
      <c r="V9" s="20"/>
    </row>
    <row r="10" spans="1:22" ht="19" customHeight="1" x14ac:dyDescent="0.25">
      <c r="A10" s="20"/>
      <c r="B10" s="29" t="s">
        <v>552</v>
      </c>
      <c r="C10" s="27"/>
      <c r="D10" s="27"/>
      <c r="E10" s="27"/>
      <c r="F10" s="28"/>
      <c r="G10" s="20"/>
      <c r="H10" s="20"/>
      <c r="I10" s="20"/>
      <c r="J10" s="20"/>
      <c r="K10" s="20"/>
      <c r="L10" s="20"/>
      <c r="M10" s="20"/>
      <c r="N10" s="20"/>
      <c r="O10" s="20"/>
      <c r="P10" s="20"/>
      <c r="Q10" s="20"/>
      <c r="R10" s="20"/>
      <c r="S10" s="20"/>
      <c r="T10" s="20"/>
      <c r="U10" s="20"/>
      <c r="V10" s="20"/>
    </row>
    <row r="11" spans="1:22" ht="19" customHeight="1" x14ac:dyDescent="0.25">
      <c r="A11" s="20"/>
      <c r="B11" s="29" t="s">
        <v>553</v>
      </c>
      <c r="C11" s="27"/>
      <c r="D11" s="27"/>
      <c r="E11" s="27"/>
      <c r="F11" s="28"/>
      <c r="G11" s="20"/>
      <c r="H11" s="20"/>
      <c r="I11" s="20"/>
      <c r="J11" s="20"/>
      <c r="K11" s="20"/>
      <c r="L11" s="20"/>
      <c r="M11" s="20"/>
      <c r="N11" s="20"/>
      <c r="O11" s="20"/>
      <c r="P11" s="20"/>
      <c r="Q11" s="20"/>
      <c r="R11" s="20"/>
      <c r="S11" s="20"/>
      <c r="T11" s="20"/>
      <c r="U11" s="20"/>
      <c r="V11" s="20"/>
    </row>
    <row r="12" spans="1:22" ht="19" customHeight="1" x14ac:dyDescent="0.25">
      <c r="A12" s="20"/>
      <c r="B12" s="29" t="s">
        <v>554</v>
      </c>
      <c r="C12" s="27"/>
      <c r="D12" s="27"/>
      <c r="E12" s="27"/>
      <c r="F12" s="28"/>
      <c r="G12" s="20"/>
      <c r="H12" s="20"/>
      <c r="I12" s="20"/>
      <c r="J12" s="20"/>
      <c r="K12" s="20"/>
      <c r="L12" s="20"/>
      <c r="M12" s="20"/>
      <c r="N12" s="20"/>
      <c r="O12" s="20"/>
      <c r="P12" s="20"/>
      <c r="Q12" s="20"/>
      <c r="R12" s="20"/>
      <c r="S12" s="20"/>
      <c r="T12" s="20"/>
      <c r="U12" s="20"/>
      <c r="V12" s="20"/>
    </row>
    <row r="13" spans="1:22" ht="19" customHeight="1" x14ac:dyDescent="0.25">
      <c r="A13" s="20"/>
      <c r="B13" s="29" t="s">
        <v>555</v>
      </c>
      <c r="C13" s="27"/>
      <c r="D13" s="27"/>
      <c r="E13" s="27"/>
      <c r="F13" s="28"/>
      <c r="G13" s="20"/>
      <c r="H13" s="20"/>
      <c r="I13" s="20"/>
      <c r="J13" s="20"/>
      <c r="K13" s="20"/>
      <c r="L13" s="20"/>
      <c r="M13" s="20"/>
      <c r="N13" s="20"/>
      <c r="O13" s="20"/>
      <c r="P13" s="20"/>
      <c r="Q13" s="20"/>
      <c r="R13" s="20"/>
      <c r="S13" s="20"/>
      <c r="T13" s="20"/>
      <c r="U13" s="20"/>
      <c r="V13" s="20"/>
    </row>
    <row r="14" spans="1:22" ht="19" customHeight="1"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customHeight="1" x14ac:dyDescent="0.25">
      <c r="A15" s="20"/>
      <c r="B15" s="26" t="s">
        <v>557</v>
      </c>
      <c r="C15" s="27"/>
      <c r="D15" s="27"/>
      <c r="E15" s="27"/>
      <c r="F15" s="28"/>
      <c r="G15" s="20"/>
      <c r="H15" s="20"/>
      <c r="I15" s="20"/>
      <c r="J15" s="20"/>
      <c r="K15" s="20"/>
      <c r="L15" s="20"/>
      <c r="M15" s="20"/>
      <c r="N15" s="20"/>
      <c r="O15" s="20"/>
      <c r="P15" s="20"/>
      <c r="Q15" s="20"/>
      <c r="R15" s="20"/>
      <c r="S15" s="20"/>
      <c r="T15" s="20"/>
      <c r="U15" s="20"/>
      <c r="V15" s="20"/>
    </row>
    <row r="16" spans="1:22" ht="19" customHeight="1"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20" customHeight="1" x14ac:dyDescent="0.25">
      <c r="A17" s="20"/>
      <c r="B17" s="33" t="s">
        <v>559</v>
      </c>
      <c r="C17" s="34"/>
      <c r="D17" s="34"/>
      <c r="E17" s="34"/>
      <c r="F17" s="35"/>
      <c r="G17" s="20"/>
      <c r="H17" s="20"/>
      <c r="I17" s="20"/>
      <c r="J17" s="20"/>
      <c r="K17" s="20"/>
      <c r="L17" s="20"/>
      <c r="M17" s="20"/>
      <c r="N17" s="20"/>
      <c r="O17" s="20"/>
      <c r="P17" s="20"/>
      <c r="Q17" s="20"/>
      <c r="R17" s="20"/>
      <c r="S17" s="20"/>
      <c r="T17" s="20"/>
      <c r="U17" s="20"/>
      <c r="V17" s="20"/>
    </row>
    <row r="18" spans="1:22" ht="16" customHeight="1" x14ac:dyDescent="0.2">
      <c r="A18" s="20"/>
      <c r="B18" s="20"/>
      <c r="C18" s="20"/>
      <c r="D18" s="20"/>
      <c r="E18" s="20"/>
      <c r="F18" s="20"/>
      <c r="G18" s="20"/>
      <c r="H18" s="20"/>
      <c r="I18" s="20"/>
      <c r="J18" s="20"/>
      <c r="K18" s="20"/>
      <c r="L18" s="20"/>
      <c r="M18" s="20"/>
      <c r="N18" s="20"/>
      <c r="O18" s="20"/>
      <c r="P18" s="20"/>
      <c r="Q18" s="20"/>
      <c r="R18" s="20"/>
      <c r="S18" s="20"/>
      <c r="T18" s="20"/>
      <c r="U18" s="20"/>
      <c r="V18"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Fail</v>
      </c>
      <c r="E22" s="44" t="str">
        <f>IF(E17&gt;F17, "Pass", "Fail")</f>
        <v>Fail</v>
      </c>
      <c r="F22" s="40"/>
      <c r="G22" s="46">
        <f>(((COUNTIF(C22:F22, "Pass") * 100) + (COUNTIF(C22:F22, "Fail") * 0)) * (400/300)) / 2</f>
        <v>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 t="shared" ref="G23:G30" si="0">(COUNTIF(C23:F23,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t="e">
        <f>C17/(C4)</f>
        <v>#DIV/0!</v>
      </c>
      <c r="D24" s="50" t="e">
        <f>D17/(D4)</f>
        <v>#DIV/0!</v>
      </c>
      <c r="E24" s="50" t="e">
        <f t="shared" ref="E24:F24" si="1">E17/(E4)</f>
        <v>#DIV/0!</v>
      </c>
      <c r="F24" s="51" t="e">
        <f t="shared" si="1"/>
        <v>#DIV/0!</v>
      </c>
      <c r="G24" s="46" t="e">
        <f>(IF(C24 &gt; 0.5, 100, IF(C24 &gt;= 0.2, 50, 0))) +
  (IF(D24 &gt; 0.5, 100, IF(D24 &gt;= 0.2, 50, 0))) +
  (IF(E24 &gt; 0.5, 100, IF(E24 &gt;= 0.2, 50, 0))) +
  (IF(F24 &gt; 0.5, 100, IF(F24 &gt;= 0.2, 50, 0)))</f>
        <v>#DIV/0!</v>
      </c>
      <c r="H24" s="47" t="s">
        <v>571</v>
      </c>
      <c r="I24" s="20"/>
      <c r="J24" s="20"/>
      <c r="K24" s="20"/>
      <c r="L24" s="20"/>
      <c r="M24" s="20"/>
      <c r="N24" s="20"/>
      <c r="O24" s="20"/>
      <c r="P24" s="20"/>
      <c r="Q24" s="20"/>
      <c r="R24" s="20"/>
      <c r="S24" s="20"/>
      <c r="T24" s="20"/>
      <c r="U24" s="20"/>
      <c r="V24" s="20"/>
    </row>
    <row r="25" spans="1:22" x14ac:dyDescent="0.2">
      <c r="A25" s="20"/>
      <c r="B25" s="39" t="s">
        <v>487</v>
      </c>
      <c r="C25" s="50" t="e">
        <f>C17/C6</f>
        <v>#DIV/0!</v>
      </c>
      <c r="D25" s="50" t="e">
        <f>D17/D6</f>
        <v>#DIV/0!</v>
      </c>
      <c r="E25" s="50" t="e">
        <f>E17/E6</f>
        <v>#DIV/0!</v>
      </c>
      <c r="F25" s="51" t="e">
        <f>F17/F6</f>
        <v>#DIV/0!</v>
      </c>
      <c r="G25" s="46" t="e">
        <f>(IF(C25 &gt; 0.17, 100, IF(C25 &gt;= 0.1, 50, 0))) +
  (IF(D25 &gt; 0.17, 100, IF(D25 &gt;= 0.1, 50, 0))) +
  (IF(E25 &gt; 0.17, 100, IF(E25 &gt;= 0.1, 50, 0))) +
  (IF(F25 &gt; 0.17, 100, IF(F25 &gt;= 0.1, 50, 0)))</f>
        <v>#DIV/0!</v>
      </c>
      <c r="H25" s="47" t="s">
        <v>572</v>
      </c>
      <c r="I25" s="20"/>
      <c r="J25" s="20"/>
      <c r="K25" s="20"/>
      <c r="L25" s="20"/>
      <c r="M25" s="20"/>
      <c r="N25" s="20"/>
      <c r="O25" s="20"/>
      <c r="P25" s="20"/>
      <c r="Q25" s="20"/>
      <c r="R25" s="20"/>
      <c r="S25" s="20"/>
      <c r="T25" s="20"/>
      <c r="U25" s="20"/>
      <c r="V25" s="20"/>
    </row>
    <row r="26" spans="1:22" x14ac:dyDescent="0.2">
      <c r="A26" s="20"/>
      <c r="B26" s="39" t="s">
        <v>489</v>
      </c>
      <c r="C26" s="50" t="e">
        <f>C8/C6</f>
        <v>#DIV/0!</v>
      </c>
      <c r="D26" s="50" t="e">
        <f>D8/D6</f>
        <v>#DIV/0!</v>
      </c>
      <c r="E26" s="50" t="e">
        <f>E8/E6</f>
        <v>#DIV/0!</v>
      </c>
      <c r="F26" s="51" t="e">
        <f>F8/F6</f>
        <v>#DIV/0!</v>
      </c>
      <c r="G26" s="46" t="e">
        <f>(IF(C26 &lt; 0.5, 100, 0)) +
  (IF(D26 &lt; 0.5, 100, 0)) +
  (IF(E26 &lt; 0.5, 100, 0)) +
  (IF(F26 &lt; 0.5, 100, 0))</f>
        <v>#DIV/0!</v>
      </c>
      <c r="H26" s="47" t="s">
        <v>573</v>
      </c>
      <c r="I26" s="20"/>
      <c r="J26" s="20"/>
      <c r="K26" s="20"/>
      <c r="L26" s="20"/>
      <c r="M26" s="20"/>
      <c r="N26" s="20"/>
      <c r="O26" s="20"/>
      <c r="P26" s="20"/>
      <c r="Q26" s="20"/>
      <c r="R26" s="20"/>
      <c r="S26" s="20"/>
      <c r="T26" s="20"/>
      <c r="U26" s="20"/>
      <c r="V26" s="20"/>
    </row>
    <row r="27" spans="1:22" x14ac:dyDescent="0.2">
      <c r="A27" s="20"/>
      <c r="B27" s="39" t="s">
        <v>574</v>
      </c>
      <c r="C27" s="50" t="e">
        <f>C9/(C13+C10)</f>
        <v>#DIV/0!</v>
      </c>
      <c r="D27" s="50" t="e">
        <f>D9/(D13+D10)</f>
        <v>#DIV/0!</v>
      </c>
      <c r="E27" s="50" t="e">
        <f>E9/(E13+E10)</f>
        <v>#DIV/0!</v>
      </c>
      <c r="F27" s="51" t="e">
        <f>F9/(F13+F10)</f>
        <v>#DIV/0!</v>
      </c>
      <c r="G27" s="46" t="e">
        <f>(IF(C27 &lt; 0.8, 100, IF(C27 &lt; 1, 50, 0))) +
  (IF(D27 &lt; 0.8, 100, IF(D27 &lt; 1, 50, 0))) +
  (IF(E27 &lt; 0.8, 100, IF(E27 &lt; 1, 50, 0))) +
  (IF(F27 &lt; 0.8, 100, IF(F27 &lt; 1, 50, 0)))</f>
        <v>#DIV/0!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 t="shared" si="0"/>
        <v>400</v>
      </c>
      <c r="H28" s="47" t="s">
        <v>577</v>
      </c>
      <c r="I28" s="20"/>
      <c r="J28" s="20"/>
      <c r="K28" s="20"/>
      <c r="L28" s="20"/>
      <c r="M28" s="20"/>
      <c r="N28" s="20"/>
      <c r="O28" s="20"/>
      <c r="P28" s="20"/>
      <c r="Q28" s="20"/>
      <c r="R28" s="20"/>
      <c r="S28" s="20"/>
      <c r="T28" s="20"/>
      <c r="U28" s="20"/>
      <c r="V28" s="20"/>
    </row>
    <row r="29" spans="1:22" x14ac:dyDescent="0.2">
      <c r="A29" s="20"/>
      <c r="B29" s="39" t="s">
        <v>491</v>
      </c>
      <c r="C29" s="51" t="e">
        <f>(((C12-D12)/D12)+((D12-E12)/E12)+((E12-F12)/F12))/3</f>
        <v>#DIV/0!</v>
      </c>
      <c r="D29" s="54"/>
      <c r="E29" s="55"/>
      <c r="F29" s="56"/>
      <c r="G29" s="46" t="e">
        <f>(IF(C29 &gt;= 0.17, 100, IF(C29 &gt;= 0, 50, 0))) * (400/100)</f>
        <v>#DIV/0!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 t="shared" si="0"/>
        <v>0</v>
      </c>
      <c r="H30" s="47" t="s">
        <v>579</v>
      </c>
      <c r="I30" s="20"/>
      <c r="J30" s="20"/>
      <c r="K30" s="20"/>
      <c r="L30" s="20"/>
      <c r="M30" s="20"/>
      <c r="N30" s="20"/>
      <c r="O30" s="20"/>
      <c r="P30" s="20"/>
      <c r="Q30" s="20"/>
      <c r="R30" s="20"/>
      <c r="S30" s="20"/>
      <c r="T30" s="20"/>
      <c r="U30" s="20"/>
      <c r="V30" s="20"/>
    </row>
    <row r="31" spans="1:22" x14ac:dyDescent="0.2">
      <c r="A31" s="20"/>
      <c r="B31" s="39" t="s">
        <v>580</v>
      </c>
      <c r="C31" s="50" t="e">
        <f>C17/(C13+C10)</f>
        <v>#DIV/0!</v>
      </c>
      <c r="D31" s="50" t="e">
        <f>D17/(D13+D10)</f>
        <v>#DIV/0!</v>
      </c>
      <c r="E31" s="50" t="e">
        <f>E17/(E13+E10)</f>
        <v>#DIV/0!</v>
      </c>
      <c r="F31" s="51" t="e">
        <f>F17/(F13+F10)</f>
        <v>#DIV/0!</v>
      </c>
      <c r="G31" s="46" t="e">
        <f>(IF(C31 &gt; 0.23, 100, 0)) +
  (IF(D31 &gt; 0.23, 100, 0)) +
  (IF(E31 &gt; 0.23, 100, 0)) +
  (IF(F31 &gt; 0.23, 100, 0))</f>
        <v>#DIV/0!</v>
      </c>
      <c r="H31" s="47" t="s">
        <v>581</v>
      </c>
      <c r="I31" s="20"/>
      <c r="J31" s="20"/>
      <c r="K31" s="20"/>
      <c r="L31" s="20"/>
      <c r="M31" s="20"/>
      <c r="N31" s="20"/>
      <c r="O31" s="20"/>
      <c r="P31" s="20"/>
      <c r="Q31" s="20"/>
      <c r="R31" s="20"/>
      <c r="S31" s="20"/>
      <c r="T31" s="20"/>
      <c r="U31" s="20"/>
      <c r="V31" s="20"/>
    </row>
    <row r="32" spans="1:22" ht="16" customHeight="1"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row r="33" spans="1:22" x14ac:dyDescent="0.2">
      <c r="A33" s="20"/>
      <c r="B33" s="20"/>
      <c r="C33" s="20"/>
      <c r="D33" s="20"/>
      <c r="E33" s="20"/>
      <c r="F33" s="20"/>
      <c r="G33" s="20"/>
      <c r="H33" s="20"/>
      <c r="I33" s="20"/>
      <c r="J33" s="20"/>
      <c r="K33" s="20"/>
      <c r="L33" s="20"/>
      <c r="M33" s="20"/>
      <c r="N33" s="20"/>
      <c r="O33" s="20"/>
      <c r="P33" s="20"/>
      <c r="Q33" s="20"/>
      <c r="R33" s="20"/>
      <c r="S33" s="20"/>
      <c r="T33" s="20"/>
      <c r="U33" s="20"/>
      <c r="V33" s="20"/>
    </row>
    <row r="34" spans="1:22" x14ac:dyDescent="0.2">
      <c r="A34" s="20"/>
      <c r="B34" s="20"/>
      <c r="C34" s="20"/>
      <c r="D34" s="20"/>
      <c r="E34" s="20"/>
      <c r="F34" s="20"/>
      <c r="G34" s="20"/>
      <c r="H34" s="20"/>
      <c r="I34" s="20"/>
      <c r="J34" s="20"/>
      <c r="K34" s="20"/>
      <c r="L34" s="20"/>
      <c r="M34" s="20"/>
      <c r="N34" s="20"/>
      <c r="O34" s="20"/>
      <c r="P34" s="20"/>
      <c r="Q34" s="20"/>
      <c r="R34" s="20"/>
      <c r="S34" s="20"/>
      <c r="T34" s="20"/>
      <c r="U34" s="20"/>
      <c r="V34" s="20"/>
    </row>
    <row r="35" spans="1:22" x14ac:dyDescent="0.2">
      <c r="A35" s="20"/>
      <c r="B35" s="20"/>
      <c r="C35" s="20"/>
      <c r="D35" s="20"/>
      <c r="E35" s="20"/>
      <c r="F35" s="20"/>
      <c r="G35" s="20"/>
      <c r="H35" s="20"/>
      <c r="I35" s="20"/>
      <c r="J35" s="20"/>
      <c r="K35" s="20"/>
      <c r="L35" s="20"/>
      <c r="M35" s="20"/>
      <c r="N35" s="20"/>
      <c r="O35" s="20"/>
      <c r="P35" s="20"/>
      <c r="Q35" s="20"/>
      <c r="R35" s="20"/>
      <c r="S35" s="20"/>
      <c r="T35" s="20"/>
      <c r="U35" s="20"/>
      <c r="V35" s="20"/>
    </row>
    <row r="36" spans="1:22" x14ac:dyDescent="0.2">
      <c r="A36" s="20"/>
      <c r="B36" s="20"/>
      <c r="C36" s="20"/>
      <c r="D36" s="20"/>
      <c r="E36" s="20"/>
      <c r="F36" s="20"/>
      <c r="G36" s="20"/>
      <c r="H36" s="20"/>
      <c r="I36" s="20"/>
      <c r="J36" s="20"/>
      <c r="K36" s="20"/>
      <c r="L36" s="20"/>
      <c r="M36" s="20"/>
      <c r="N36" s="20"/>
      <c r="O36" s="20"/>
      <c r="P36" s="20"/>
      <c r="Q36" s="20"/>
      <c r="R36" s="20"/>
      <c r="S36" s="20"/>
      <c r="T36" s="20"/>
      <c r="U36" s="20"/>
      <c r="V36" s="20"/>
    </row>
    <row r="37" spans="1:22" x14ac:dyDescent="0.2">
      <c r="A37" s="20"/>
      <c r="B37" s="20"/>
      <c r="C37" s="20"/>
      <c r="D37" s="20"/>
      <c r="E37" s="20"/>
      <c r="F37" s="20"/>
      <c r="G37" s="20"/>
      <c r="H37" s="20"/>
      <c r="I37" s="20"/>
      <c r="J37" s="20"/>
      <c r="K37" s="20"/>
      <c r="L37" s="20"/>
      <c r="M37" s="20"/>
      <c r="N37" s="20"/>
      <c r="O37" s="20"/>
      <c r="P37" s="20"/>
      <c r="Q37" s="20"/>
      <c r="R37" s="20"/>
      <c r="S37" s="20"/>
      <c r="T37" s="20"/>
      <c r="U37" s="20"/>
      <c r="V37" s="20"/>
    </row>
    <row r="38" spans="1:22" x14ac:dyDescent="0.2">
      <c r="A38" s="20"/>
      <c r="B38" s="20"/>
      <c r="C38" s="20"/>
      <c r="D38" s="20"/>
      <c r="E38" s="20"/>
      <c r="F38" s="20"/>
      <c r="G38" s="20"/>
      <c r="H38" s="20"/>
      <c r="I38" s="20"/>
      <c r="J38" s="20"/>
      <c r="K38" s="20"/>
      <c r="L38" s="20"/>
      <c r="M38" s="20"/>
      <c r="N38" s="20"/>
      <c r="O38" s="20"/>
      <c r="P38" s="20"/>
      <c r="Q38" s="20"/>
      <c r="R38" s="20"/>
      <c r="S38" s="20"/>
      <c r="T38" s="20"/>
      <c r="U38" s="20"/>
      <c r="V38" s="20"/>
    </row>
    <row r="39" spans="1:22" x14ac:dyDescent="0.2">
      <c r="A39" s="20"/>
      <c r="B39" s="20"/>
      <c r="C39" s="20"/>
      <c r="D39" s="20"/>
      <c r="E39" s="20"/>
      <c r="F39" s="20"/>
      <c r="G39" s="20"/>
      <c r="H39" s="20"/>
      <c r="I39" s="20"/>
      <c r="J39" s="20"/>
      <c r="K39" s="20"/>
      <c r="L39" s="20"/>
      <c r="M39" s="20"/>
      <c r="N39" s="20"/>
      <c r="O39" s="20"/>
      <c r="P39" s="20"/>
      <c r="Q39" s="20"/>
      <c r="R39" s="20"/>
      <c r="S39" s="20"/>
      <c r="T39" s="20"/>
      <c r="U39" s="20"/>
      <c r="V39" s="20"/>
    </row>
    <row r="40" spans="1:22" x14ac:dyDescent="0.2">
      <c r="A40" s="20"/>
      <c r="B40" s="20"/>
      <c r="C40" s="20"/>
      <c r="D40" s="20"/>
      <c r="E40" s="20"/>
      <c r="F40" s="20"/>
      <c r="G40" s="20"/>
      <c r="H40" s="20"/>
      <c r="I40" s="20"/>
      <c r="J40" s="20"/>
      <c r="K40" s="20"/>
      <c r="L40" s="20"/>
      <c r="M40" s="20"/>
      <c r="N40" s="20"/>
      <c r="O40" s="20"/>
      <c r="P40" s="20"/>
      <c r="Q40" s="20"/>
      <c r="R40" s="20"/>
      <c r="S40" s="20"/>
      <c r="T40" s="20"/>
      <c r="U40" s="20"/>
      <c r="V40" s="20"/>
    </row>
    <row r="41" spans="1:22" x14ac:dyDescent="0.2">
      <c r="A41" s="20"/>
      <c r="B41" s="20"/>
      <c r="C41" s="20"/>
      <c r="D41" s="20"/>
      <c r="E41" s="20"/>
      <c r="F41" s="20"/>
      <c r="G41" s="20"/>
      <c r="H41" s="20"/>
      <c r="I41" s="20"/>
      <c r="J41" s="20"/>
      <c r="K41" s="20"/>
      <c r="L41" s="20"/>
      <c r="M41" s="20"/>
      <c r="N41" s="20"/>
      <c r="O41" s="20"/>
      <c r="P41" s="20"/>
      <c r="Q41" s="20"/>
      <c r="R41" s="20"/>
      <c r="S41" s="20"/>
      <c r="T41" s="20"/>
      <c r="U41" s="20"/>
      <c r="V41" s="20"/>
    </row>
    <row r="42" spans="1:22" x14ac:dyDescent="0.2">
      <c r="A42" s="20"/>
      <c r="B42" s="20"/>
      <c r="C42" s="20"/>
      <c r="D42" s="20"/>
      <c r="E42" s="20"/>
      <c r="F42" s="20"/>
      <c r="G42" s="20"/>
      <c r="H42" s="20"/>
      <c r="I42" s="20"/>
      <c r="J42" s="20"/>
      <c r="K42" s="20"/>
      <c r="L42" s="20"/>
      <c r="M42" s="20"/>
      <c r="N42" s="20"/>
      <c r="O42" s="20"/>
      <c r="P42" s="20"/>
      <c r="Q42" s="20"/>
      <c r="R42" s="20"/>
      <c r="S42" s="20"/>
      <c r="T42" s="20"/>
      <c r="U42" s="20"/>
      <c r="V42" s="20"/>
    </row>
    <row r="43" spans="1:22" x14ac:dyDescent="0.2">
      <c r="A43" s="20"/>
      <c r="B43" s="20"/>
      <c r="C43" s="20"/>
      <c r="D43" s="20"/>
      <c r="E43" s="20"/>
      <c r="F43" s="20"/>
      <c r="G43" s="20"/>
      <c r="H43" s="20"/>
      <c r="I43" s="20"/>
      <c r="J43" s="20"/>
      <c r="K43" s="20"/>
      <c r="L43" s="20"/>
      <c r="M43" s="20"/>
      <c r="N43" s="20"/>
      <c r="O43" s="20"/>
      <c r="P43" s="20"/>
      <c r="Q43" s="20"/>
      <c r="R43" s="20"/>
      <c r="S43" s="20"/>
      <c r="T43" s="20"/>
      <c r="U43" s="20"/>
      <c r="V43" s="20"/>
    </row>
    <row r="44" spans="1:22" x14ac:dyDescent="0.2">
      <c r="A44" s="20"/>
      <c r="B44" s="20"/>
      <c r="C44" s="20"/>
      <c r="D44" s="20"/>
      <c r="E44" s="20"/>
      <c r="F44" s="20"/>
      <c r="G44" s="20"/>
      <c r="H44" s="20"/>
      <c r="I44" s="20"/>
      <c r="J44" s="20"/>
      <c r="K44" s="20"/>
      <c r="L44" s="20"/>
      <c r="M44" s="20"/>
      <c r="N44" s="20"/>
      <c r="O44" s="20"/>
      <c r="P44" s="20"/>
      <c r="Q44" s="20"/>
      <c r="R44" s="20"/>
      <c r="S44" s="20"/>
      <c r="T44" s="20"/>
      <c r="U44" s="20"/>
      <c r="V44" s="20"/>
    </row>
    <row r="45" spans="1:22" x14ac:dyDescent="0.2">
      <c r="A45" s="20"/>
      <c r="B45" s="20"/>
      <c r="C45" s="20"/>
      <c r="D45" s="20"/>
      <c r="E45" s="20"/>
      <c r="F45" s="20"/>
      <c r="G45" s="20"/>
      <c r="H45" s="20"/>
      <c r="I45" s="20"/>
      <c r="J45" s="20"/>
      <c r="K45" s="20"/>
      <c r="L45" s="20"/>
      <c r="M45" s="20"/>
      <c r="N45" s="20"/>
      <c r="O45" s="20"/>
      <c r="P45" s="20"/>
      <c r="Q45" s="20"/>
      <c r="R45" s="20"/>
      <c r="S45" s="20"/>
      <c r="T45" s="20"/>
      <c r="U45" s="20"/>
      <c r="V45" s="20"/>
    </row>
    <row r="46" spans="1:22" x14ac:dyDescent="0.2">
      <c r="A46" s="20"/>
      <c r="B46" s="20"/>
      <c r="C46" s="20"/>
      <c r="D46" s="20"/>
      <c r="E46" s="20"/>
      <c r="F46" s="20"/>
      <c r="G46" s="20"/>
      <c r="H46" s="20"/>
      <c r="I46" s="20"/>
      <c r="J46" s="20"/>
      <c r="K46" s="20"/>
      <c r="L46" s="20"/>
      <c r="M46" s="20"/>
      <c r="N46" s="20"/>
      <c r="O46" s="20"/>
      <c r="P46" s="20"/>
      <c r="Q46" s="20"/>
      <c r="R46" s="20"/>
      <c r="S46" s="20"/>
      <c r="T46" s="20"/>
      <c r="U46" s="20"/>
      <c r="V46" s="20"/>
    </row>
    <row r="47" spans="1:22" x14ac:dyDescent="0.2">
      <c r="A47" s="20"/>
      <c r="B47" s="20"/>
      <c r="C47" s="20"/>
      <c r="D47" s="20"/>
      <c r="E47" s="20"/>
      <c r="F47" s="20"/>
      <c r="G47" s="20"/>
      <c r="H47" s="20"/>
      <c r="I47" s="20"/>
      <c r="J47" s="20"/>
      <c r="K47" s="20"/>
      <c r="L47" s="20"/>
      <c r="M47" s="20"/>
      <c r="N47" s="20"/>
      <c r="O47" s="20"/>
      <c r="P47" s="20"/>
      <c r="Q47" s="20"/>
      <c r="R47" s="20"/>
      <c r="S47" s="20"/>
      <c r="T47" s="20"/>
      <c r="U47" s="20"/>
      <c r="V47" s="20"/>
    </row>
    <row r="48" spans="1:22" x14ac:dyDescent="0.2">
      <c r="A48" s="20"/>
      <c r="B48" s="20"/>
      <c r="C48" s="20"/>
      <c r="D48" s="20"/>
      <c r="E48" s="20"/>
      <c r="F48" s="20"/>
      <c r="G48" s="20"/>
      <c r="H48" s="20"/>
      <c r="I48" s="20"/>
      <c r="J48" s="20"/>
      <c r="K48" s="20"/>
      <c r="L48" s="20"/>
      <c r="M48" s="20"/>
      <c r="N48" s="20"/>
      <c r="O48" s="20"/>
      <c r="P48" s="20"/>
      <c r="Q48" s="20"/>
      <c r="R48" s="20"/>
      <c r="S48" s="20"/>
      <c r="T48" s="20"/>
      <c r="U48" s="20"/>
      <c r="V48" s="20"/>
    </row>
    <row r="49" spans="1:22" x14ac:dyDescent="0.2">
      <c r="A49" s="20"/>
      <c r="B49" s="20"/>
      <c r="C49" s="20"/>
      <c r="D49" s="20"/>
      <c r="E49" s="20"/>
      <c r="F49" s="20"/>
      <c r="G49" s="20"/>
      <c r="H49" s="20"/>
      <c r="I49" s="20"/>
      <c r="J49" s="20"/>
      <c r="K49" s="20"/>
      <c r="L49" s="20"/>
      <c r="M49" s="20"/>
      <c r="N49" s="20"/>
      <c r="O49" s="20"/>
      <c r="P49" s="20"/>
      <c r="Q49" s="20"/>
      <c r="R49" s="20"/>
      <c r="S49" s="20"/>
      <c r="T49" s="20"/>
      <c r="U49" s="20"/>
      <c r="V49" s="20"/>
    </row>
    <row r="50" spans="1:22" x14ac:dyDescent="0.2">
      <c r="A50" s="20"/>
      <c r="B50" s="20"/>
      <c r="C50" s="20"/>
      <c r="D50" s="20"/>
      <c r="E50" s="20"/>
      <c r="F50" s="20"/>
      <c r="G50" s="20"/>
      <c r="H50" s="20"/>
      <c r="I50" s="20"/>
      <c r="J50" s="20"/>
      <c r="K50" s="20"/>
      <c r="L50" s="20"/>
      <c r="M50" s="20"/>
      <c r="N50" s="20"/>
      <c r="O50" s="20"/>
      <c r="P50" s="20"/>
      <c r="Q50" s="20"/>
      <c r="R50" s="20"/>
      <c r="S50" s="20"/>
      <c r="T50" s="20"/>
      <c r="U50" s="20"/>
      <c r="V50" s="20"/>
    </row>
    <row r="51" spans="1:22" x14ac:dyDescent="0.2">
      <c r="A51" s="20"/>
      <c r="B51" s="20"/>
      <c r="C51" s="20"/>
      <c r="D51" s="20"/>
      <c r="E51" s="20"/>
      <c r="F51" s="20"/>
      <c r="G51" s="20"/>
      <c r="H51" s="20"/>
      <c r="I51" s="20"/>
      <c r="J51" s="20"/>
      <c r="K51" s="20"/>
      <c r="L51" s="20"/>
      <c r="M51" s="20"/>
      <c r="N51" s="20"/>
      <c r="O51" s="20"/>
      <c r="P51" s="20"/>
      <c r="Q51" s="20"/>
      <c r="R51" s="20"/>
      <c r="S51" s="20"/>
      <c r="T51" s="20"/>
      <c r="U51" s="20"/>
      <c r="V51" s="20"/>
    </row>
    <row r="52" spans="1:22" x14ac:dyDescent="0.2">
      <c r="A52" s="20"/>
      <c r="B52" s="20"/>
      <c r="C52" s="20"/>
      <c r="D52" s="20"/>
      <c r="E52" s="20"/>
      <c r="F52" s="20"/>
      <c r="G52" s="20"/>
      <c r="H52" s="20"/>
      <c r="I52" s="20"/>
      <c r="J52" s="20"/>
      <c r="K52" s="20"/>
      <c r="L52" s="20"/>
      <c r="M52" s="20"/>
      <c r="N52" s="20"/>
      <c r="O52" s="20"/>
      <c r="P52" s="20"/>
      <c r="Q52" s="20"/>
      <c r="R52" s="20"/>
      <c r="S52" s="20"/>
      <c r="T52" s="20"/>
      <c r="U52" s="20"/>
      <c r="V52" s="20"/>
    </row>
    <row r="53" spans="1:22" x14ac:dyDescent="0.2">
      <c r="A53" s="20"/>
      <c r="B53" s="20"/>
      <c r="C53" s="20"/>
      <c r="D53" s="20"/>
      <c r="E53" s="20"/>
      <c r="F53" s="20"/>
      <c r="G53" s="20"/>
      <c r="H53" s="20"/>
      <c r="I53" s="20"/>
      <c r="J53" s="20"/>
      <c r="K53" s="20"/>
      <c r="L53" s="20"/>
      <c r="M53" s="20"/>
      <c r="N53" s="20"/>
      <c r="O53" s="20"/>
      <c r="P53" s="20"/>
      <c r="Q53" s="20"/>
      <c r="R53" s="20"/>
      <c r="S53" s="20"/>
      <c r="T53" s="20"/>
      <c r="U53" s="20"/>
      <c r="V53" s="20"/>
    </row>
    <row r="54" spans="1:22" x14ac:dyDescent="0.2">
      <c r="A54" s="20"/>
      <c r="B54" s="20"/>
      <c r="C54" s="20"/>
      <c r="D54" s="20"/>
      <c r="E54" s="20"/>
      <c r="F54" s="20"/>
      <c r="G54" s="20"/>
      <c r="H54" s="20"/>
      <c r="I54" s="20"/>
      <c r="J54" s="20"/>
      <c r="K54" s="20"/>
      <c r="L54" s="20"/>
      <c r="M54" s="20"/>
      <c r="N54" s="20"/>
      <c r="O54" s="20"/>
      <c r="P54" s="20"/>
      <c r="Q54" s="20"/>
      <c r="R54" s="20"/>
      <c r="S54" s="20"/>
      <c r="T54" s="20"/>
      <c r="U54" s="20"/>
      <c r="V54" s="20"/>
    </row>
    <row r="55" spans="1:22" x14ac:dyDescent="0.2">
      <c r="A55" s="20"/>
      <c r="B55" s="20"/>
      <c r="C55" s="20"/>
      <c r="D55" s="20"/>
      <c r="E55" s="20"/>
      <c r="F55" s="20"/>
      <c r="G55" s="20"/>
      <c r="H55" s="20"/>
      <c r="I55" s="20"/>
      <c r="J55" s="20"/>
      <c r="K55" s="20"/>
      <c r="L55" s="20"/>
      <c r="M55" s="20"/>
      <c r="N55" s="20"/>
      <c r="O55" s="20"/>
      <c r="P55" s="20"/>
      <c r="Q55" s="20"/>
      <c r="R55" s="20"/>
      <c r="S55" s="20"/>
      <c r="T55" s="20"/>
      <c r="U55" s="20"/>
      <c r="V55" s="20"/>
    </row>
    <row r="56" spans="1:22" x14ac:dyDescent="0.2">
      <c r="A56" s="20"/>
      <c r="B56" s="20"/>
      <c r="C56" s="20"/>
      <c r="D56" s="20"/>
      <c r="E56" s="20"/>
      <c r="F56" s="20"/>
      <c r="G56" s="20"/>
      <c r="H56" s="20"/>
      <c r="I56" s="20"/>
      <c r="J56" s="20"/>
      <c r="K56" s="20"/>
      <c r="L56" s="20"/>
      <c r="M56" s="20"/>
      <c r="N56" s="20"/>
      <c r="O56" s="20"/>
      <c r="P56" s="20"/>
      <c r="Q56" s="20"/>
      <c r="R56" s="20"/>
      <c r="S56" s="20"/>
      <c r="T56" s="20"/>
      <c r="U56" s="20"/>
      <c r="V56" s="20"/>
    </row>
    <row r="57" spans="1:22" x14ac:dyDescent="0.2">
      <c r="A57" s="20"/>
      <c r="B57" s="20"/>
      <c r="C57" s="20"/>
      <c r="D57" s="20"/>
      <c r="E57" s="20"/>
      <c r="F57" s="20"/>
      <c r="G57" s="20"/>
      <c r="H57" s="20"/>
      <c r="I57" s="20"/>
      <c r="J57" s="20"/>
      <c r="K57" s="20"/>
      <c r="L57" s="20"/>
      <c r="M57" s="20"/>
      <c r="N57" s="20"/>
      <c r="O57" s="20"/>
      <c r="P57" s="20"/>
      <c r="Q57" s="20"/>
      <c r="R57" s="20"/>
      <c r="S57" s="20"/>
      <c r="T57" s="20"/>
      <c r="U57" s="20"/>
      <c r="V57" s="20"/>
    </row>
    <row r="58" spans="1:22" x14ac:dyDescent="0.2">
      <c r="A58" s="20"/>
      <c r="B58" s="20"/>
      <c r="C58" s="20"/>
      <c r="D58" s="20"/>
      <c r="E58" s="20"/>
      <c r="F58" s="20"/>
      <c r="G58" s="20"/>
      <c r="H58" s="20"/>
      <c r="I58" s="20"/>
      <c r="J58" s="20"/>
      <c r="K58" s="20"/>
      <c r="L58" s="20"/>
      <c r="M58" s="20"/>
      <c r="N58" s="20"/>
      <c r="O58" s="20"/>
      <c r="P58" s="20"/>
      <c r="Q58" s="20"/>
      <c r="R58" s="20"/>
      <c r="S58" s="20"/>
      <c r="T58" s="20"/>
      <c r="U58" s="20"/>
      <c r="V58" s="20"/>
    </row>
    <row r="59" spans="1:22" x14ac:dyDescent="0.2">
      <c r="A59" s="20"/>
      <c r="B59" s="20"/>
      <c r="C59" s="20"/>
      <c r="D59" s="20"/>
      <c r="E59" s="20"/>
      <c r="F59" s="20"/>
      <c r="G59" s="20"/>
      <c r="H59" s="20"/>
      <c r="I59" s="20"/>
      <c r="J59" s="20"/>
      <c r="K59" s="20"/>
      <c r="L59" s="20"/>
      <c r="M59" s="20"/>
      <c r="N59" s="20"/>
      <c r="O59" s="20"/>
      <c r="P59" s="20"/>
      <c r="Q59" s="20"/>
      <c r="R59" s="20"/>
      <c r="S59" s="20"/>
      <c r="T59" s="20"/>
      <c r="U59" s="20"/>
      <c r="V59" s="20"/>
    </row>
  </sheetData>
  <conditionalFormatting sqref="C29">
    <cfRule type="cellIs" dxfId="19" priority="17" operator="lessThan">
      <formula>0</formula>
    </cfRule>
    <cfRule type="cellIs" dxfId="18" priority="18" operator="between">
      <formula>0</formula>
      <formula>0.135</formula>
    </cfRule>
    <cfRule type="cellIs" dxfId="17" priority="19" operator="greaterThan">
      <formula>0.17</formula>
    </cfRule>
  </conditionalFormatting>
  <conditionalFormatting sqref="C3:F3">
    <cfRule type="colorScale" priority="16">
      <colorScale>
        <cfvo type="min"/>
        <cfvo type="percentile" val="50"/>
        <cfvo type="max"/>
        <color rgb="FFF8696B"/>
        <color rgb="FFFFEB84"/>
        <color rgb="FF63BE7B"/>
      </colorScale>
    </cfRule>
  </conditionalFormatting>
  <conditionalFormatting sqref="C4:F4">
    <cfRule type="colorScale" priority="15">
      <colorScale>
        <cfvo type="min"/>
        <cfvo type="percentile" val="50"/>
        <cfvo type="max"/>
        <color rgb="FFF8696B"/>
        <color rgb="FFFFEB84"/>
        <color rgb="FF63BE7B"/>
      </colorScale>
    </cfRule>
  </conditionalFormatting>
  <conditionalFormatting sqref="C5:F5">
    <cfRule type="colorScale" priority="14">
      <colorScale>
        <cfvo type="min"/>
        <cfvo type="percentile" val="50"/>
        <cfvo type="max"/>
        <color rgb="FFF8696B"/>
        <color rgb="FFFFEB84"/>
        <color rgb="FF63BE7B"/>
      </colorScale>
    </cfRule>
  </conditionalFormatting>
  <conditionalFormatting sqref="C6:F6">
    <cfRule type="colorScale" priority="13">
      <colorScale>
        <cfvo type="min"/>
        <cfvo type="percentile" val="50"/>
        <cfvo type="max"/>
        <color rgb="FFF8696B"/>
        <color rgb="FFFFEB84"/>
        <color rgb="FF63BE7B"/>
      </colorScale>
    </cfRule>
  </conditionalFormatting>
  <conditionalFormatting sqref="C7:F7">
    <cfRule type="colorScale" priority="12">
      <colorScale>
        <cfvo type="min"/>
        <cfvo type="percentile" val="50"/>
        <cfvo type="max"/>
        <color rgb="FFF8696B"/>
        <color rgb="FFFFEB84"/>
        <color rgb="FF63BE7B"/>
      </colorScale>
    </cfRule>
  </conditionalFormatting>
  <conditionalFormatting sqref="C8:F8">
    <cfRule type="colorScale" priority="11">
      <colorScale>
        <cfvo type="min"/>
        <cfvo type="percentile" val="50"/>
        <cfvo type="max"/>
        <color rgb="FFF8696B"/>
        <color rgb="FFFFEB84"/>
        <color rgb="FF63BE7B"/>
      </colorScale>
    </cfRule>
  </conditionalFormatting>
  <conditionalFormatting sqref="C9:F9">
    <cfRule type="colorScale" priority="10">
      <colorScale>
        <cfvo type="min"/>
        <cfvo type="percentile" val="50"/>
        <cfvo type="max"/>
        <color rgb="FFF8696B"/>
        <color rgb="FFFFEB84"/>
        <color rgb="FF63BE7B"/>
      </colorScale>
    </cfRule>
  </conditionalFormatting>
  <conditionalFormatting sqref="C10:F10">
    <cfRule type="colorScale" priority="9">
      <colorScale>
        <cfvo type="min"/>
        <cfvo type="percentile" val="50"/>
        <cfvo type="max"/>
        <color rgb="FFF8696B"/>
        <color rgb="FFFFEB84"/>
        <color rgb="FF63BE7B"/>
      </colorScale>
    </cfRule>
  </conditionalFormatting>
  <conditionalFormatting sqref="C11:F11">
    <cfRule type="colorScale" priority="8">
      <colorScale>
        <cfvo type="min"/>
        <cfvo type="percentile" val="50"/>
        <cfvo type="max"/>
        <color rgb="FFF8696B"/>
        <color rgb="FFFFEB84"/>
        <color rgb="FF63BE7B"/>
      </colorScale>
    </cfRule>
  </conditionalFormatting>
  <conditionalFormatting sqref="C12:F12">
    <cfRule type="colorScale" priority="7">
      <colorScale>
        <cfvo type="min"/>
        <cfvo type="percentile" val="50"/>
        <cfvo type="max"/>
        <color rgb="FFF8696B"/>
        <color rgb="FFFFEB84"/>
        <color rgb="FF63BE7B"/>
      </colorScale>
    </cfRule>
  </conditionalFormatting>
  <conditionalFormatting sqref="C13:F13">
    <cfRule type="colorScale" priority="6">
      <colorScale>
        <cfvo type="min"/>
        <cfvo type="percentile" val="50"/>
        <cfvo type="max"/>
        <color rgb="FFF8696B"/>
        <color rgb="FFFFEB84"/>
        <color rgb="FF63BE7B"/>
      </colorScale>
    </cfRule>
  </conditionalFormatting>
  <conditionalFormatting sqref="C15:F15">
    <cfRule type="colorScale" priority="5">
      <colorScale>
        <cfvo type="min"/>
        <cfvo type="percentile" val="50"/>
        <cfvo type="max"/>
        <color rgb="FFF8696B"/>
        <color rgb="FFFFEB84"/>
        <color rgb="FF63BE7B"/>
      </colorScale>
    </cfRule>
  </conditionalFormatting>
  <conditionalFormatting sqref="C17:F17">
    <cfRule type="colorScale" priority="4">
      <colorScale>
        <cfvo type="min"/>
        <cfvo type="percentile" val="50"/>
        <cfvo type="max"/>
        <color rgb="FFF8696B"/>
        <color rgb="FFFFEB84"/>
        <color rgb="FF63BE7B"/>
      </colorScale>
    </cfRule>
  </conditionalFormatting>
  <conditionalFormatting sqref="C24:F24">
    <cfRule type="cellIs" dxfId="14" priority="1" operator="greaterThan">
      <formula>0.5</formula>
    </cfRule>
    <cfRule type="cellIs" dxfId="13" priority="2" operator="between">
      <formula>0.2</formula>
      <formula>0.5</formula>
    </cfRule>
    <cfRule type="cellIs" dxfId="12" priority="3" operator="lessThan">
      <formula>0.2</formula>
    </cfRule>
  </conditionalFormatting>
  <conditionalFormatting sqref="C25:F25">
    <cfRule type="cellIs" dxfId="11" priority="27" operator="greaterThan">
      <formula>0.17</formula>
    </cfRule>
    <cfRule type="cellIs" dxfId="10" priority="28" operator="between">
      <formula>0.1</formula>
      <formula>0.17</formula>
    </cfRule>
    <cfRule type="cellIs" dxfId="9" priority="29" operator="lessThan">
      <formula>0.1</formula>
    </cfRule>
  </conditionalFormatting>
  <conditionalFormatting sqref="C26:F26">
    <cfRule type="cellIs" dxfId="8" priority="25" operator="lessThan">
      <formula>0.5</formula>
    </cfRule>
    <cfRule type="cellIs" dxfId="7" priority="26" operator="greaterThan">
      <formula>0.5</formula>
    </cfRule>
  </conditionalFormatting>
  <conditionalFormatting sqref="C27:F27">
    <cfRule type="cellIs" dxfId="6" priority="20" operator="greaterThan">
      <formula>1</formula>
    </cfRule>
    <cfRule type="cellIs" dxfId="5" priority="23" operator="between">
      <formula>0.8</formula>
      <formula>1</formula>
    </cfRule>
    <cfRule type="cellIs" dxfId="4" priority="24" operator="lessThan">
      <formula>0.8</formula>
    </cfRule>
  </conditionalFormatting>
  <conditionalFormatting sqref="C31:F31">
    <cfRule type="cellIs" dxfId="1" priority="21" operator="lessThan">
      <formula>0.23</formula>
    </cfRule>
    <cfRule type="cellIs" dxfId="0" priority="22" operator="greaterThan">
      <formula>0.23</formula>
    </cfRule>
  </conditionalFormatting>
  <pageMargins left="0.7" right="0.7" top="0.75" bottom="0.75" header="0.3" footer="0.3"/>
  <pageSetup orientation="portrait" useFirstPageNumber="1" horizontalDpi="0" verticalDpi="0"/>
  <extLst>
    <ext xmlns:x14="http://schemas.microsoft.com/office/spreadsheetml/2009/9/main" uri="{78C0D931-6437-407d-A8EE-F0AAD7539E65}">
      <x14:conditionalFormattings>
        <x14:conditionalFormatting xmlns:xm="http://schemas.microsoft.com/office/excel/2006/main">
          <x14:cfRule type="containsText" priority="32" operator="containsText" id="{00000000-000E-0000-0200-000020000000}">
            <xm:f>NOT(ISERROR(SEARCH("Fail",C21)))</xm:f>
            <x14:dxf>
              <font>
                <color rgb="FF9C0006"/>
              </font>
              <fill>
                <patternFill>
                  <bgColor rgb="FFFFC7CE"/>
                </patternFill>
              </fill>
            </x14:dxf>
          </x14:cfRule>
          <x14:cfRule type="containsText" priority="33" operator="containsText" id="{00000000-000E-0000-0200-000021000000}">
            <xm:f>NOT(ISERROR(SEARCH("Pass",C21)))</xm:f>
            <x14:dxf>
              <font>
                <color rgb="FF006100"/>
              </font>
              <fill>
                <patternFill>
                  <bgColor rgb="FFC6EFCE"/>
                </patternFill>
              </fill>
            </x14:dxf>
          </x14:cfRule>
          <xm:sqref>C21:E23 F23 C28:F28 C32</xm:sqref>
        </x14:conditionalFormatting>
        <x14:conditionalFormatting xmlns:xm="http://schemas.microsoft.com/office/excel/2006/main">
          <x14:cfRule type="containsText" priority="30" operator="containsText" id="{00000000-000E-0000-0200-00001E000000}">
            <xm:f>NOT(ISERROR(SEARCH("Fail",C30)))</xm:f>
            <x14:dxf>
              <font>
                <color rgb="FF9C0006"/>
              </font>
              <fill>
                <patternFill>
                  <bgColor rgb="FFFFC7CE"/>
                </patternFill>
              </fill>
            </x14:dxf>
          </x14:cfRule>
          <x14:cfRule type="containsText" priority="31" operator="containsText" id="{00000000-000E-0000-0200-00001F000000}">
            <xm:f>NOT(ISERROR(SEARCH("Pass",C30)))</xm:f>
            <x14:dxf>
              <font>
                <color rgb="FF006100"/>
              </font>
              <fill>
                <patternFill>
                  <bgColor rgb="FFC6EFCE"/>
                </patternFill>
              </fill>
            </x14:dxf>
          </x14:cfRule>
          <xm:sqref>C30:F31</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0.42125000000000001</v>
      </c>
      <c r="J2" s="20"/>
      <c r="K2" s="20"/>
      <c r="L2" s="20"/>
      <c r="M2" s="20"/>
      <c r="N2" s="20"/>
      <c r="O2" s="20"/>
      <c r="P2" s="20"/>
      <c r="Q2" s="20"/>
      <c r="R2" s="20"/>
      <c r="S2" s="20"/>
      <c r="T2" s="20"/>
      <c r="U2" s="20"/>
      <c r="V2" s="20"/>
    </row>
    <row r="3" spans="1:22" ht="19" x14ac:dyDescent="0.25">
      <c r="A3" s="20"/>
      <c r="B3" s="26" t="s">
        <v>545</v>
      </c>
      <c r="C3" s="27">
        <v>4822000000</v>
      </c>
      <c r="D3" s="27">
        <v>5372000000</v>
      </c>
      <c r="E3" s="27">
        <v>4985000000</v>
      </c>
      <c r="F3" s="28">
        <v>4239000000</v>
      </c>
      <c r="G3" s="20"/>
      <c r="H3" s="20"/>
      <c r="I3" s="20"/>
      <c r="J3" s="20"/>
      <c r="K3" s="20"/>
      <c r="L3" s="20"/>
      <c r="M3" s="20"/>
      <c r="N3" s="20"/>
      <c r="O3" s="20"/>
      <c r="P3" s="20"/>
      <c r="Q3" s="20"/>
      <c r="R3" s="20"/>
      <c r="S3" s="20"/>
      <c r="T3" s="20"/>
      <c r="U3" s="20"/>
      <c r="V3" s="20"/>
    </row>
    <row r="4" spans="1:22" ht="19" x14ac:dyDescent="0.25">
      <c r="A4" s="20"/>
      <c r="B4" s="29" t="s">
        <v>546</v>
      </c>
      <c r="C4" s="27">
        <v>9918000000</v>
      </c>
      <c r="D4" s="27">
        <v>10007000000</v>
      </c>
      <c r="E4" s="27">
        <v>10287000000</v>
      </c>
      <c r="F4" s="28">
        <v>10285000000</v>
      </c>
      <c r="G4" s="20"/>
      <c r="H4" s="20"/>
      <c r="I4" s="20"/>
      <c r="J4" s="20"/>
      <c r="K4" s="20"/>
      <c r="L4" s="20"/>
      <c r="M4" s="20"/>
      <c r="N4" s="20"/>
      <c r="O4" s="20"/>
      <c r="P4" s="20"/>
      <c r="Q4" s="20"/>
      <c r="R4" s="20"/>
      <c r="S4" s="20"/>
      <c r="T4" s="20"/>
      <c r="U4" s="20"/>
      <c r="V4" s="20"/>
    </row>
    <row r="5" spans="1:22" ht="19" x14ac:dyDescent="0.25">
      <c r="A5" s="20"/>
      <c r="B5" s="29" t="s">
        <v>547</v>
      </c>
      <c r="C5" s="27">
        <v>12927000000</v>
      </c>
      <c r="D5" s="27">
        <v>12790000000</v>
      </c>
      <c r="E5" s="27">
        <v>13486000000</v>
      </c>
      <c r="F5" s="28">
        <v>13802000000</v>
      </c>
      <c r="G5" s="20"/>
      <c r="H5" s="20"/>
      <c r="I5" s="20"/>
      <c r="J5" s="20"/>
      <c r="K5" s="20"/>
      <c r="L5" s="20"/>
      <c r="M5" s="20"/>
      <c r="N5" s="20"/>
      <c r="O5" s="20"/>
      <c r="P5" s="20"/>
      <c r="Q5" s="20"/>
      <c r="R5" s="20"/>
      <c r="S5" s="20"/>
      <c r="T5" s="20"/>
      <c r="U5" s="20"/>
      <c r="V5" s="20"/>
    </row>
    <row r="6" spans="1:22" ht="19" x14ac:dyDescent="0.25">
      <c r="A6" s="20"/>
      <c r="B6" s="29" t="s">
        <v>548</v>
      </c>
      <c r="C6" s="27">
        <v>50580000000</v>
      </c>
      <c r="D6" s="27">
        <v>46455000000</v>
      </c>
      <c r="E6" s="27">
        <v>47072000000</v>
      </c>
      <c r="F6" s="28">
        <v>47344000000</v>
      </c>
      <c r="G6" s="20"/>
      <c r="H6" s="20"/>
      <c r="I6" s="20"/>
      <c r="J6" s="20"/>
      <c r="K6" s="20"/>
      <c r="L6" s="20"/>
      <c r="M6" s="20"/>
      <c r="N6" s="20"/>
      <c r="O6" s="20"/>
      <c r="P6" s="20"/>
      <c r="Q6" s="20"/>
      <c r="R6" s="20"/>
      <c r="S6" s="20"/>
      <c r="T6" s="20"/>
      <c r="U6" s="20"/>
      <c r="V6" s="20"/>
    </row>
    <row r="7" spans="1:22" ht="19" x14ac:dyDescent="0.25">
      <c r="A7" s="20"/>
      <c r="B7" s="29" t="s">
        <v>549</v>
      </c>
      <c r="C7" s="27">
        <v>15297000000</v>
      </c>
      <c r="D7" s="27">
        <v>9523000000</v>
      </c>
      <c r="E7" s="27">
        <v>9035000000</v>
      </c>
      <c r="F7" s="28">
        <v>7948000000</v>
      </c>
      <c r="G7" s="20"/>
      <c r="H7" s="20"/>
      <c r="I7" s="20"/>
      <c r="J7" s="20"/>
      <c r="K7" s="20"/>
      <c r="L7" s="20"/>
      <c r="M7" s="20"/>
      <c r="N7" s="20"/>
      <c r="O7" s="20"/>
      <c r="P7" s="20"/>
      <c r="Q7" s="20"/>
      <c r="R7" s="20"/>
      <c r="S7" s="20"/>
      <c r="T7" s="20"/>
      <c r="U7" s="20"/>
      <c r="V7" s="20"/>
    </row>
    <row r="8" spans="1:22" ht="19" x14ac:dyDescent="0.25">
      <c r="A8" s="20"/>
      <c r="B8" s="29" t="s">
        <v>550</v>
      </c>
      <c r="C8" s="27">
        <v>30415000000</v>
      </c>
      <c r="D8" s="27">
        <v>22162000000</v>
      </c>
      <c r="E8" s="27">
        <v>22920000000</v>
      </c>
      <c r="F8" s="28">
        <v>26465000000</v>
      </c>
      <c r="G8" s="20"/>
      <c r="H8" s="20"/>
      <c r="I8" s="20"/>
      <c r="J8" s="20"/>
      <c r="K8" s="20"/>
      <c r="L8" s="20"/>
      <c r="M8" s="20"/>
      <c r="N8" s="20"/>
      <c r="O8" s="20"/>
      <c r="P8" s="20"/>
      <c r="Q8" s="20"/>
      <c r="R8" s="20"/>
      <c r="S8" s="20"/>
      <c r="T8" s="20"/>
      <c r="U8" s="20"/>
      <c r="V8" s="20"/>
    </row>
    <row r="9" spans="1:22" ht="19" x14ac:dyDescent="0.25">
      <c r="A9" s="20"/>
      <c r="B9" s="29" t="s">
        <v>551</v>
      </c>
      <c r="C9" s="27">
        <v>45712000000</v>
      </c>
      <c r="D9" s="27">
        <v>31685000000</v>
      </c>
      <c r="E9" s="27">
        <v>31955000000</v>
      </c>
      <c r="F9" s="28">
        <v>34413000000</v>
      </c>
      <c r="G9" s="20"/>
      <c r="H9" s="20"/>
      <c r="I9" s="20"/>
      <c r="J9" s="20"/>
      <c r="K9" s="20"/>
      <c r="L9" s="20"/>
      <c r="M9" s="20"/>
      <c r="N9" s="20"/>
      <c r="O9" s="20"/>
      <c r="P9" s="20"/>
      <c r="Q9" s="20"/>
      <c r="R9" s="20"/>
      <c r="S9" s="20"/>
      <c r="T9" s="20"/>
      <c r="U9" s="20"/>
      <c r="V9" s="20"/>
    </row>
    <row r="10" spans="1:22" ht="19" x14ac:dyDescent="0.25">
      <c r="A10" s="20"/>
      <c r="B10" s="29" t="s">
        <v>552</v>
      </c>
      <c r="C10" s="27">
        <v>32859000000</v>
      </c>
      <c r="D10" s="27">
        <v>33255000000</v>
      </c>
      <c r="E10" s="27">
        <v>30463000000</v>
      </c>
      <c r="F10" s="28">
        <v>29404000000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37479000000</v>
      </c>
      <c r="D12" s="27">
        <v>47950000000</v>
      </c>
      <c r="E12" s="27">
        <v>45821000000</v>
      </c>
      <c r="F12" s="28">
        <v>43821000000</v>
      </c>
      <c r="G12" s="20"/>
      <c r="H12" s="20"/>
      <c r="I12" s="20"/>
      <c r="J12" s="20"/>
      <c r="K12" s="20"/>
      <c r="L12" s="20"/>
      <c r="M12" s="20"/>
      <c r="N12" s="20"/>
      <c r="O12" s="20"/>
      <c r="P12" s="20"/>
      <c r="Q12" s="20"/>
      <c r="R12" s="20"/>
      <c r="S12" s="20"/>
      <c r="T12" s="20"/>
      <c r="U12" s="20"/>
      <c r="V12" s="20"/>
    </row>
    <row r="13" spans="1:22" ht="19" x14ac:dyDescent="0.25">
      <c r="A13" s="20"/>
      <c r="B13" s="29" t="s">
        <v>555</v>
      </c>
      <c r="C13" s="27">
        <v>4868000000</v>
      </c>
      <c r="D13" s="27">
        <v>14770000000</v>
      </c>
      <c r="E13" s="27">
        <v>15117000000</v>
      </c>
      <c r="F13" s="28">
        <v>12931000000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1842000000</v>
      </c>
      <c r="D15" s="27">
        <v>1862000000</v>
      </c>
      <c r="E15" s="27">
        <v>1994000000</v>
      </c>
      <c r="F15" s="28">
        <v>1878000000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6680000000</v>
      </c>
      <c r="D17" s="34">
        <v>5591000000</v>
      </c>
      <c r="E17" s="34">
        <v>7454000000</v>
      </c>
      <c r="F17" s="35">
        <v>8113000000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Pass</v>
      </c>
      <c r="G23" s="46">
        <f>(COUNTIF(C23:F23, "Pass") * 100) + (COUNTIF(C23:F23, "Fail") * 0)</f>
        <v>100</v>
      </c>
      <c r="H23" s="47" t="s">
        <v>570</v>
      </c>
      <c r="I23" s="20"/>
      <c r="J23" s="20"/>
      <c r="K23" s="20"/>
      <c r="L23" s="20"/>
      <c r="M23" s="20"/>
      <c r="N23" s="20"/>
      <c r="O23" s="20"/>
      <c r="P23" s="20"/>
      <c r="Q23" s="20"/>
      <c r="R23" s="20"/>
      <c r="S23" s="20"/>
      <c r="T23" s="20"/>
      <c r="U23" s="20"/>
      <c r="V23" s="20"/>
    </row>
    <row r="24" spans="1:22" x14ac:dyDescent="0.2">
      <c r="A24" s="20"/>
      <c r="B24" s="39" t="s">
        <v>499</v>
      </c>
      <c r="C24" s="50">
        <f>C17/(C4)</f>
        <v>0.67352288767896751</v>
      </c>
      <c r="D24" s="50">
        <f>D17/(D4)</f>
        <v>0.55870890376736282</v>
      </c>
      <c r="E24" s="50">
        <f>E17/(E4)</f>
        <v>0.72460386896082429</v>
      </c>
      <c r="F24" s="51">
        <f>F17/(F4)</f>
        <v>0.788818667963053</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0.13206801107156979</v>
      </c>
      <c r="D25" s="50">
        <f>D17/D6</f>
        <v>0.12035302981379829</v>
      </c>
      <c r="E25" s="50">
        <f>E17/E6</f>
        <v>0.15835316111488784</v>
      </c>
      <c r="F25" s="51">
        <f>F17/F6</f>
        <v>0.17136279148360933</v>
      </c>
      <c r="G25" s="46">
        <f>(IF(C25 &gt; 0.17, 100, IF(C25 &gt;= 0.1, 50, 0))) +
  (IF(D25 &gt; 0.17, 100, IF(D25 &gt;= 0.1, 50, 0))) +
  (IF(E25 &gt; 0.17, 100, IF(E25 &gt;= 0.1, 50, 0))) +
  (IF(F25 &gt; 0.17, 100, IF(F25 &gt;= 0.1, 50, 0)))</f>
        <v>250</v>
      </c>
      <c r="H25" s="47" t="s">
        <v>572</v>
      </c>
      <c r="I25" s="20"/>
      <c r="J25" s="20"/>
      <c r="K25" s="20"/>
      <c r="L25" s="20"/>
      <c r="M25" s="20"/>
      <c r="N25" s="20"/>
      <c r="O25" s="20"/>
      <c r="P25" s="20"/>
      <c r="Q25" s="20"/>
      <c r="R25" s="20"/>
      <c r="S25" s="20"/>
      <c r="T25" s="20"/>
      <c r="U25" s="20"/>
      <c r="V25" s="20"/>
    </row>
    <row r="26" spans="1:22" x14ac:dyDescent="0.2">
      <c r="A26" s="20"/>
      <c r="B26" s="39" t="s">
        <v>489</v>
      </c>
      <c r="C26" s="50">
        <f>C8/C6</f>
        <v>0.60132463424278371</v>
      </c>
      <c r="D26" s="50">
        <f>D8/D6</f>
        <v>0.47706382520718976</v>
      </c>
      <c r="E26" s="50">
        <f>E8/E6</f>
        <v>0.48691366417403126</v>
      </c>
      <c r="F26" s="51">
        <f>F8/F6</f>
        <v>0.55899374788779999</v>
      </c>
      <c r="G26" s="46">
        <f>(IF(C26 &lt; 0.5, 100, 0)) +
  (IF(D26 &lt; 0.5, 100, 0)) +
  (IF(E26 &lt; 0.5, 100, 0)) +
  (IF(F26 &lt; 0.5, 100, 0))</f>
        <v>200</v>
      </c>
      <c r="H26" s="47" t="s">
        <v>573</v>
      </c>
      <c r="I26" s="20"/>
      <c r="J26" s="20"/>
      <c r="K26" s="20"/>
      <c r="L26" s="20"/>
      <c r="M26" s="20"/>
      <c r="N26" s="20"/>
      <c r="O26" s="20"/>
      <c r="P26" s="20"/>
      <c r="Q26" s="20"/>
      <c r="R26" s="20"/>
      <c r="S26" s="20"/>
      <c r="T26" s="20"/>
      <c r="U26" s="20"/>
      <c r="V26" s="20"/>
    </row>
    <row r="27" spans="1:22" x14ac:dyDescent="0.2">
      <c r="A27" s="20"/>
      <c r="B27" s="39" t="s">
        <v>574</v>
      </c>
      <c r="C27" s="50">
        <f>C9/(C13+C10)</f>
        <v>1.2116521324250538</v>
      </c>
      <c r="D27" s="50">
        <f>D9/(D13+D10)</f>
        <v>0.65976054138469542</v>
      </c>
      <c r="E27" s="50">
        <f>E9/(E13+E10)</f>
        <v>0.70107503290917073</v>
      </c>
      <c r="F27" s="51">
        <f>F9/(F13+F10)</f>
        <v>0.81287350891697174</v>
      </c>
      <c r="G27" s="46">
        <f>(IF(C27 &lt; 0.8, 100, IF(C27 &lt; 1, 50, 0))) +
  (IF(D27 &lt; 0.8, 100, IF(D27 &lt; 1, 50, 0))) +
  (IF(E27 &lt; 0.8, 100, IF(E27 &lt; 1, 50, 0))) +
  (IF(F27 &lt; 0.8, 100, IF(F27 &lt; 1, 50, 0)))</f>
        <v>250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-4.2089891797890376E-2</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0.17706152092665731</v>
      </c>
      <c r="D31" s="50">
        <f>D17/(D13+D10)</f>
        <v>0.11641853201457575</v>
      </c>
      <c r="E31" s="50">
        <f>E17/(E13+E10)</f>
        <v>0.16353663887670031</v>
      </c>
      <c r="F31" s="51">
        <f>F17/(F13+F10)</f>
        <v>0.19163812448328807</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0.5741666666666666</v>
      </c>
      <c r="J2" s="20"/>
      <c r="K2" s="20"/>
      <c r="L2" s="20"/>
      <c r="M2" s="20"/>
      <c r="N2" s="20"/>
      <c r="O2" s="20"/>
      <c r="P2" s="20"/>
      <c r="Q2" s="20"/>
      <c r="R2" s="20"/>
      <c r="S2" s="20"/>
      <c r="T2" s="20"/>
      <c r="U2" s="20"/>
      <c r="V2" s="20"/>
    </row>
    <row r="3" spans="1:22" ht="19" x14ac:dyDescent="0.25">
      <c r="A3" s="20"/>
      <c r="B3" s="26" t="s">
        <v>545</v>
      </c>
      <c r="C3" s="27">
        <v>497400000</v>
      </c>
      <c r="D3" s="27">
        <v>516400000</v>
      </c>
      <c r="E3" s="27">
        <v>447700000</v>
      </c>
      <c r="F3" s="28">
        <v>300100000</v>
      </c>
      <c r="G3" s="20"/>
      <c r="H3" s="20"/>
      <c r="I3" s="20"/>
      <c r="J3" s="20"/>
      <c r="K3" s="20"/>
      <c r="L3" s="20"/>
      <c r="M3" s="20"/>
      <c r="N3" s="20"/>
      <c r="O3" s="20"/>
      <c r="P3" s="20"/>
      <c r="Q3" s="20"/>
      <c r="R3" s="20"/>
      <c r="S3" s="20"/>
      <c r="T3" s="20"/>
      <c r="U3" s="20"/>
      <c r="V3" s="20"/>
    </row>
    <row r="4" spans="1:22" ht="19" x14ac:dyDescent="0.25">
      <c r="A4" s="20"/>
      <c r="B4" s="29" t="s">
        <v>546</v>
      </c>
      <c r="C4" s="27">
        <v>634800000</v>
      </c>
      <c r="D4" s="27">
        <v>620500000</v>
      </c>
      <c r="E4" s="27">
        <v>639200000</v>
      </c>
      <c r="F4" s="28">
        <v>582900000</v>
      </c>
      <c r="G4" s="20"/>
      <c r="H4" s="20"/>
      <c r="I4" s="20"/>
      <c r="J4" s="20"/>
      <c r="K4" s="20"/>
      <c r="L4" s="20"/>
      <c r="M4" s="20"/>
      <c r="N4" s="20"/>
      <c r="O4" s="20"/>
      <c r="P4" s="20"/>
      <c r="Q4" s="20"/>
      <c r="R4" s="20"/>
      <c r="S4" s="20"/>
      <c r="T4" s="20"/>
      <c r="U4" s="20"/>
      <c r="V4" s="20"/>
    </row>
    <row r="5" spans="1:22" ht="19" x14ac:dyDescent="0.25">
      <c r="A5" s="20"/>
      <c r="B5" s="29" t="s">
        <v>547</v>
      </c>
      <c r="C5" s="27">
        <v>633400000</v>
      </c>
      <c r="D5" s="27">
        <v>619700000</v>
      </c>
      <c r="E5" s="27">
        <v>627800000</v>
      </c>
      <c r="F5" s="28">
        <v>546800000</v>
      </c>
      <c r="G5" s="20"/>
      <c r="H5" s="20"/>
      <c r="I5" s="20"/>
      <c r="J5" s="20"/>
      <c r="K5" s="20"/>
      <c r="L5" s="20"/>
      <c r="M5" s="20"/>
      <c r="N5" s="20"/>
      <c r="O5" s="20"/>
      <c r="P5" s="20"/>
      <c r="Q5" s="20"/>
      <c r="R5" s="20"/>
      <c r="S5" s="20"/>
      <c r="T5" s="20"/>
      <c r="U5" s="20"/>
      <c r="V5" s="20"/>
    </row>
    <row r="6" spans="1:22" ht="19" x14ac:dyDescent="0.25">
      <c r="A6" s="20"/>
      <c r="B6" s="29" t="s">
        <v>548</v>
      </c>
      <c r="C6" s="27">
        <v>3213900000</v>
      </c>
      <c r="D6" s="27">
        <v>3332300000</v>
      </c>
      <c r="E6" s="27">
        <v>3474400000</v>
      </c>
      <c r="F6" s="28">
        <v>3160700000</v>
      </c>
      <c r="G6" s="20"/>
      <c r="H6" s="20"/>
      <c r="I6" s="20"/>
      <c r="J6" s="20"/>
      <c r="K6" s="20"/>
      <c r="L6" s="20"/>
      <c r="M6" s="20"/>
      <c r="N6" s="20"/>
      <c r="O6" s="20"/>
      <c r="P6" s="20"/>
      <c r="Q6" s="20"/>
      <c r="R6" s="20"/>
      <c r="S6" s="20"/>
      <c r="T6" s="20"/>
      <c r="U6" s="20"/>
      <c r="V6" s="20"/>
    </row>
    <row r="7" spans="1:22" ht="19" x14ac:dyDescent="0.25">
      <c r="A7" s="20"/>
      <c r="B7" s="29" t="s">
        <v>549</v>
      </c>
      <c r="C7" s="27">
        <v>945300000</v>
      </c>
      <c r="D7" s="27">
        <v>934200000</v>
      </c>
      <c r="E7" s="27">
        <v>1118800000</v>
      </c>
      <c r="F7" s="28">
        <v>886300000</v>
      </c>
      <c r="G7" s="20"/>
      <c r="H7" s="20"/>
      <c r="I7" s="20"/>
      <c r="J7" s="20"/>
      <c r="K7" s="20"/>
      <c r="L7" s="20"/>
      <c r="M7" s="20"/>
      <c r="N7" s="20"/>
      <c r="O7" s="20"/>
      <c r="P7" s="20"/>
      <c r="Q7" s="20"/>
      <c r="R7" s="20"/>
      <c r="S7" s="20"/>
      <c r="T7" s="20"/>
      <c r="U7" s="20"/>
      <c r="V7" s="20"/>
    </row>
    <row r="8" spans="1:22" ht="19" x14ac:dyDescent="0.25">
      <c r="A8" s="20"/>
      <c r="B8" s="29" t="s">
        <v>550</v>
      </c>
      <c r="C8" s="27">
        <v>424200000</v>
      </c>
      <c r="D8" s="27">
        <v>650400000</v>
      </c>
      <c r="E8" s="27">
        <v>523400000</v>
      </c>
      <c r="F8" s="28">
        <v>426100000</v>
      </c>
      <c r="G8" s="20"/>
      <c r="H8" s="20"/>
      <c r="I8" s="20"/>
      <c r="J8" s="20"/>
      <c r="K8" s="20"/>
      <c r="L8" s="20"/>
      <c r="M8" s="20"/>
      <c r="N8" s="20"/>
      <c r="O8" s="20"/>
      <c r="P8" s="20"/>
      <c r="Q8" s="20"/>
      <c r="R8" s="20"/>
      <c r="S8" s="20"/>
      <c r="T8" s="20"/>
      <c r="U8" s="20"/>
      <c r="V8" s="20"/>
    </row>
    <row r="9" spans="1:22" ht="19" x14ac:dyDescent="0.25">
      <c r="A9" s="20"/>
      <c r="B9" s="29" t="s">
        <v>551</v>
      </c>
      <c r="C9" s="27">
        <v>1369500000</v>
      </c>
      <c r="D9" s="27">
        <v>1584600000</v>
      </c>
      <c r="E9" s="27">
        <v>1642200000</v>
      </c>
      <c r="F9" s="28">
        <v>1312400000</v>
      </c>
      <c r="G9" s="20"/>
      <c r="H9" s="20"/>
      <c r="I9" s="20"/>
      <c r="J9" s="20"/>
      <c r="K9" s="20"/>
      <c r="L9" s="20"/>
      <c r="M9" s="20"/>
      <c r="N9" s="20"/>
      <c r="O9" s="20"/>
      <c r="P9" s="20"/>
      <c r="Q9" s="20"/>
      <c r="R9" s="20"/>
      <c r="S9" s="20"/>
      <c r="T9" s="20"/>
      <c r="U9" s="20"/>
      <c r="V9" s="20"/>
    </row>
    <row r="10" spans="1:22" ht="19" x14ac:dyDescent="0.25">
      <c r="A10" s="20"/>
      <c r="B10" s="29" t="s">
        <v>552</v>
      </c>
      <c r="C10" s="27">
        <v>2202500000</v>
      </c>
      <c r="D10" s="27">
        <v>1905700000</v>
      </c>
      <c r="E10" s="27">
        <v>1503400000</v>
      </c>
      <c r="F10" s="28">
        <v>1155900000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3258100000</v>
      </c>
      <c r="D12" s="27">
        <v>2885000000</v>
      </c>
      <c r="E12" s="27">
        <v>2826600000</v>
      </c>
      <c r="F12" s="28">
        <v>2509600000</v>
      </c>
      <c r="G12" s="20"/>
      <c r="H12" s="20"/>
      <c r="I12" s="20"/>
      <c r="J12" s="20"/>
      <c r="K12" s="20"/>
      <c r="L12" s="20"/>
      <c r="M12" s="20"/>
      <c r="N12" s="20"/>
      <c r="O12" s="20"/>
      <c r="P12" s="20"/>
      <c r="Q12" s="20"/>
      <c r="R12" s="20"/>
      <c r="S12" s="20"/>
      <c r="T12" s="20"/>
      <c r="U12" s="20"/>
      <c r="V12" s="20"/>
    </row>
    <row r="13" spans="1:22" ht="19" x14ac:dyDescent="0.25">
      <c r="A13" s="20"/>
      <c r="B13" s="29" t="s">
        <v>555</v>
      </c>
      <c r="C13" s="27">
        <v>1844400000</v>
      </c>
      <c r="D13" s="27">
        <v>1747700000</v>
      </c>
      <c r="E13" s="27">
        <v>1832200000</v>
      </c>
      <c r="F13" s="28">
        <v>1848300000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670300000</v>
      </c>
      <c r="D17" s="34">
        <v>391400000</v>
      </c>
      <c r="E17" s="34">
        <v>641100000</v>
      </c>
      <c r="F17" s="35">
        <v>562100000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1.0559231253938248</v>
      </c>
      <c r="D24" s="50">
        <f>D17/(D4)</f>
        <v>0.63078162771958102</v>
      </c>
      <c r="E24" s="50">
        <f>E17/(E4)</f>
        <v>1.0029724655819774</v>
      </c>
      <c r="F24" s="51">
        <f>F17/(F4)</f>
        <v>0.96431634928804255</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0.20856280531441551</v>
      </c>
      <c r="D25" s="50">
        <f>D17/D6</f>
        <v>0.11745641148756114</v>
      </c>
      <c r="E25" s="50">
        <f>E17/E6</f>
        <v>0.18452106838590837</v>
      </c>
      <c r="F25" s="51">
        <f>F17/F6</f>
        <v>0.17784035182079919</v>
      </c>
      <c r="G25" s="46">
        <f>(IF(C25 &gt; 0.17, 100, IF(C25 &gt;= 0.1, 50, 0))) +
  (IF(D25 &gt; 0.17, 100, IF(D25 &gt;= 0.1, 50, 0))) +
  (IF(E25 &gt; 0.17, 100, IF(E25 &gt;= 0.1, 50, 0))) +
  (IF(F25 &gt; 0.17, 100, IF(F25 &gt;= 0.1, 50, 0)))</f>
        <v>350</v>
      </c>
      <c r="H25" s="47" t="s">
        <v>572</v>
      </c>
      <c r="I25" s="20"/>
      <c r="J25" s="20"/>
      <c r="K25" s="20"/>
      <c r="L25" s="20"/>
      <c r="M25" s="20"/>
      <c r="N25" s="20"/>
      <c r="O25" s="20"/>
      <c r="P25" s="20"/>
      <c r="Q25" s="20"/>
      <c r="R25" s="20"/>
      <c r="S25" s="20"/>
      <c r="T25" s="20"/>
      <c r="U25" s="20"/>
      <c r="V25" s="20"/>
    </row>
    <row r="26" spans="1:22" x14ac:dyDescent="0.2">
      <c r="A26" s="20"/>
      <c r="B26" s="39" t="s">
        <v>489</v>
      </c>
      <c r="C26" s="50">
        <f>C8/C6</f>
        <v>0.13198917203397742</v>
      </c>
      <c r="D26" s="50">
        <f>D8/D6</f>
        <v>0.19518050595684663</v>
      </c>
      <c r="E26" s="50">
        <f>E8/E6</f>
        <v>0.15064471563435414</v>
      </c>
      <c r="F26" s="51">
        <f>F8/F6</f>
        <v>0.13481190875438986</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0.33840717586300623</v>
      </c>
      <c r="D27" s="50">
        <f>D9/(D13+D10)</f>
        <v>0.4337329610773526</v>
      </c>
      <c r="E27" s="50">
        <f>E9/(E13+E10)</f>
        <v>0.49232521885118119</v>
      </c>
      <c r="F27" s="51">
        <f>F9/(F13+F10)</f>
        <v>0.43685506956926967</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9.2099968451362202E-2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0.16563295361881936</v>
      </c>
      <c r="D31" s="50">
        <f>D17/(D13+D10)</f>
        <v>0.10713308151311107</v>
      </c>
      <c r="E31" s="50">
        <f>E17/(E13+E10)</f>
        <v>0.19219930447295838</v>
      </c>
      <c r="F31" s="51">
        <f>F17/(F13+F10)</f>
        <v>0.18710472005858464</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0.46666666666666673</v>
      </c>
      <c r="J2" s="20"/>
      <c r="K2" s="20"/>
      <c r="L2" s="20"/>
      <c r="M2" s="20"/>
      <c r="N2" s="20"/>
      <c r="O2" s="20"/>
      <c r="P2" s="20"/>
      <c r="Q2" s="20"/>
      <c r="R2" s="20"/>
      <c r="S2" s="20"/>
      <c r="T2" s="20"/>
      <c r="U2" s="20"/>
      <c r="V2" s="20"/>
    </row>
    <row r="3" spans="1:22" ht="19" x14ac:dyDescent="0.25">
      <c r="A3" s="20"/>
      <c r="B3" s="26" t="s">
        <v>545</v>
      </c>
      <c r="C3" s="27">
        <v>6570000000</v>
      </c>
      <c r="D3" s="27">
        <v>6173000000</v>
      </c>
      <c r="E3" s="27">
        <v>5157000000</v>
      </c>
      <c r="F3" s="28">
        <v>5012000000</v>
      </c>
      <c r="G3" s="20"/>
      <c r="H3" s="20"/>
      <c r="I3" s="20"/>
      <c r="J3" s="20"/>
      <c r="K3" s="20"/>
      <c r="L3" s="20"/>
      <c r="M3" s="20"/>
      <c r="N3" s="20"/>
      <c r="O3" s="20"/>
      <c r="P3" s="20"/>
      <c r="Q3" s="20"/>
      <c r="R3" s="20"/>
      <c r="S3" s="20"/>
      <c r="T3" s="20"/>
      <c r="U3" s="20"/>
      <c r="V3" s="20"/>
    </row>
    <row r="4" spans="1:22" ht="19" x14ac:dyDescent="0.25">
      <c r="A4" s="20"/>
      <c r="B4" s="29" t="s">
        <v>546</v>
      </c>
      <c r="C4" s="27">
        <v>10154000000</v>
      </c>
      <c r="D4" s="27">
        <v>9162000000</v>
      </c>
      <c r="E4" s="27">
        <v>8959000000</v>
      </c>
      <c r="F4" s="28">
        <v>9029000000</v>
      </c>
      <c r="G4" s="20"/>
      <c r="H4" s="20"/>
      <c r="I4" s="20"/>
      <c r="J4" s="20"/>
      <c r="K4" s="20"/>
      <c r="L4" s="20"/>
      <c r="M4" s="20"/>
      <c r="N4" s="20"/>
      <c r="O4" s="20"/>
      <c r="P4" s="20"/>
      <c r="Q4" s="20"/>
      <c r="R4" s="20"/>
      <c r="S4" s="20"/>
      <c r="T4" s="20"/>
      <c r="U4" s="20"/>
      <c r="V4" s="20"/>
    </row>
    <row r="5" spans="1:22" ht="19" x14ac:dyDescent="0.25">
      <c r="A5" s="20"/>
      <c r="B5" s="29" t="s">
        <v>547</v>
      </c>
      <c r="C5" s="27">
        <v>23679000000</v>
      </c>
      <c r="D5" s="27">
        <v>22799000000</v>
      </c>
      <c r="E5" s="27">
        <v>23231000000</v>
      </c>
      <c r="F5" s="28">
        <v>23744000000</v>
      </c>
      <c r="G5" s="20"/>
      <c r="H5" s="20"/>
      <c r="I5" s="20"/>
      <c r="J5" s="20"/>
      <c r="K5" s="20"/>
      <c r="L5" s="20"/>
      <c r="M5" s="20"/>
      <c r="N5" s="20"/>
      <c r="O5" s="20"/>
      <c r="P5" s="20"/>
      <c r="Q5" s="20"/>
      <c r="R5" s="20"/>
      <c r="S5" s="20"/>
      <c r="T5" s="20"/>
      <c r="U5" s="20"/>
      <c r="V5" s="20"/>
    </row>
    <row r="6" spans="1:22" ht="19" x14ac:dyDescent="0.25">
      <c r="A6" s="20"/>
      <c r="B6" s="29" t="s">
        <v>548</v>
      </c>
      <c r="C6" s="27">
        <v>73214000000</v>
      </c>
      <c r="D6" s="27">
        <v>74438000000</v>
      </c>
      <c r="E6" s="27">
        <v>75196000000</v>
      </c>
      <c r="F6" s="28">
        <v>72548000000</v>
      </c>
      <c r="G6" s="20"/>
      <c r="H6" s="20"/>
      <c r="I6" s="20"/>
      <c r="J6" s="20"/>
      <c r="K6" s="20"/>
      <c r="L6" s="20"/>
      <c r="M6" s="20"/>
      <c r="N6" s="20"/>
      <c r="O6" s="20"/>
      <c r="P6" s="20"/>
      <c r="Q6" s="20"/>
      <c r="R6" s="20"/>
      <c r="S6" s="20"/>
      <c r="T6" s="20"/>
      <c r="U6" s="20"/>
      <c r="V6" s="20"/>
    </row>
    <row r="7" spans="1:22" ht="19" x14ac:dyDescent="0.25">
      <c r="A7" s="20"/>
      <c r="B7" s="29" t="s">
        <v>549</v>
      </c>
      <c r="C7" s="27">
        <v>13841000000</v>
      </c>
      <c r="D7" s="27">
        <v>15489000000</v>
      </c>
      <c r="E7" s="27">
        <v>13105000000</v>
      </c>
      <c r="F7" s="28">
        <v>11907000000</v>
      </c>
      <c r="G7" s="20"/>
      <c r="H7" s="20"/>
      <c r="I7" s="20"/>
      <c r="J7" s="20"/>
      <c r="K7" s="20"/>
      <c r="L7" s="20"/>
      <c r="M7" s="20"/>
      <c r="N7" s="20"/>
      <c r="O7" s="20"/>
      <c r="P7" s="20"/>
      <c r="Q7" s="20"/>
      <c r="R7" s="20"/>
      <c r="S7" s="20"/>
      <c r="T7" s="20"/>
      <c r="U7" s="20"/>
      <c r="V7" s="20"/>
    </row>
    <row r="8" spans="1:22" ht="19" x14ac:dyDescent="0.25">
      <c r="A8" s="20"/>
      <c r="B8" s="29" t="s">
        <v>550</v>
      </c>
      <c r="C8" s="27">
        <v>20546000000</v>
      </c>
      <c r="D8" s="27">
        <v>22044000000</v>
      </c>
      <c r="E8" s="27">
        <v>26067000000</v>
      </c>
      <c r="F8" s="28">
        <v>27638000000</v>
      </c>
      <c r="G8" s="20"/>
      <c r="H8" s="20"/>
      <c r="I8" s="20"/>
      <c r="J8" s="20"/>
      <c r="K8" s="20"/>
      <c r="L8" s="20"/>
      <c r="M8" s="20"/>
      <c r="N8" s="20"/>
      <c r="O8" s="20"/>
      <c r="P8" s="20"/>
      <c r="Q8" s="20"/>
      <c r="R8" s="20"/>
      <c r="S8" s="20"/>
      <c r="T8" s="20"/>
      <c r="U8" s="20"/>
      <c r="V8" s="20"/>
    </row>
    <row r="9" spans="1:22" ht="19" x14ac:dyDescent="0.25">
      <c r="A9" s="20"/>
      <c r="B9" s="29" t="s">
        <v>551</v>
      </c>
      <c r="C9" s="27">
        <v>34387000000</v>
      </c>
      <c r="D9" s="27">
        <v>37533000000</v>
      </c>
      <c r="E9" s="27">
        <v>39172000000</v>
      </c>
      <c r="F9" s="28">
        <v>39545000000</v>
      </c>
      <c r="G9" s="20"/>
      <c r="H9" s="20"/>
      <c r="I9" s="20"/>
      <c r="J9" s="20"/>
      <c r="K9" s="20"/>
      <c r="L9" s="20"/>
      <c r="M9" s="20"/>
      <c r="N9" s="20"/>
      <c r="O9" s="20"/>
      <c r="P9" s="20"/>
      <c r="Q9" s="20"/>
      <c r="R9" s="20"/>
      <c r="S9" s="20"/>
      <c r="T9" s="20"/>
      <c r="U9" s="20"/>
      <c r="V9" s="20"/>
    </row>
    <row r="10" spans="1:22" ht="19" x14ac:dyDescent="0.25">
      <c r="A10" s="20"/>
      <c r="B10" s="29" t="s">
        <v>552</v>
      </c>
      <c r="C10" s="27">
        <v>15981000000</v>
      </c>
      <c r="D10" s="27">
        <v>15229000000</v>
      </c>
      <c r="E10" s="27">
        <v>11822000000</v>
      </c>
      <c r="F10" s="28">
        <v>10042000000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37554000000</v>
      </c>
      <c r="D12" s="27">
        <v>35257000000</v>
      </c>
      <c r="E12" s="27">
        <v>31528000000</v>
      </c>
      <c r="F12" s="28">
        <v>27627000000</v>
      </c>
      <c r="G12" s="20"/>
      <c r="H12" s="20"/>
      <c r="I12" s="20"/>
      <c r="J12" s="20"/>
      <c r="K12" s="20"/>
      <c r="L12" s="20"/>
      <c r="M12" s="20"/>
      <c r="N12" s="20"/>
      <c r="O12" s="20"/>
      <c r="P12" s="20"/>
      <c r="Q12" s="20"/>
      <c r="R12" s="20"/>
      <c r="S12" s="20"/>
      <c r="T12" s="20"/>
      <c r="U12" s="20"/>
      <c r="V12" s="20"/>
    </row>
    <row r="13" spans="1:22" ht="19" x14ac:dyDescent="0.25">
      <c r="A13" s="20"/>
      <c r="B13" s="29" t="s">
        <v>555</v>
      </c>
      <c r="C13" s="27">
        <v>38827000000</v>
      </c>
      <c r="D13" s="27">
        <v>36905000000</v>
      </c>
      <c r="E13" s="27">
        <v>36024000000</v>
      </c>
      <c r="F13" s="28">
        <v>33003000000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2741000000</v>
      </c>
      <c r="D15" s="27">
        <v>2888000000</v>
      </c>
      <c r="E15" s="27">
        <v>2742000000</v>
      </c>
      <c r="F15" s="28">
        <v>2420000000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7261000000</v>
      </c>
      <c r="D17" s="34">
        <v>9581000000</v>
      </c>
      <c r="E17" s="34">
        <v>10533000000</v>
      </c>
      <c r="F17" s="35">
        <v>7901000000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Fail</v>
      </c>
      <c r="E22" s="44" t="str">
        <f>IF(E17&gt;F17, "Pass", "Fail")</f>
        <v>Pass</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0.7150876501871184</v>
      </c>
      <c r="D24" s="50">
        <f>D17/(D4)</f>
        <v>1.045732372844357</v>
      </c>
      <c r="E24" s="50">
        <f>E17/(E4)</f>
        <v>1.1756892510324812</v>
      </c>
      <c r="F24" s="51">
        <f>F17/(F4)</f>
        <v>0.87506922139771848</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9.9175021170814323E-2</v>
      </c>
      <c r="D25" s="50">
        <f>D17/D6</f>
        <v>0.12871114215857493</v>
      </c>
      <c r="E25" s="50">
        <f>E17/E6</f>
        <v>0.14007394010319699</v>
      </c>
      <c r="F25" s="51">
        <f>F17/F6</f>
        <v>0.10890720626343937</v>
      </c>
      <c r="G25" s="46">
        <f>(IF(C25 &gt; 0.17, 100, IF(C25 &gt;= 0.1, 50, 0))) +
  (IF(D25 &gt; 0.17, 100, IF(D25 &gt;= 0.1, 50, 0))) +
  (IF(E25 &gt; 0.17, 100, IF(E25 &gt;= 0.1, 50, 0))) +
  (IF(F25 &gt; 0.17, 100, IF(F25 &gt;= 0.1, 50, 0)))</f>
        <v>150</v>
      </c>
      <c r="H25" s="47" t="s">
        <v>572</v>
      </c>
      <c r="I25" s="20"/>
      <c r="J25" s="20"/>
      <c r="K25" s="20"/>
      <c r="L25" s="20"/>
      <c r="M25" s="20"/>
      <c r="N25" s="20"/>
      <c r="O25" s="20"/>
      <c r="P25" s="20"/>
      <c r="Q25" s="20"/>
      <c r="R25" s="20"/>
      <c r="S25" s="20"/>
      <c r="T25" s="20"/>
      <c r="U25" s="20"/>
      <c r="V25" s="20"/>
    </row>
    <row r="26" spans="1:22" x14ac:dyDescent="0.2">
      <c r="A26" s="20"/>
      <c r="B26" s="39" t="s">
        <v>489</v>
      </c>
      <c r="C26" s="50">
        <f>C8/C6</f>
        <v>0.28062938782200125</v>
      </c>
      <c r="D26" s="50">
        <f>D8/D6</f>
        <v>0.29613906875520568</v>
      </c>
      <c r="E26" s="50">
        <f>E8/E6</f>
        <v>0.34665407734453962</v>
      </c>
      <c r="F26" s="51">
        <f>F8/F6</f>
        <v>0.38096157027071731</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0.6274084075317472</v>
      </c>
      <c r="D27" s="50">
        <f>D9/(D13+D10)</f>
        <v>0.71993324893543564</v>
      </c>
      <c r="E27" s="50">
        <f>E9/(E13+E10)</f>
        <v>0.81871002800652093</v>
      </c>
      <c r="F27" s="51">
        <f>F9/(F13+F10)</f>
        <v>0.91868974329190378</v>
      </c>
      <c r="G27" s="46">
        <f>(IF(C27 &lt; 0.8, 100, IF(C27 &lt; 1, 50, 0))) +
  (IF(D27 &lt; 0.8, 100, IF(D27 &lt; 1, 50, 0))) +
  (IF(E27 &lt; 0.8, 100, IF(E27 &lt; 1, 50, 0))) +
  (IF(F27 &lt; 0.8, 100, IF(F27 &lt; 1, 50, 0)))</f>
        <v>300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0.10820948271476381</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0.1324806597576996</v>
      </c>
      <c r="D31" s="50">
        <f>D17/(D13+D10)</f>
        <v>0.18377642229639007</v>
      </c>
      <c r="E31" s="50">
        <f>E17/(E13+E10)</f>
        <v>0.22014379467458095</v>
      </c>
      <c r="F31" s="51">
        <f>F17/(F13+F10)</f>
        <v>0.18355209664304797</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0.46916666666666662</v>
      </c>
      <c r="J2" s="20"/>
      <c r="K2" s="20"/>
      <c r="L2" s="20"/>
      <c r="M2" s="20"/>
      <c r="N2" s="20"/>
      <c r="O2" s="20"/>
      <c r="P2" s="20"/>
      <c r="Q2" s="20"/>
      <c r="R2" s="20"/>
      <c r="S2" s="20"/>
      <c r="T2" s="20"/>
      <c r="U2" s="20"/>
      <c r="V2" s="20"/>
    </row>
    <row r="3" spans="1:22" ht="19" x14ac:dyDescent="0.25">
      <c r="A3" s="20"/>
      <c r="B3" s="26" t="s">
        <v>545</v>
      </c>
      <c r="C3" s="27">
        <v>4099000000</v>
      </c>
      <c r="D3" s="27">
        <v>3579000000</v>
      </c>
      <c r="E3" s="27">
        <v>3128000000</v>
      </c>
      <c r="F3" s="28">
        <v>3310000000</v>
      </c>
      <c r="G3" s="20"/>
      <c r="H3" s="20"/>
      <c r="I3" s="20"/>
      <c r="J3" s="20"/>
      <c r="K3" s="20"/>
      <c r="L3" s="20"/>
      <c r="M3" s="20"/>
      <c r="N3" s="20"/>
      <c r="O3" s="20"/>
      <c r="P3" s="20"/>
      <c r="Q3" s="20"/>
      <c r="R3" s="20"/>
      <c r="S3" s="20"/>
      <c r="T3" s="20"/>
      <c r="U3" s="20"/>
      <c r="V3" s="20"/>
    </row>
    <row r="4" spans="1:22" ht="19" x14ac:dyDescent="0.25">
      <c r="A4" s="20"/>
      <c r="B4" s="29" t="s">
        <v>546</v>
      </c>
      <c r="C4" s="27">
        <v>4989000000</v>
      </c>
      <c r="D4" s="27">
        <v>4935000000</v>
      </c>
      <c r="E4" s="27">
        <v>5110000000</v>
      </c>
      <c r="F4" s="28">
        <v>5248000000</v>
      </c>
      <c r="G4" s="20"/>
      <c r="H4" s="20"/>
      <c r="I4" s="20"/>
      <c r="J4" s="20"/>
      <c r="K4" s="20"/>
      <c r="L4" s="20"/>
      <c r="M4" s="20"/>
      <c r="N4" s="20"/>
      <c r="O4" s="20"/>
      <c r="P4" s="20"/>
      <c r="Q4" s="20"/>
      <c r="R4" s="20"/>
      <c r="S4" s="20"/>
      <c r="T4" s="20"/>
      <c r="U4" s="20"/>
      <c r="V4" s="20"/>
    </row>
    <row r="5" spans="1:22" ht="19" x14ac:dyDescent="0.25">
      <c r="A5" s="20"/>
      <c r="B5" s="29" t="s">
        <v>547</v>
      </c>
      <c r="C5" s="27">
        <v>32293000000</v>
      </c>
      <c r="D5" s="27">
        <v>32156000000</v>
      </c>
      <c r="E5" s="27">
        <v>32379000000</v>
      </c>
      <c r="F5" s="28">
        <v>33124000000</v>
      </c>
      <c r="G5" s="20"/>
      <c r="H5" s="20"/>
      <c r="I5" s="20"/>
      <c r="J5" s="20"/>
      <c r="K5" s="20"/>
      <c r="L5" s="20"/>
      <c r="M5" s="20"/>
      <c r="N5" s="20"/>
      <c r="O5" s="20"/>
      <c r="P5" s="20"/>
      <c r="Q5" s="20"/>
      <c r="R5" s="20"/>
      <c r="S5" s="20"/>
      <c r="T5" s="20"/>
      <c r="U5" s="20"/>
      <c r="V5" s="20"/>
    </row>
    <row r="6" spans="1:22" ht="19" x14ac:dyDescent="0.25">
      <c r="A6" s="20"/>
      <c r="B6" s="29" t="s">
        <v>548</v>
      </c>
      <c r="C6" s="27">
        <v>134711000000</v>
      </c>
      <c r="D6" s="27">
        <v>138805000000</v>
      </c>
      <c r="E6" s="27">
        <v>146529000000</v>
      </c>
      <c r="F6" s="28">
        <v>150565000000</v>
      </c>
      <c r="G6" s="20"/>
      <c r="H6" s="20"/>
      <c r="I6" s="20"/>
      <c r="J6" s="20"/>
      <c r="K6" s="20"/>
      <c r="L6" s="20"/>
      <c r="M6" s="20"/>
      <c r="N6" s="20"/>
      <c r="O6" s="20"/>
      <c r="P6" s="20"/>
      <c r="Q6" s="20"/>
      <c r="R6" s="20"/>
      <c r="S6" s="20"/>
      <c r="T6" s="20"/>
      <c r="U6" s="20"/>
      <c r="V6" s="20"/>
    </row>
    <row r="7" spans="1:22" ht="19" x14ac:dyDescent="0.25">
      <c r="A7" s="20"/>
      <c r="B7" s="29" t="s">
        <v>549</v>
      </c>
      <c r="C7" s="27">
        <v>37841000000</v>
      </c>
      <c r="D7" s="27">
        <v>29538000000</v>
      </c>
      <c r="E7" s="27">
        <v>35194000000</v>
      </c>
      <c r="F7" s="28">
        <v>28661000000</v>
      </c>
      <c r="G7" s="20"/>
      <c r="H7" s="20"/>
      <c r="I7" s="20"/>
      <c r="J7" s="20"/>
      <c r="K7" s="20"/>
      <c r="L7" s="20"/>
      <c r="M7" s="20"/>
      <c r="N7" s="20"/>
      <c r="O7" s="20"/>
      <c r="P7" s="20"/>
      <c r="Q7" s="20"/>
      <c r="R7" s="20"/>
      <c r="S7" s="20"/>
      <c r="T7" s="20"/>
      <c r="U7" s="20"/>
      <c r="V7" s="20"/>
    </row>
    <row r="8" spans="1:22" ht="19" x14ac:dyDescent="0.25">
      <c r="A8" s="20"/>
      <c r="B8" s="29" t="s">
        <v>550</v>
      </c>
      <c r="C8" s="27">
        <v>86473000000</v>
      </c>
      <c r="D8" s="27">
        <v>91980000000</v>
      </c>
      <c r="E8" s="27">
        <v>95899000000</v>
      </c>
      <c r="F8" s="28">
        <v>108807000000</v>
      </c>
      <c r="G8" s="20"/>
      <c r="H8" s="20"/>
      <c r="I8" s="20"/>
      <c r="J8" s="20"/>
      <c r="K8" s="20"/>
      <c r="L8" s="20"/>
      <c r="M8" s="20"/>
      <c r="N8" s="20"/>
      <c r="O8" s="20"/>
      <c r="P8" s="20"/>
      <c r="Q8" s="20"/>
      <c r="R8" s="20"/>
      <c r="S8" s="20"/>
      <c r="T8" s="20"/>
      <c r="U8" s="20"/>
      <c r="V8" s="20"/>
    </row>
    <row r="9" spans="1:22" ht="19" x14ac:dyDescent="0.25">
      <c r="A9" s="20"/>
      <c r="B9" s="29" t="s">
        <v>551</v>
      </c>
      <c r="C9" s="27">
        <v>124314000000</v>
      </c>
      <c r="D9" s="27">
        <v>121518000000</v>
      </c>
      <c r="E9" s="27">
        <v>131093000000</v>
      </c>
      <c r="F9" s="28">
        <v>137468000000</v>
      </c>
      <c r="G9" s="20"/>
      <c r="H9" s="20"/>
      <c r="I9" s="20"/>
      <c r="J9" s="20"/>
      <c r="K9" s="20"/>
      <c r="L9" s="20"/>
      <c r="M9" s="20"/>
      <c r="N9" s="20"/>
      <c r="O9" s="20"/>
      <c r="P9" s="20"/>
      <c r="Q9" s="20"/>
      <c r="R9" s="20"/>
      <c r="S9" s="20"/>
      <c r="T9" s="20"/>
      <c r="U9" s="20"/>
      <c r="V9" s="20"/>
    </row>
    <row r="10" spans="1:22" ht="19" x14ac:dyDescent="0.25">
      <c r="A10" s="20"/>
      <c r="B10" s="29" t="s">
        <v>552</v>
      </c>
      <c r="C10" s="27">
        <v>6533000000</v>
      </c>
      <c r="D10" s="27">
        <v>4594000000</v>
      </c>
      <c r="E10" s="27">
        <v>3143000000</v>
      </c>
      <c r="F10" s="28">
        <v>2264000000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-1000000000</v>
      </c>
      <c r="D12" s="27">
        <v>4784000000</v>
      </c>
      <c r="E12" s="27">
        <v>3127000000</v>
      </c>
      <c r="F12" s="28">
        <v>1055000000</v>
      </c>
      <c r="G12" s="20"/>
      <c r="H12" s="20"/>
      <c r="I12" s="20"/>
      <c r="J12" s="20"/>
      <c r="K12" s="20"/>
      <c r="L12" s="20"/>
      <c r="M12" s="20"/>
      <c r="N12" s="20"/>
      <c r="O12" s="20"/>
      <c r="P12" s="20"/>
      <c r="Q12" s="20"/>
      <c r="R12" s="20"/>
      <c r="S12" s="20"/>
      <c r="T12" s="20"/>
      <c r="U12" s="20"/>
      <c r="V12" s="20"/>
    </row>
    <row r="13" spans="1:22" ht="19" x14ac:dyDescent="0.25">
      <c r="A13" s="20"/>
      <c r="B13" s="29" t="s">
        <v>555</v>
      </c>
      <c r="C13" s="27">
        <v>10397000000</v>
      </c>
      <c r="D13" s="27">
        <v>17287000000</v>
      </c>
      <c r="E13" s="27">
        <v>15436000000</v>
      </c>
      <c r="F13" s="28">
        <v>13097000000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7675000000</v>
      </c>
      <c r="D15" s="27">
        <v>6510000000</v>
      </c>
      <c r="E15" s="27">
        <v>6922000000</v>
      </c>
      <c r="F15" s="28">
        <v>6379000000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22839000000</v>
      </c>
      <c r="D17" s="34">
        <v>24943000000</v>
      </c>
      <c r="E17" s="34">
        <v>22777000000</v>
      </c>
      <c r="F17" s="35">
        <v>17588000000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Fail</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4.5778713168971734</v>
      </c>
      <c r="D24" s="50">
        <f>D17/(D4)</f>
        <v>5.054305977710233</v>
      </c>
      <c r="E24" s="50">
        <f>E17/(E4)</f>
        <v>4.4573385518590998</v>
      </c>
      <c r="F24" s="51">
        <f>F17/(F4)</f>
        <v>3.3513719512195124</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0.16954072050537819</v>
      </c>
      <c r="D25" s="50">
        <f>D17/D6</f>
        <v>0.1796981376751558</v>
      </c>
      <c r="E25" s="50">
        <f>E17/E6</f>
        <v>0.15544363231851716</v>
      </c>
      <c r="F25" s="51">
        <f>F17/F6</f>
        <v>0.11681333643276991</v>
      </c>
      <c r="G25" s="46">
        <f>(IF(C25 &gt; 0.17, 100, IF(C25 &gt;= 0.1, 50, 0))) +
  (IF(D25 &gt; 0.17, 100, IF(D25 &gt;= 0.1, 50, 0))) +
  (IF(E25 &gt; 0.17, 100, IF(E25 &gt;= 0.1, 50, 0))) +
  (IF(F25 &gt; 0.17, 100, IF(F25 &gt;= 0.1, 50, 0)))</f>
        <v>250</v>
      </c>
      <c r="H25" s="47" t="s">
        <v>572</v>
      </c>
      <c r="I25" s="20"/>
      <c r="J25" s="20"/>
      <c r="K25" s="20"/>
      <c r="L25" s="20"/>
      <c r="M25" s="20"/>
      <c r="N25" s="20"/>
      <c r="O25" s="20"/>
      <c r="P25" s="20"/>
      <c r="Q25" s="20"/>
      <c r="R25" s="20"/>
      <c r="S25" s="20"/>
      <c r="T25" s="20"/>
      <c r="U25" s="20"/>
      <c r="V25" s="20"/>
    </row>
    <row r="26" spans="1:22" x14ac:dyDescent="0.2">
      <c r="A26" s="20"/>
      <c r="B26" s="39" t="s">
        <v>489</v>
      </c>
      <c r="C26" s="50">
        <f>C8/C6</f>
        <v>0.64191491414954982</v>
      </c>
      <c r="D26" s="50">
        <f>D8/D6</f>
        <v>0.66265624437160042</v>
      </c>
      <c r="E26" s="50">
        <f>E8/E6</f>
        <v>0.65447112858205547</v>
      </c>
      <c r="F26" s="51">
        <f>F8/F6</f>
        <v>0.72265798824427985</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7.342823390431187</v>
      </c>
      <c r="D27" s="50">
        <f>D9/(D13+D10)</f>
        <v>5.5535853023170789</v>
      </c>
      <c r="E27" s="50">
        <f>E9/(E13+E10)</f>
        <v>7.0559771785349046</v>
      </c>
      <c r="F27" s="51">
        <f>F9/(F13+F10)</f>
        <v>8.9491569559273483</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0.428283935255658</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1.3490253987005316</v>
      </c>
      <c r="D31" s="50">
        <f>D17/(D13+D10)</f>
        <v>1.1399387596544948</v>
      </c>
      <c r="E31" s="50">
        <f>E17/(E13+E10)</f>
        <v>1.2259540341245492</v>
      </c>
      <c r="F31" s="51">
        <f>F17/(F13+F10)</f>
        <v>1.1449775405247054</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587</v>
      </c>
      <c r="D2" s="23" t="s">
        <v>588</v>
      </c>
      <c r="E2" s="23" t="s">
        <v>589</v>
      </c>
      <c r="F2" s="23" t="s">
        <v>590</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0.65708333333333324</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4167486000</v>
      </c>
      <c r="D4" s="27">
        <v>4677675000</v>
      </c>
      <c r="E4" s="27">
        <v>4821624000</v>
      </c>
      <c r="F4" s="28">
        <v>4728914000</v>
      </c>
      <c r="G4" s="20"/>
      <c r="H4" s="20"/>
      <c r="I4" s="20"/>
      <c r="J4" s="20"/>
      <c r="K4" s="20"/>
      <c r="L4" s="20"/>
      <c r="M4" s="20"/>
      <c r="N4" s="20"/>
      <c r="O4" s="20"/>
      <c r="P4" s="20"/>
      <c r="Q4" s="20"/>
      <c r="R4" s="20"/>
      <c r="S4" s="20"/>
      <c r="T4" s="20"/>
      <c r="U4" s="20"/>
      <c r="V4" s="20"/>
    </row>
    <row r="5" spans="1:22" ht="19" x14ac:dyDescent="0.25">
      <c r="A5" s="20"/>
      <c r="B5" s="29" t="s">
        <v>547</v>
      </c>
      <c r="C5" s="27">
        <v>15573003000</v>
      </c>
      <c r="D5" s="27">
        <v>13133293000</v>
      </c>
      <c r="E5" s="27">
        <v>11125861000</v>
      </c>
      <c r="F5" s="28">
        <v>7709820000</v>
      </c>
      <c r="G5" s="20"/>
      <c r="H5" s="20"/>
      <c r="I5" s="20"/>
      <c r="J5" s="20"/>
      <c r="K5" s="20"/>
      <c r="L5" s="20"/>
      <c r="M5" s="20"/>
      <c r="N5" s="20"/>
      <c r="O5" s="20"/>
      <c r="P5" s="20"/>
      <c r="Q5" s="20"/>
      <c r="R5" s="20"/>
      <c r="S5" s="20"/>
      <c r="T5" s="20"/>
      <c r="U5" s="20"/>
      <c r="V5" s="20"/>
    </row>
    <row r="6" spans="1:22" ht="19" x14ac:dyDescent="0.25">
      <c r="A6" s="20"/>
      <c r="B6" s="29" t="s">
        <v>548</v>
      </c>
      <c r="C6" s="27">
        <v>51245305000</v>
      </c>
      <c r="D6" s="27">
        <v>47263390000</v>
      </c>
      <c r="E6" s="27">
        <v>43175843000</v>
      </c>
      <c r="F6" s="28">
        <v>37078593000</v>
      </c>
      <c r="G6" s="20"/>
      <c r="H6" s="20"/>
      <c r="I6" s="20"/>
      <c r="J6" s="20"/>
      <c r="K6" s="20"/>
      <c r="L6" s="20"/>
      <c r="M6" s="20"/>
      <c r="N6" s="20"/>
      <c r="O6" s="20"/>
      <c r="P6" s="20"/>
      <c r="Q6" s="20"/>
      <c r="R6" s="20"/>
      <c r="S6" s="20"/>
      <c r="T6" s="20"/>
      <c r="U6" s="20"/>
      <c r="V6" s="20"/>
    </row>
    <row r="7" spans="1:22" ht="19" x14ac:dyDescent="0.25">
      <c r="A7" s="20"/>
      <c r="B7" s="29" t="s">
        <v>549</v>
      </c>
      <c r="C7" s="27">
        <v>18009038000</v>
      </c>
      <c r="D7" s="27">
        <v>17523496000</v>
      </c>
      <c r="E7" s="27">
        <v>15708867000</v>
      </c>
      <c r="F7" s="28">
        <v>12662590000</v>
      </c>
      <c r="G7" s="20"/>
      <c r="H7" s="20"/>
      <c r="I7" s="20"/>
      <c r="J7" s="20"/>
      <c r="K7" s="20"/>
      <c r="L7" s="20"/>
      <c r="M7" s="20"/>
      <c r="N7" s="20"/>
      <c r="O7" s="20"/>
      <c r="P7" s="20"/>
      <c r="Q7" s="20"/>
      <c r="R7" s="20"/>
      <c r="S7" s="20"/>
      <c r="T7" s="20"/>
      <c r="U7" s="20"/>
      <c r="V7" s="20"/>
    </row>
    <row r="8" spans="1:22" ht="19" x14ac:dyDescent="0.25">
      <c r="A8" s="20"/>
      <c r="B8" s="29" t="s">
        <v>550</v>
      </c>
      <c r="C8" s="27">
        <v>6777674000</v>
      </c>
      <c r="D8" s="27">
        <v>6992806000</v>
      </c>
      <c r="E8" s="27">
        <v>7369862000</v>
      </c>
      <c r="F8" s="28">
        <v>6916830000</v>
      </c>
      <c r="G8" s="20"/>
      <c r="H8" s="20"/>
      <c r="I8" s="20"/>
      <c r="J8" s="20"/>
      <c r="K8" s="20"/>
      <c r="L8" s="20"/>
      <c r="M8" s="20"/>
      <c r="N8" s="20"/>
      <c r="O8" s="20"/>
      <c r="P8" s="20"/>
      <c r="Q8" s="20"/>
      <c r="R8" s="20"/>
      <c r="S8" s="20"/>
      <c r="T8" s="20"/>
      <c r="U8" s="20"/>
      <c r="V8" s="20"/>
    </row>
    <row r="9" spans="1:22" ht="19" x14ac:dyDescent="0.25">
      <c r="A9" s="20"/>
      <c r="B9" s="29" t="s">
        <v>551</v>
      </c>
      <c r="C9" s="27">
        <v>24786712000</v>
      </c>
      <c r="D9" s="27">
        <v>24516302000</v>
      </c>
      <c r="E9" s="27">
        <v>23078729000</v>
      </c>
      <c r="F9" s="28">
        <v>19579420000</v>
      </c>
      <c r="G9" s="20"/>
      <c r="H9" s="20"/>
      <c r="I9" s="20"/>
      <c r="J9" s="20"/>
      <c r="K9" s="20"/>
      <c r="L9" s="20"/>
      <c r="M9" s="20"/>
      <c r="N9" s="20"/>
      <c r="O9" s="20"/>
      <c r="P9" s="20"/>
      <c r="Q9" s="20"/>
      <c r="R9" s="20"/>
      <c r="S9" s="20"/>
      <c r="T9" s="20"/>
      <c r="U9" s="20"/>
      <c r="V9" s="20"/>
    </row>
    <row r="10" spans="1:22" ht="19" x14ac:dyDescent="0.25">
      <c r="A10" s="20"/>
      <c r="B10" s="29" t="s">
        <v>552</v>
      </c>
      <c r="C10" s="27">
        <v>7062512000</v>
      </c>
      <c r="D10" s="27">
        <v>6678037000</v>
      </c>
      <c r="E10" s="27">
        <v>3408491000</v>
      </c>
      <c r="F10" s="28">
        <v>2565761000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19316224000</v>
      </c>
      <c r="D12" s="27">
        <v>18203842000</v>
      </c>
      <c r="E12" s="27">
        <v>13988748000</v>
      </c>
      <c r="F12" s="28">
        <v>12375533000</v>
      </c>
      <c r="G12" s="20"/>
      <c r="H12" s="20"/>
      <c r="I12" s="20"/>
      <c r="J12" s="20"/>
      <c r="K12" s="20"/>
      <c r="L12" s="20"/>
      <c r="M12" s="20"/>
      <c r="N12" s="20"/>
      <c r="O12" s="20"/>
      <c r="P12" s="20"/>
      <c r="Q12" s="20"/>
      <c r="R12" s="20"/>
      <c r="S12" s="20"/>
      <c r="T12" s="20"/>
      <c r="U12" s="20"/>
      <c r="V12" s="20"/>
    </row>
    <row r="13" spans="1:22" ht="19" x14ac:dyDescent="0.25">
      <c r="A13" s="20"/>
      <c r="B13" s="29" t="s">
        <v>555</v>
      </c>
      <c r="C13" s="27">
        <v>26458593000</v>
      </c>
      <c r="D13" s="27">
        <v>22747088000</v>
      </c>
      <c r="E13" s="27">
        <v>20097114000</v>
      </c>
      <c r="F13" s="28">
        <v>17499173000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9524268000</v>
      </c>
      <c r="D17" s="34">
        <v>9541129000</v>
      </c>
      <c r="E17" s="34">
        <v>8975148000</v>
      </c>
      <c r="F17" s="35">
        <v>8215152000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2.2853749238749694</v>
      </c>
      <c r="D24" s="50">
        <f>D17/(D4)</f>
        <v>2.0397160982753184</v>
      </c>
      <c r="E24" s="50">
        <f>E17/(E4)</f>
        <v>1.8614367275424213</v>
      </c>
      <c r="F24" s="51">
        <f>F17/(F4)</f>
        <v>1.7372174668433387</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0.18585640186940053</v>
      </c>
      <c r="D25" s="50">
        <f>D17/D6</f>
        <v>0.20187144849322064</v>
      </c>
      <c r="E25" s="50">
        <f>E17/E6</f>
        <v>0.2078742967450572</v>
      </c>
      <c r="F25" s="51">
        <f>F17/F6</f>
        <v>0.22156051066986279</v>
      </c>
      <c r="G25" s="46">
        <f>(IF(C25 &gt; 0.17, 100, IF(C25 &gt;= 0.1, 50, 0))) +
  (IF(D25 &gt; 0.17, 100, IF(D25 &gt;= 0.1, 50, 0))) +
  (IF(E25 &gt; 0.17, 100, IF(E25 &gt;= 0.1, 50, 0))) +
  (IF(F25 &gt; 0.17, 100, IF(F25 &gt;= 0.1, 50, 0)))</f>
        <v>400</v>
      </c>
      <c r="H25" s="47" t="s">
        <v>572</v>
      </c>
      <c r="I25" s="20"/>
      <c r="J25" s="20"/>
      <c r="K25" s="20"/>
      <c r="L25" s="20"/>
      <c r="M25" s="20"/>
      <c r="N25" s="20"/>
      <c r="O25" s="20"/>
      <c r="P25" s="20"/>
      <c r="Q25" s="20"/>
      <c r="R25" s="20"/>
      <c r="S25" s="20"/>
      <c r="T25" s="20"/>
      <c r="U25" s="20"/>
      <c r="V25" s="20"/>
    </row>
    <row r="26" spans="1:22" x14ac:dyDescent="0.2">
      <c r="A26" s="20"/>
      <c r="B26" s="39" t="s">
        <v>489</v>
      </c>
      <c r="C26" s="50">
        <f>C8/C6</f>
        <v>0.13225941381361669</v>
      </c>
      <c r="D26" s="50">
        <f>D8/D6</f>
        <v>0.14795396606125799</v>
      </c>
      <c r="E26" s="50">
        <f>E8/E6</f>
        <v>0.17069410781394587</v>
      </c>
      <c r="F26" s="51">
        <f>F8/F6</f>
        <v>0.18654510434093333</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0.7394360060624493</v>
      </c>
      <c r="D27" s="50">
        <f>D9/(D13+D10)</f>
        <v>0.83317579789380669</v>
      </c>
      <c r="E27" s="50">
        <f>E9/(E13+E10)</f>
        <v>0.98183939532719966</v>
      </c>
      <c r="F27" s="51">
        <f>F9/(F13+F10)</f>
        <v>0.97580286085167289</v>
      </c>
      <c r="G27" s="46">
        <f>(IF(C27 &lt; 0.8, 100, IF(C27 &lt; 1, 50, 0))) +
  (IF(D27 &lt; 0.8, 100, IF(D27 &lt; 1, 50, 0))) +
  (IF(E27 &lt; 0.8, 100, IF(E27 &lt; 1, 50, 0))) +
  (IF(F27 &lt; 0.8, 100, IF(F27 &lt; 1, 50, 0)))</f>
        <v>250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0.1642608341277785</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0.28412750713319268</v>
      </c>
      <c r="D31" s="50">
        <f>D17/(D13+D10)</f>
        <v>0.32425109494012344</v>
      </c>
      <c r="E31" s="50">
        <f>E17/(E13+E10)</f>
        <v>0.38183012094349411</v>
      </c>
      <c r="F31" s="51">
        <f>F17/(F13+F10)</f>
        <v>0.40942830910881639</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591</v>
      </c>
      <c r="D2" s="23" t="s">
        <v>592</v>
      </c>
      <c r="E2" s="23" t="s">
        <v>593</v>
      </c>
      <c r="F2" s="23" t="s">
        <v>594</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0.70333333333333325</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2388000000</v>
      </c>
      <c r="D4" s="27">
        <v>2315000000</v>
      </c>
      <c r="E4" s="27">
        <v>2116000000</v>
      </c>
      <c r="F4" s="28">
        <v>2004000000</v>
      </c>
      <c r="G4" s="20"/>
      <c r="H4" s="20"/>
      <c r="I4" s="20"/>
      <c r="J4" s="20"/>
      <c r="K4" s="20"/>
      <c r="L4" s="20"/>
      <c r="M4" s="20"/>
      <c r="N4" s="20"/>
      <c r="O4" s="20"/>
      <c r="P4" s="20"/>
      <c r="Q4" s="20"/>
      <c r="R4" s="20"/>
      <c r="S4" s="20"/>
      <c r="T4" s="20"/>
      <c r="U4" s="20"/>
      <c r="V4" s="20"/>
    </row>
    <row r="5" spans="1:22" ht="19" x14ac:dyDescent="0.25">
      <c r="A5" s="20"/>
      <c r="B5" s="29" t="s">
        <v>547</v>
      </c>
      <c r="C5" s="27">
        <v>12805000000</v>
      </c>
      <c r="D5" s="27">
        <v>12787000000</v>
      </c>
      <c r="E5" s="27">
        <v>12668000000</v>
      </c>
      <c r="F5" s="28">
        <v>10742000000</v>
      </c>
      <c r="G5" s="20"/>
      <c r="H5" s="20"/>
      <c r="I5" s="20"/>
      <c r="J5" s="20"/>
      <c r="K5" s="20"/>
      <c r="L5" s="20"/>
      <c r="M5" s="20"/>
      <c r="N5" s="20"/>
      <c r="O5" s="20"/>
      <c r="P5" s="20"/>
      <c r="Q5" s="20"/>
      <c r="R5" s="20"/>
      <c r="S5" s="20"/>
      <c r="T5" s="20"/>
      <c r="U5" s="20"/>
      <c r="V5" s="20"/>
    </row>
    <row r="6" spans="1:22" ht="19" x14ac:dyDescent="0.25">
      <c r="A6" s="20"/>
      <c r="B6" s="29" t="s">
        <v>548</v>
      </c>
      <c r="C6" s="27">
        <v>29779000000</v>
      </c>
      <c r="D6" s="27">
        <v>27165000000</v>
      </c>
      <c r="E6" s="27">
        <v>27241000000</v>
      </c>
      <c r="F6" s="28">
        <v>24284000000</v>
      </c>
      <c r="G6" s="20"/>
      <c r="H6" s="20"/>
      <c r="I6" s="20"/>
      <c r="J6" s="20"/>
      <c r="K6" s="20"/>
      <c r="L6" s="20"/>
      <c r="M6" s="20"/>
      <c r="N6" s="20"/>
      <c r="O6" s="20"/>
      <c r="P6" s="20"/>
      <c r="Q6" s="20"/>
      <c r="R6" s="20"/>
      <c r="S6" s="20"/>
      <c r="T6" s="20"/>
      <c r="U6" s="20"/>
      <c r="V6" s="20"/>
    </row>
    <row r="7" spans="1:22" ht="19" x14ac:dyDescent="0.25">
      <c r="A7" s="20"/>
      <c r="B7" s="29" t="s">
        <v>549</v>
      </c>
      <c r="C7" s="27">
        <v>8251000000</v>
      </c>
      <c r="D7" s="27">
        <v>8128000000</v>
      </c>
      <c r="E7" s="27">
        <v>6932000000</v>
      </c>
      <c r="F7" s="28">
        <v>5512000000</v>
      </c>
      <c r="G7" s="20"/>
      <c r="H7" s="20"/>
      <c r="I7" s="20"/>
      <c r="J7" s="20"/>
      <c r="K7" s="20"/>
      <c r="L7" s="20"/>
      <c r="M7" s="20"/>
      <c r="N7" s="20"/>
      <c r="O7" s="20"/>
      <c r="P7" s="20"/>
      <c r="Q7" s="20"/>
      <c r="R7" s="20"/>
      <c r="S7" s="20"/>
      <c r="T7" s="20"/>
      <c r="U7" s="20"/>
      <c r="V7" s="20"/>
    </row>
    <row r="8" spans="1:22" ht="19" x14ac:dyDescent="0.25">
      <c r="A8" s="20"/>
      <c r="B8" s="29" t="s">
        <v>550</v>
      </c>
      <c r="C8" s="27">
        <v>5010000000</v>
      </c>
      <c r="D8" s="27">
        <v>4986000000</v>
      </c>
      <c r="E8" s="27">
        <v>5512000000</v>
      </c>
      <c r="F8" s="28">
        <v>5508000000</v>
      </c>
      <c r="G8" s="20"/>
      <c r="H8" s="20"/>
      <c r="I8" s="20"/>
      <c r="J8" s="20"/>
      <c r="K8" s="20"/>
      <c r="L8" s="20"/>
      <c r="M8" s="20"/>
      <c r="N8" s="20"/>
      <c r="O8" s="20"/>
      <c r="P8" s="20"/>
      <c r="Q8" s="20"/>
      <c r="R8" s="20"/>
      <c r="S8" s="20"/>
      <c r="T8" s="20"/>
      <c r="U8" s="20"/>
      <c r="V8" s="20"/>
    </row>
    <row r="9" spans="1:22" ht="19" x14ac:dyDescent="0.25">
      <c r="A9" s="20"/>
      <c r="B9" s="29" t="s">
        <v>551</v>
      </c>
      <c r="C9" s="27">
        <v>13261000000</v>
      </c>
      <c r="D9" s="27">
        <v>13114000000</v>
      </c>
      <c r="E9" s="27">
        <v>12444000000</v>
      </c>
      <c r="F9" s="28">
        <v>11020000000</v>
      </c>
      <c r="G9" s="20"/>
      <c r="H9" s="20"/>
      <c r="I9" s="20"/>
      <c r="J9" s="20"/>
      <c r="K9" s="20"/>
      <c r="L9" s="20"/>
      <c r="M9" s="20"/>
      <c r="N9" s="20"/>
      <c r="O9" s="20"/>
      <c r="P9" s="20"/>
      <c r="Q9" s="20"/>
      <c r="R9" s="20"/>
      <c r="S9" s="20"/>
      <c r="T9" s="20"/>
      <c r="U9" s="20"/>
      <c r="V9" s="20"/>
    </row>
    <row r="10" spans="1:22" ht="19" x14ac:dyDescent="0.25">
      <c r="A10" s="20"/>
      <c r="B10" s="29" t="s">
        <v>552</v>
      </c>
      <c r="C10" s="27">
        <v>28129000000</v>
      </c>
      <c r="D10" s="27">
        <v>23843000000</v>
      </c>
      <c r="E10" s="27">
        <v>17399000000</v>
      </c>
      <c r="F10" s="28">
        <v>13546000000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33346000000</v>
      </c>
      <c r="D12" s="27">
        <v>28319000000</v>
      </c>
      <c r="E12" s="27">
        <v>23905000000</v>
      </c>
      <c r="F12" s="28">
        <v>19611000000</v>
      </c>
      <c r="G12" s="20"/>
      <c r="H12" s="20"/>
      <c r="I12" s="20"/>
      <c r="J12" s="20"/>
      <c r="K12" s="20"/>
      <c r="L12" s="20"/>
      <c r="M12" s="20"/>
      <c r="N12" s="20"/>
      <c r="O12" s="20"/>
      <c r="P12" s="20"/>
      <c r="Q12" s="20"/>
      <c r="R12" s="20"/>
      <c r="S12" s="20"/>
      <c r="T12" s="20"/>
      <c r="U12" s="20"/>
      <c r="V12" s="20"/>
    </row>
    <row r="13" spans="1:22" ht="19" x14ac:dyDescent="0.25">
      <c r="A13" s="20"/>
      <c r="B13" s="29" t="s">
        <v>555</v>
      </c>
      <c r="C13" s="27">
        <v>16518000000</v>
      </c>
      <c r="D13" s="27">
        <v>14051000000</v>
      </c>
      <c r="E13" s="27">
        <v>14797000000</v>
      </c>
      <c r="F13" s="28">
        <v>13264000000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3473000000</v>
      </c>
      <c r="D15" s="27">
        <v>2987000000</v>
      </c>
      <c r="E15" s="27">
        <v>2540000000</v>
      </c>
      <c r="F15" s="28">
        <v>2188000000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7302000000</v>
      </c>
      <c r="D17" s="34">
        <v>7838000000</v>
      </c>
      <c r="E17" s="34">
        <v>7230000000</v>
      </c>
      <c r="F17" s="35">
        <v>5727000000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Pass</v>
      </c>
      <c r="F23" s="49" t="str">
        <f>IF(F17&gt;F7, "Pass", "Fail")</f>
        <v>Pass</v>
      </c>
      <c r="G23" s="46">
        <f>(COUNTIF(C23:F23, "Pass") * 100) + (COUNTIF(C23:F23, "Fail") * 0)</f>
        <v>200</v>
      </c>
      <c r="H23" s="47" t="s">
        <v>570</v>
      </c>
      <c r="I23" s="20"/>
      <c r="J23" s="20"/>
      <c r="K23" s="20"/>
      <c r="L23" s="20"/>
      <c r="M23" s="20"/>
      <c r="N23" s="20"/>
      <c r="O23" s="20"/>
      <c r="P23" s="20"/>
      <c r="Q23" s="20"/>
      <c r="R23" s="20"/>
      <c r="S23" s="20"/>
      <c r="T23" s="20"/>
      <c r="U23" s="20"/>
      <c r="V23" s="20"/>
    </row>
    <row r="24" spans="1:22" x14ac:dyDescent="0.2">
      <c r="A24" s="20"/>
      <c r="B24" s="39" t="s">
        <v>499</v>
      </c>
      <c r="C24" s="50">
        <f>C17/(C4)</f>
        <v>3.057788944723618</v>
      </c>
      <c r="D24" s="50">
        <f>D17/(D4)</f>
        <v>3.3857451403887691</v>
      </c>
      <c r="E24" s="50">
        <f>E17/(E4)</f>
        <v>3.4168241965973536</v>
      </c>
      <c r="F24" s="51">
        <f>F17/(F4)</f>
        <v>2.8577844311377247</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0.24520635347056652</v>
      </c>
      <c r="D25" s="50">
        <f>D17/D6</f>
        <v>0.28853303883673848</v>
      </c>
      <c r="E25" s="50">
        <f>E17/E6</f>
        <v>0.26540875885613596</v>
      </c>
      <c r="F25" s="51">
        <f>F17/F6</f>
        <v>0.23583429418547192</v>
      </c>
      <c r="G25" s="46">
        <f>(IF(C25 &gt; 0.17, 100, IF(C25 &gt;= 0.1, 50, 0))) +
  (IF(D25 &gt; 0.17, 100, IF(D25 &gt;= 0.1, 50, 0))) +
  (IF(E25 &gt; 0.17, 100, IF(E25 &gt;= 0.1, 50, 0))) +
  (IF(F25 &gt; 0.17, 100, IF(F25 &gt;= 0.1, 50, 0)))</f>
        <v>400</v>
      </c>
      <c r="H25" s="47" t="s">
        <v>572</v>
      </c>
      <c r="I25" s="20"/>
      <c r="J25" s="20"/>
      <c r="K25" s="20"/>
      <c r="L25" s="20"/>
      <c r="M25" s="20"/>
      <c r="N25" s="20"/>
      <c r="O25" s="20"/>
      <c r="P25" s="20"/>
      <c r="Q25" s="20"/>
      <c r="R25" s="20"/>
      <c r="S25" s="20"/>
      <c r="T25" s="20"/>
      <c r="U25" s="20"/>
      <c r="V25" s="20"/>
    </row>
    <row r="26" spans="1:22" x14ac:dyDescent="0.2">
      <c r="A26" s="20"/>
      <c r="B26" s="39" t="s">
        <v>489</v>
      </c>
      <c r="C26" s="50">
        <f>C8/C6</f>
        <v>0.1682393633097149</v>
      </c>
      <c r="D26" s="50">
        <f>D8/D6</f>
        <v>0.18354500276090557</v>
      </c>
      <c r="E26" s="50">
        <f>E8/E6</f>
        <v>0.20234205792738885</v>
      </c>
      <c r="F26" s="51">
        <f>F8/F6</f>
        <v>0.2268160105419206</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0.29701883665195872</v>
      </c>
      <c r="D27" s="50">
        <f>D9/(D13+D10)</f>
        <v>0.34607061803979522</v>
      </c>
      <c r="E27" s="50">
        <f>E9/(E13+E10)</f>
        <v>0.38650764070070814</v>
      </c>
      <c r="F27" s="51">
        <f>F9/(F13+F10)</f>
        <v>0.41104065647146587</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0.19370654706195781</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0.16354962259502318</v>
      </c>
      <c r="D31" s="50">
        <f>D17/(D13+D10)</f>
        <v>0.20684013300258616</v>
      </c>
      <c r="E31" s="50">
        <f>E17/(E13+E10)</f>
        <v>0.2245620573984346</v>
      </c>
      <c r="F31" s="51">
        <f>F17/(F13+F10)</f>
        <v>0.21361432301380082</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0.53333333333333333</v>
      </c>
      <c r="J2" s="20"/>
      <c r="K2" s="20"/>
      <c r="L2" s="20"/>
      <c r="M2" s="20"/>
      <c r="N2" s="20"/>
      <c r="O2" s="20"/>
      <c r="P2" s="20"/>
      <c r="Q2" s="20"/>
      <c r="R2" s="20"/>
      <c r="S2" s="20"/>
      <c r="T2" s="20"/>
      <c r="U2" s="20"/>
      <c r="V2" s="20"/>
    </row>
    <row r="3" spans="1:22" ht="19" x14ac:dyDescent="0.25">
      <c r="A3" s="20"/>
      <c r="B3" s="26" t="s">
        <v>545</v>
      </c>
      <c r="C3" s="27">
        <v>4351000000</v>
      </c>
      <c r="D3" s="27">
        <v>3771000000</v>
      </c>
      <c r="E3" s="27">
        <v>1955000000</v>
      </c>
      <c r="F3" s="28">
        <v>1399000000</v>
      </c>
      <c r="G3" s="20"/>
      <c r="H3" s="20"/>
      <c r="I3" s="20"/>
      <c r="J3" s="20"/>
      <c r="K3" s="20"/>
      <c r="L3" s="20"/>
      <c r="M3" s="20"/>
      <c r="N3" s="20"/>
      <c r="O3" s="20"/>
      <c r="P3" s="20"/>
      <c r="Q3" s="20"/>
      <c r="R3" s="20"/>
      <c r="S3" s="20"/>
      <c r="T3" s="20"/>
      <c r="U3" s="20"/>
      <c r="V3" s="20"/>
    </row>
    <row r="4" spans="1:22" ht="19" x14ac:dyDescent="0.25">
      <c r="A4" s="20"/>
      <c r="B4" s="29" t="s">
        <v>546</v>
      </c>
      <c r="C4" s="27">
        <v>2222000000</v>
      </c>
      <c r="D4" s="27">
        <v>1973000000</v>
      </c>
      <c r="E4" s="27">
        <v>1069000000</v>
      </c>
      <c r="F4" s="28">
        <v>849000000</v>
      </c>
      <c r="G4" s="20"/>
      <c r="H4" s="20"/>
      <c r="I4" s="20"/>
      <c r="J4" s="20"/>
      <c r="K4" s="20"/>
      <c r="L4" s="20"/>
      <c r="M4" s="20"/>
      <c r="N4" s="20"/>
      <c r="O4" s="20"/>
      <c r="P4" s="20"/>
      <c r="Q4" s="20"/>
      <c r="R4" s="20"/>
      <c r="S4" s="20"/>
      <c r="T4" s="20"/>
      <c r="U4" s="20"/>
      <c r="V4" s="20"/>
    </row>
    <row r="5" spans="1:22" ht="19" x14ac:dyDescent="0.25">
      <c r="A5" s="20"/>
      <c r="B5" s="29" t="s">
        <v>547</v>
      </c>
      <c r="C5" s="27">
        <v>24262000000</v>
      </c>
      <c r="D5" s="27">
        <v>24177000000</v>
      </c>
      <c r="E5" s="27">
        <v>289000000</v>
      </c>
      <c r="F5" s="28">
        <v>289000000</v>
      </c>
      <c r="G5" s="20"/>
      <c r="H5" s="20"/>
      <c r="I5" s="20"/>
      <c r="J5" s="20"/>
      <c r="K5" s="20"/>
      <c r="L5" s="20"/>
      <c r="M5" s="20"/>
      <c r="N5" s="20"/>
      <c r="O5" s="20"/>
      <c r="P5" s="20"/>
      <c r="Q5" s="20"/>
      <c r="R5" s="20"/>
      <c r="S5" s="20"/>
      <c r="T5" s="20"/>
      <c r="U5" s="20"/>
      <c r="V5" s="20"/>
    </row>
    <row r="6" spans="1:22" ht="19" x14ac:dyDescent="0.25">
      <c r="A6" s="20"/>
      <c r="B6" s="29" t="s">
        <v>548</v>
      </c>
      <c r="C6" s="27">
        <v>67885000000</v>
      </c>
      <c r="D6" s="27">
        <v>67580000000</v>
      </c>
      <c r="E6" s="27">
        <v>12419000000</v>
      </c>
      <c r="F6" s="28">
        <v>8962000000</v>
      </c>
      <c r="G6" s="20"/>
      <c r="H6" s="20"/>
      <c r="I6" s="20"/>
      <c r="J6" s="20"/>
      <c r="K6" s="20"/>
      <c r="L6" s="20"/>
      <c r="M6" s="20"/>
      <c r="N6" s="20"/>
      <c r="O6" s="20"/>
      <c r="P6" s="20"/>
      <c r="Q6" s="20"/>
      <c r="R6" s="20"/>
      <c r="S6" s="20"/>
      <c r="T6" s="20"/>
      <c r="U6" s="20"/>
      <c r="V6" s="20"/>
    </row>
    <row r="7" spans="1:22" ht="19" x14ac:dyDescent="0.25">
      <c r="A7" s="20"/>
      <c r="B7" s="29" t="s">
        <v>549</v>
      </c>
      <c r="C7" s="27">
        <v>6689000000</v>
      </c>
      <c r="D7" s="27">
        <v>6369000000</v>
      </c>
      <c r="E7" s="27">
        <v>4240000000</v>
      </c>
      <c r="F7" s="28">
        <v>2417000000</v>
      </c>
      <c r="G7" s="20"/>
      <c r="H7" s="20"/>
      <c r="I7" s="20"/>
      <c r="J7" s="20"/>
      <c r="K7" s="20"/>
      <c r="L7" s="20"/>
      <c r="M7" s="20"/>
      <c r="N7" s="20"/>
      <c r="O7" s="20"/>
      <c r="P7" s="20"/>
      <c r="Q7" s="20"/>
      <c r="R7" s="20"/>
      <c r="S7" s="20"/>
      <c r="T7" s="20"/>
      <c r="U7" s="20"/>
      <c r="V7" s="20"/>
    </row>
    <row r="8" spans="1:22" ht="19" x14ac:dyDescent="0.25">
      <c r="A8" s="20"/>
      <c r="B8" s="29" t="s">
        <v>550</v>
      </c>
      <c r="C8" s="27">
        <v>5304000000</v>
      </c>
      <c r="D8" s="27">
        <v>6461000000</v>
      </c>
      <c r="E8" s="27">
        <v>682000000</v>
      </c>
      <c r="F8" s="28">
        <v>708000000</v>
      </c>
      <c r="G8" s="20"/>
      <c r="H8" s="20"/>
      <c r="I8" s="20"/>
      <c r="J8" s="20"/>
      <c r="K8" s="20"/>
      <c r="L8" s="20"/>
      <c r="M8" s="20"/>
      <c r="N8" s="20"/>
      <c r="O8" s="20"/>
      <c r="P8" s="20"/>
      <c r="Q8" s="20"/>
      <c r="R8" s="20"/>
      <c r="S8" s="20"/>
      <c r="T8" s="20"/>
      <c r="U8" s="20"/>
      <c r="V8" s="20"/>
    </row>
    <row r="9" spans="1:22" ht="19" x14ac:dyDescent="0.25">
      <c r="A9" s="20"/>
      <c r="B9" s="29" t="s">
        <v>551</v>
      </c>
      <c r="C9" s="27">
        <v>11993000000</v>
      </c>
      <c r="D9" s="27">
        <v>12830000000</v>
      </c>
      <c r="E9" s="27">
        <v>4922000000</v>
      </c>
      <c r="F9" s="28">
        <v>3125000000</v>
      </c>
      <c r="G9" s="20"/>
      <c r="H9" s="20"/>
      <c r="I9" s="20"/>
      <c r="J9" s="20"/>
      <c r="K9" s="20"/>
      <c r="L9" s="20"/>
      <c r="M9" s="20"/>
      <c r="N9" s="20"/>
      <c r="O9" s="20"/>
      <c r="P9" s="20"/>
      <c r="Q9" s="20"/>
      <c r="R9" s="20"/>
      <c r="S9" s="20"/>
      <c r="T9" s="20"/>
      <c r="U9" s="20"/>
      <c r="V9" s="20"/>
    </row>
    <row r="10" spans="1:22" ht="19" x14ac:dyDescent="0.25">
      <c r="A10" s="20"/>
      <c r="B10" s="29" t="s">
        <v>552</v>
      </c>
      <c r="C10" s="27">
        <v>4514000000</v>
      </c>
      <c r="D10" s="27">
        <v>3099000000</v>
      </c>
      <c r="E10" s="27">
        <v>2130000000</v>
      </c>
      <c r="F10" s="28">
        <v>131000000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723000000</v>
      </c>
      <c r="D12" s="27">
        <v>-131000000</v>
      </c>
      <c r="E12" s="27">
        <v>-1451000000</v>
      </c>
      <c r="F12" s="28">
        <v>-4605000000</v>
      </c>
      <c r="G12" s="20"/>
      <c r="H12" s="20"/>
      <c r="I12" s="20"/>
      <c r="J12" s="20"/>
      <c r="K12" s="20"/>
      <c r="L12" s="20"/>
      <c r="M12" s="20"/>
      <c r="N12" s="20"/>
      <c r="O12" s="20"/>
      <c r="P12" s="20"/>
      <c r="Q12" s="20"/>
      <c r="R12" s="20"/>
      <c r="S12" s="20"/>
      <c r="T12" s="20"/>
      <c r="U12" s="20"/>
      <c r="V12" s="20"/>
    </row>
    <row r="13" spans="1:22" ht="19" x14ac:dyDescent="0.25">
      <c r="A13" s="20"/>
      <c r="B13" s="29" t="s">
        <v>555</v>
      </c>
      <c r="C13" s="27">
        <v>55892000000</v>
      </c>
      <c r="D13" s="27">
        <v>54750000000</v>
      </c>
      <c r="E13" s="27">
        <v>7497000000</v>
      </c>
      <c r="F13" s="28">
        <v>5837000000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5872000000</v>
      </c>
      <c r="D15" s="27">
        <v>5005000000</v>
      </c>
      <c r="E15" s="27">
        <v>2845000000</v>
      </c>
      <c r="F15" s="28">
        <v>1983000000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1667000000</v>
      </c>
      <c r="D17" s="34">
        <v>3565000000</v>
      </c>
      <c r="E17" s="34">
        <v>3521000000</v>
      </c>
      <c r="F17" s="35">
        <v>1071000000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0.75022502250225021</v>
      </c>
      <c r="D24" s="50">
        <f>D17/(D4)</f>
        <v>1.8068930562595034</v>
      </c>
      <c r="E24" s="50">
        <f>E17/(E4)</f>
        <v>3.2937324602432181</v>
      </c>
      <c r="F24" s="51">
        <f>F17/(F4)</f>
        <v>1.2614840989399294</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2.4556234808867938E-2</v>
      </c>
      <c r="D25" s="50">
        <f>D17/D6</f>
        <v>5.2752293577981654E-2</v>
      </c>
      <c r="E25" s="50">
        <f>E17/E6</f>
        <v>0.28351719140027376</v>
      </c>
      <c r="F25" s="51">
        <f>F17/F6</f>
        <v>0.11950457487168042</v>
      </c>
      <c r="G25" s="46">
        <f>(IF(C25 &gt; 0.17, 100, IF(C25 &gt;= 0.1, 50, 0))) +
  (IF(D25 &gt; 0.17, 100, IF(D25 &gt;= 0.1, 50, 0))) +
  (IF(E25 &gt; 0.17, 100, IF(E25 &gt;= 0.1, 50, 0))) +
  (IF(F25 &gt; 0.17, 100, IF(F25 &gt;= 0.1, 50, 0)))</f>
        <v>150</v>
      </c>
      <c r="H25" s="47" t="s">
        <v>572</v>
      </c>
      <c r="I25" s="20"/>
      <c r="J25" s="20"/>
      <c r="K25" s="20"/>
      <c r="L25" s="20"/>
      <c r="M25" s="20"/>
      <c r="N25" s="20"/>
      <c r="O25" s="20"/>
      <c r="P25" s="20"/>
      <c r="Q25" s="20"/>
      <c r="R25" s="20"/>
      <c r="S25" s="20"/>
      <c r="T25" s="20"/>
      <c r="U25" s="20"/>
      <c r="V25" s="20"/>
    </row>
    <row r="26" spans="1:22" x14ac:dyDescent="0.2">
      <c r="A26" s="20"/>
      <c r="B26" s="39" t="s">
        <v>489</v>
      </c>
      <c r="C26" s="50">
        <f>C8/C6</f>
        <v>7.8132135228695582E-2</v>
      </c>
      <c r="D26" s="50">
        <f>D8/D6</f>
        <v>9.5605208641609943E-2</v>
      </c>
      <c r="E26" s="50">
        <f>E8/E6</f>
        <v>5.4915854738706818E-2</v>
      </c>
      <c r="F26" s="51">
        <f>F8/F6</f>
        <v>7.9000223164472222E-2</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0.19853988014435653</v>
      </c>
      <c r="D27" s="50">
        <f>D9/(D13+D10)</f>
        <v>0.22178430050649103</v>
      </c>
      <c r="E27" s="50">
        <f>E9/(E13+E10)</f>
        <v>0.51127038537446767</v>
      </c>
      <c r="F27" s="51">
        <f>F9/(F13+F10)</f>
        <v>0.52362600536193027</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-2.7045697049094848</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2.7596596364599543E-2</v>
      </c>
      <c r="D31" s="50">
        <f>D17/(D13+D10)</f>
        <v>6.1625957233487183E-2</v>
      </c>
      <c r="E31" s="50">
        <f>E17/(E13+E10)</f>
        <v>0.36574218344240156</v>
      </c>
      <c r="F31" s="51">
        <f>F17/(F13+F10)</f>
        <v>0.17945710455764075</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0.33916666666666662</v>
      </c>
      <c r="J2" s="20"/>
      <c r="K2" s="20"/>
      <c r="L2" s="20"/>
      <c r="M2" s="20"/>
      <c r="N2" s="20"/>
      <c r="O2" s="20"/>
      <c r="P2" s="20"/>
      <c r="Q2" s="20"/>
      <c r="R2" s="20"/>
      <c r="S2" s="20"/>
      <c r="T2" s="20"/>
      <c r="U2" s="20"/>
      <c r="V2" s="20"/>
    </row>
    <row r="3" spans="1:22" ht="19" x14ac:dyDescent="0.25">
      <c r="A3" s="20"/>
      <c r="B3" s="26" t="s">
        <v>545</v>
      </c>
      <c r="C3" s="27">
        <v>712000000</v>
      </c>
      <c r="D3" s="27">
        <v>1055000000</v>
      </c>
      <c r="E3" s="27">
        <v>604000000</v>
      </c>
      <c r="F3" s="28">
        <v>461000000</v>
      </c>
      <c r="G3" s="20"/>
      <c r="H3" s="20"/>
      <c r="I3" s="20"/>
      <c r="J3" s="20"/>
      <c r="K3" s="20"/>
      <c r="L3" s="20"/>
      <c r="M3" s="20"/>
      <c r="N3" s="20"/>
      <c r="O3" s="20"/>
      <c r="P3" s="20"/>
      <c r="Q3" s="20"/>
      <c r="R3" s="20"/>
      <c r="S3" s="20"/>
      <c r="T3" s="20"/>
      <c r="U3" s="20"/>
      <c r="V3" s="20"/>
    </row>
    <row r="4" spans="1:22" ht="19" x14ac:dyDescent="0.25">
      <c r="A4" s="20"/>
      <c r="B4" s="29" t="s">
        <v>546</v>
      </c>
      <c r="C4" s="27">
        <v>29958000000</v>
      </c>
      <c r="D4" s="27">
        <v>23039000000</v>
      </c>
      <c r="E4" s="27">
        <v>19906000000</v>
      </c>
      <c r="F4" s="28">
        <v>22826000000</v>
      </c>
      <c r="G4" s="20"/>
      <c r="H4" s="20"/>
      <c r="I4" s="20"/>
      <c r="J4" s="20"/>
      <c r="K4" s="20"/>
      <c r="L4" s="20"/>
      <c r="M4" s="20"/>
      <c r="N4" s="20"/>
      <c r="O4" s="20"/>
      <c r="P4" s="20"/>
      <c r="Q4" s="20"/>
      <c r="R4" s="20"/>
      <c r="S4" s="20"/>
      <c r="T4" s="20"/>
      <c r="U4" s="20"/>
      <c r="V4" s="20"/>
    </row>
    <row r="5" spans="1:22" ht="19" x14ac:dyDescent="0.25">
      <c r="A5" s="20"/>
      <c r="B5" s="29" t="s">
        <v>547</v>
      </c>
      <c r="C5" s="27">
        <v>348000000</v>
      </c>
      <c r="D5" s="27">
        <v>362000000</v>
      </c>
      <c r="E5" s="27">
        <v>1177000000</v>
      </c>
      <c r="F5" s="28">
        <v>1061000000</v>
      </c>
      <c r="G5" s="20"/>
      <c r="H5" s="20"/>
      <c r="I5" s="20"/>
      <c r="J5" s="20"/>
      <c r="K5" s="20"/>
      <c r="L5" s="20"/>
      <c r="M5" s="20"/>
      <c r="N5" s="20"/>
      <c r="O5" s="20"/>
      <c r="P5" s="20"/>
      <c r="Q5" s="20"/>
      <c r="R5" s="20"/>
      <c r="S5" s="20"/>
      <c r="T5" s="20"/>
      <c r="U5" s="20"/>
      <c r="V5" s="20"/>
    </row>
    <row r="6" spans="1:22" ht="19" x14ac:dyDescent="0.25">
      <c r="A6" s="20"/>
      <c r="B6" s="29" t="s">
        <v>548</v>
      </c>
      <c r="C6" s="27">
        <v>44799000000</v>
      </c>
      <c r="D6" s="27">
        <v>38363000000</v>
      </c>
      <c r="E6" s="27">
        <v>32963000000</v>
      </c>
      <c r="F6" s="28">
        <v>34603000000</v>
      </c>
      <c r="G6" s="20"/>
      <c r="H6" s="20"/>
      <c r="I6" s="20"/>
      <c r="J6" s="20"/>
      <c r="K6" s="20"/>
      <c r="L6" s="20"/>
      <c r="M6" s="20"/>
      <c r="N6" s="20"/>
      <c r="O6" s="20"/>
      <c r="P6" s="20"/>
      <c r="Q6" s="20"/>
      <c r="R6" s="20"/>
      <c r="S6" s="20"/>
      <c r="T6" s="20"/>
      <c r="U6" s="20"/>
      <c r="V6" s="20"/>
    </row>
    <row r="7" spans="1:22" ht="19" x14ac:dyDescent="0.25">
      <c r="A7" s="20"/>
      <c r="B7" s="29" t="s">
        <v>549</v>
      </c>
      <c r="C7" s="27">
        <v>9731000000</v>
      </c>
      <c r="D7" s="27">
        <v>6491000000</v>
      </c>
      <c r="E7" s="27">
        <v>4732000000</v>
      </c>
      <c r="F7" s="28">
        <v>5362000000</v>
      </c>
      <c r="G7" s="20"/>
      <c r="H7" s="20"/>
      <c r="I7" s="20"/>
      <c r="J7" s="20"/>
      <c r="K7" s="20"/>
      <c r="L7" s="20"/>
      <c r="M7" s="20"/>
      <c r="N7" s="20"/>
      <c r="O7" s="20"/>
      <c r="P7" s="20"/>
      <c r="Q7" s="20"/>
      <c r="R7" s="20"/>
      <c r="S7" s="20"/>
      <c r="T7" s="20"/>
      <c r="U7" s="20"/>
      <c r="V7" s="20"/>
    </row>
    <row r="8" spans="1:22" ht="19" x14ac:dyDescent="0.25">
      <c r="A8" s="20"/>
      <c r="B8" s="29" t="s">
        <v>550</v>
      </c>
      <c r="C8" s="27">
        <v>29083000000</v>
      </c>
      <c r="D8" s="27">
        <v>27368000000</v>
      </c>
      <c r="E8" s="27">
        <v>23664000000</v>
      </c>
      <c r="F8" s="28">
        <v>24521000000</v>
      </c>
      <c r="G8" s="20"/>
      <c r="H8" s="20"/>
      <c r="I8" s="20"/>
      <c r="J8" s="20"/>
      <c r="K8" s="20"/>
      <c r="L8" s="20"/>
      <c r="M8" s="20"/>
      <c r="N8" s="20"/>
      <c r="O8" s="20"/>
      <c r="P8" s="20"/>
      <c r="Q8" s="20"/>
      <c r="R8" s="20"/>
      <c r="S8" s="20"/>
      <c r="T8" s="20"/>
      <c r="U8" s="20"/>
      <c r="V8" s="20"/>
    </row>
    <row r="9" spans="1:22" ht="19" x14ac:dyDescent="0.25">
      <c r="A9" s="20"/>
      <c r="B9" s="29" t="s">
        <v>551</v>
      </c>
      <c r="C9" s="27">
        <v>38814000000</v>
      </c>
      <c r="D9" s="27">
        <v>33859000000</v>
      </c>
      <c r="E9" s="27">
        <v>28396000000</v>
      </c>
      <c r="F9" s="28">
        <v>29883000000</v>
      </c>
      <c r="G9" s="20"/>
      <c r="H9" s="20"/>
      <c r="I9" s="20"/>
      <c r="J9" s="20"/>
      <c r="K9" s="20"/>
      <c r="L9" s="20"/>
      <c r="M9" s="20"/>
      <c r="N9" s="20"/>
      <c r="O9" s="20"/>
      <c r="P9" s="20"/>
      <c r="Q9" s="20"/>
      <c r="R9" s="20"/>
      <c r="S9" s="20"/>
      <c r="T9" s="20"/>
      <c r="U9" s="20"/>
      <c r="V9" s="20"/>
    </row>
    <row r="10" spans="1:22" ht="19" x14ac:dyDescent="0.25">
      <c r="A10" s="20"/>
      <c r="B10" s="29" t="s">
        <v>552</v>
      </c>
      <c r="C10" s="27">
        <v>1813000000</v>
      </c>
      <c r="D10" s="27">
        <v>1822000000</v>
      </c>
      <c r="E10" s="27">
        <v>1845000000</v>
      </c>
      <c r="F10" s="28">
        <v>1858000000</v>
      </c>
      <c r="G10" s="20"/>
      <c r="H10" s="20"/>
      <c r="I10" s="20"/>
      <c r="J10" s="20"/>
      <c r="K10" s="20"/>
      <c r="L10" s="20"/>
      <c r="M10" s="20"/>
      <c r="N10" s="20"/>
      <c r="O10" s="20"/>
      <c r="P10" s="20"/>
      <c r="Q10" s="20"/>
      <c r="R10" s="20"/>
      <c r="S10" s="20"/>
      <c r="T10" s="20"/>
      <c r="U10" s="20"/>
      <c r="V10" s="20"/>
    </row>
    <row r="11" spans="1:22" ht="19" x14ac:dyDescent="0.25">
      <c r="A11" s="20"/>
      <c r="B11" s="29" t="s">
        <v>553</v>
      </c>
      <c r="C11" s="27">
        <v>838000000</v>
      </c>
      <c r="D11" s="27">
        <v>838000000</v>
      </c>
      <c r="E11" s="27">
        <v>838000000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-1386000000</v>
      </c>
      <c r="D12" s="27">
        <v>-1635000000</v>
      </c>
      <c r="E12" s="27">
        <v>-1089000000</v>
      </c>
      <c r="F12" s="28">
        <v>-680000000</v>
      </c>
      <c r="G12" s="20"/>
      <c r="H12" s="20"/>
      <c r="I12" s="20"/>
      <c r="J12" s="20"/>
      <c r="K12" s="20"/>
      <c r="L12" s="20"/>
      <c r="M12" s="20"/>
      <c r="N12" s="20"/>
      <c r="O12" s="20"/>
      <c r="P12" s="20"/>
      <c r="Q12" s="20"/>
      <c r="R12" s="20"/>
      <c r="S12" s="20"/>
      <c r="T12" s="20"/>
      <c r="U12" s="20"/>
      <c r="V12" s="20"/>
    </row>
    <row r="13" spans="1:22" ht="19" x14ac:dyDescent="0.25">
      <c r="A13" s="20"/>
      <c r="B13" s="29" t="s">
        <v>555</v>
      </c>
      <c r="C13" s="27">
        <v>5985000000</v>
      </c>
      <c r="D13" s="27">
        <v>4504000000</v>
      </c>
      <c r="E13" s="27">
        <v>4567000000</v>
      </c>
      <c r="F13" s="28">
        <v>4720000000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3034000000</v>
      </c>
      <c r="D17" s="34">
        <v>2715000000</v>
      </c>
      <c r="E17" s="34">
        <v>1902000000</v>
      </c>
      <c r="F17" s="35">
        <v>2755000000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0.10127511849923226</v>
      </c>
      <c r="D24" s="50">
        <f>D17/(D4)</f>
        <v>0.11784365640869829</v>
      </c>
      <c r="E24" s="50">
        <f>E17/(E4)</f>
        <v>9.5549080679192197E-2</v>
      </c>
      <c r="F24" s="51">
        <f>F17/(F4)</f>
        <v>0.12069569788837291</v>
      </c>
      <c r="G24" s="46">
        <f>(IF(C24 &gt; 0.5, 100, IF(C24 &gt;= 0.2, 50, 0))) +
  (IF(D24 &gt; 0.5, 100, IF(D24 &gt;= 0.2, 50, 0))) +
  (IF(E24 &gt; 0.5, 100, IF(E24 &gt;= 0.2, 50, 0))) +
  (IF(F24 &gt; 0.5, 100, IF(F24 &gt;= 0.2, 50, 0)))</f>
        <v>0</v>
      </c>
      <c r="H24" s="47" t="s">
        <v>571</v>
      </c>
      <c r="I24" s="20"/>
      <c r="J24" s="20"/>
      <c r="K24" s="20"/>
      <c r="L24" s="20"/>
      <c r="M24" s="20"/>
      <c r="N24" s="20"/>
      <c r="O24" s="20"/>
      <c r="P24" s="20"/>
      <c r="Q24" s="20"/>
      <c r="R24" s="20"/>
      <c r="S24" s="20"/>
      <c r="T24" s="20"/>
      <c r="U24" s="20"/>
      <c r="V24" s="20"/>
    </row>
    <row r="25" spans="1:22" x14ac:dyDescent="0.2">
      <c r="A25" s="20"/>
      <c r="B25" s="39" t="s">
        <v>487</v>
      </c>
      <c r="C25" s="50">
        <f>C17/C6</f>
        <v>6.7724725998348181E-2</v>
      </c>
      <c r="D25" s="50">
        <f>D17/D6</f>
        <v>7.0771316111878632E-2</v>
      </c>
      <c r="E25" s="50">
        <f>E17/E6</f>
        <v>5.770105876285532E-2</v>
      </c>
      <c r="F25" s="51">
        <f>F17/F6</f>
        <v>7.9617374216108427E-2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0.6491885979597759</v>
      </c>
      <c r="D26" s="50">
        <f>D8/D6</f>
        <v>0.71339571983421524</v>
      </c>
      <c r="E26" s="50">
        <f>E8/E6</f>
        <v>0.71789582258896334</v>
      </c>
      <c r="F26" s="51">
        <f>F8/F6</f>
        <v>0.70863797936595097</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4.9774301102846881</v>
      </c>
      <c r="D27" s="50">
        <f>D9/(D13+D10)</f>
        <v>5.3523553588365473</v>
      </c>
      <c r="E27" s="50">
        <f>E9/(E13+E10)</f>
        <v>4.4285714285714288</v>
      </c>
      <c r="F27" s="51">
        <f>F9/(F13+F10)</f>
        <v>4.5428701733049559</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Fail</v>
      </c>
      <c r="D28" s="52" t="str">
        <f>IF(D11=0, "Pass", "Fail")</f>
        <v>Fail</v>
      </c>
      <c r="E28" s="52" t="str">
        <f>IF(E11=0, "Pass", "Fail")</f>
        <v>Fail</v>
      </c>
      <c r="F28" s="53" t="str">
        <f>IF(F11=0, "Pass", "Fail")</f>
        <v>Pass</v>
      </c>
      <c r="G28" s="46">
        <f>(COUNTIF(C28:F28, "Pass") * 100) + (COUNTIF(C28:F28, "Fail") * 0)</f>
        <v>100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0.31685147357398741</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0.38907412156963322</v>
      </c>
      <c r="D31" s="50">
        <f>D17/(D13+D10)</f>
        <v>0.4291811571293076</v>
      </c>
      <c r="E31" s="50">
        <f>E17/(E13+E10)</f>
        <v>0.29663131628197131</v>
      </c>
      <c r="F31" s="51">
        <f>F17/(F13+F10)</f>
        <v>0.41882031012465792</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0.47</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445000000</v>
      </c>
      <c r="D4" s="27">
        <v>530000000</v>
      </c>
      <c r="E4" s="27">
        <v>538000000</v>
      </c>
      <c r="F4" s="28">
        <v>601000000</v>
      </c>
      <c r="G4" s="20"/>
      <c r="H4" s="20"/>
      <c r="I4" s="20"/>
      <c r="J4" s="20"/>
      <c r="K4" s="20"/>
      <c r="L4" s="20"/>
      <c r="M4" s="20"/>
      <c r="N4" s="20"/>
      <c r="O4" s="20"/>
      <c r="P4" s="20"/>
      <c r="Q4" s="20"/>
      <c r="R4" s="20"/>
      <c r="S4" s="20"/>
      <c r="T4" s="20"/>
      <c r="U4" s="20"/>
      <c r="V4" s="20"/>
    </row>
    <row r="5" spans="1:22" ht="19" x14ac:dyDescent="0.25">
      <c r="A5" s="20"/>
      <c r="B5" s="29" t="s">
        <v>547</v>
      </c>
      <c r="C5" s="27">
        <v>0</v>
      </c>
      <c r="D5" s="27">
        <v>0</v>
      </c>
      <c r="E5" s="27">
        <v>0</v>
      </c>
      <c r="F5" s="28">
        <v>0</v>
      </c>
      <c r="G5" s="20"/>
      <c r="H5" s="20"/>
      <c r="I5" s="20"/>
      <c r="J5" s="20"/>
      <c r="K5" s="20"/>
      <c r="L5" s="20"/>
      <c r="M5" s="20"/>
      <c r="N5" s="20"/>
      <c r="O5" s="20"/>
      <c r="P5" s="20"/>
      <c r="Q5" s="20"/>
      <c r="R5" s="20"/>
      <c r="S5" s="20"/>
      <c r="T5" s="20"/>
      <c r="U5" s="20"/>
      <c r="V5" s="20"/>
    </row>
    <row r="6" spans="1:22" ht="19" x14ac:dyDescent="0.25">
      <c r="A6" s="20"/>
      <c r="B6" s="29" t="s">
        <v>548</v>
      </c>
      <c r="C6" s="27">
        <v>126724000000</v>
      </c>
      <c r="D6" s="27">
        <v>131738000000</v>
      </c>
      <c r="E6" s="27">
        <v>157542000000</v>
      </c>
      <c r="F6" s="28">
        <v>165086000000</v>
      </c>
      <c r="G6" s="20"/>
      <c r="H6" s="20"/>
      <c r="I6" s="20"/>
      <c r="J6" s="20"/>
      <c r="K6" s="20"/>
      <c r="L6" s="20"/>
      <c r="M6" s="20"/>
      <c r="N6" s="20"/>
      <c r="O6" s="20"/>
      <c r="P6" s="20"/>
      <c r="Q6" s="20"/>
      <c r="R6" s="20"/>
      <c r="S6" s="20"/>
      <c r="T6" s="20"/>
      <c r="U6" s="20"/>
      <c r="V6" s="20"/>
    </row>
    <row r="7" spans="1:22" ht="19" x14ac:dyDescent="0.25">
      <c r="A7" s="20"/>
      <c r="B7" s="29" t="s">
        <v>549</v>
      </c>
      <c r="C7" s="27">
        <v>0</v>
      </c>
      <c r="D7" s="27">
        <v>0</v>
      </c>
      <c r="E7" s="27">
        <v>0</v>
      </c>
      <c r="F7" s="28">
        <v>0</v>
      </c>
      <c r="G7" s="20"/>
      <c r="H7" s="20"/>
      <c r="I7" s="20"/>
      <c r="J7" s="20"/>
      <c r="K7" s="20"/>
      <c r="L7" s="20"/>
      <c r="M7" s="20"/>
      <c r="N7" s="20"/>
      <c r="O7" s="20"/>
      <c r="P7" s="20"/>
      <c r="Q7" s="20"/>
      <c r="R7" s="20"/>
      <c r="S7" s="20"/>
      <c r="T7" s="20"/>
      <c r="U7" s="20"/>
      <c r="V7" s="20"/>
    </row>
    <row r="8" spans="1:22" ht="19" x14ac:dyDescent="0.25">
      <c r="A8" s="20"/>
      <c r="B8" s="29" t="s">
        <v>550</v>
      </c>
      <c r="C8" s="27">
        <v>0</v>
      </c>
      <c r="D8" s="27">
        <v>0</v>
      </c>
      <c r="E8" s="27">
        <v>0</v>
      </c>
      <c r="F8" s="28">
        <v>0</v>
      </c>
      <c r="G8" s="20"/>
      <c r="H8" s="20"/>
      <c r="I8" s="20"/>
      <c r="J8" s="20"/>
      <c r="K8" s="20"/>
      <c r="L8" s="20"/>
      <c r="M8" s="20"/>
      <c r="N8" s="20"/>
      <c r="O8" s="20"/>
      <c r="P8" s="20"/>
      <c r="Q8" s="20"/>
      <c r="R8" s="20"/>
      <c r="S8" s="20"/>
      <c r="T8" s="20"/>
      <c r="U8" s="20"/>
      <c r="V8" s="20"/>
    </row>
    <row r="9" spans="1:22" ht="19" x14ac:dyDescent="0.25">
      <c r="A9" s="20"/>
      <c r="B9" s="29" t="s">
        <v>551</v>
      </c>
      <c r="C9" s="27">
        <v>104739000000</v>
      </c>
      <c r="D9" s="27">
        <v>111598000000</v>
      </c>
      <c r="E9" s="27">
        <v>124289000000</v>
      </c>
      <c r="F9" s="28">
        <v>131527000000</v>
      </c>
      <c r="G9" s="20"/>
      <c r="H9" s="20"/>
      <c r="I9" s="20"/>
      <c r="J9" s="20"/>
      <c r="K9" s="20"/>
      <c r="L9" s="20"/>
      <c r="M9" s="20"/>
      <c r="N9" s="20"/>
      <c r="O9" s="20"/>
      <c r="P9" s="20"/>
      <c r="Q9" s="20"/>
      <c r="R9" s="20"/>
      <c r="S9" s="20"/>
      <c r="T9" s="20"/>
      <c r="U9" s="20"/>
      <c r="V9" s="20"/>
    </row>
    <row r="10" spans="1:22" ht="19" x14ac:dyDescent="0.25">
      <c r="A10" s="20"/>
      <c r="B10" s="29" t="s">
        <v>552</v>
      </c>
      <c r="C10" s="27">
        <v>23395000000</v>
      </c>
      <c r="D10" s="27">
        <v>20574000000</v>
      </c>
      <c r="E10" s="27">
        <v>18185000000</v>
      </c>
      <c r="F10" s="28">
        <v>15904000000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47993000000</v>
      </c>
      <c r="D12" s="27">
        <v>44367000000</v>
      </c>
      <c r="E12" s="27">
        <v>41381000000</v>
      </c>
      <c r="F12" s="28">
        <v>37984000000</v>
      </c>
      <c r="G12" s="20"/>
      <c r="H12" s="20"/>
      <c r="I12" s="20"/>
      <c r="J12" s="20"/>
      <c r="K12" s="20"/>
      <c r="L12" s="20"/>
      <c r="M12" s="20"/>
      <c r="N12" s="20"/>
      <c r="O12" s="20"/>
      <c r="P12" s="20"/>
      <c r="Q12" s="20"/>
      <c r="R12" s="20"/>
      <c r="S12" s="20"/>
      <c r="T12" s="20"/>
      <c r="U12" s="20"/>
      <c r="V12" s="20"/>
    </row>
    <row r="13" spans="1:22" ht="19" x14ac:dyDescent="0.25">
      <c r="A13" s="20"/>
      <c r="B13" s="29" t="s">
        <v>555</v>
      </c>
      <c r="C13" s="27">
        <v>21985000000</v>
      </c>
      <c r="D13" s="27">
        <v>20140000000</v>
      </c>
      <c r="E13" s="27">
        <v>33253000000</v>
      </c>
      <c r="F13" s="28">
        <v>33559000000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3190000000</v>
      </c>
      <c r="D17" s="34">
        <v>3879000000</v>
      </c>
      <c r="E17" s="34">
        <v>5051000000</v>
      </c>
      <c r="F17" s="35">
        <v>5958000000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Fail</v>
      </c>
      <c r="E22" s="44" t="str">
        <f>IF(E17&gt;F17, "Pass", "Fail")</f>
        <v>Fail</v>
      </c>
      <c r="F22" s="40"/>
      <c r="G22" s="46">
        <f>(((COUNTIF(C22:F22, "Pass") * 100) + (COUNTIF(C22:F22, "Fail") * 0)) * (400/300)) / 2</f>
        <v>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f>C17/(C4)</f>
        <v>7.1685393258426968</v>
      </c>
      <c r="D24" s="50">
        <f>D17/(D4)</f>
        <v>7.3188679245283019</v>
      </c>
      <c r="E24" s="50">
        <f>E17/(E4)</f>
        <v>9.3884758364312262</v>
      </c>
      <c r="F24" s="51">
        <f>F17/(F4)</f>
        <v>9.9134775374376041</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2.5172816514630221E-2</v>
      </c>
      <c r="D25" s="50">
        <f>D17/D6</f>
        <v>2.9444807117156781E-2</v>
      </c>
      <c r="E25" s="50">
        <f>E17/E6</f>
        <v>3.2061291592083381E-2</v>
      </c>
      <c r="F25" s="51">
        <f>F17/F6</f>
        <v>3.6090280217583565E-2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v>
      </c>
      <c r="D26" s="50">
        <f>D8/D6</f>
        <v>0</v>
      </c>
      <c r="E26" s="50">
        <f>E8/E6</f>
        <v>0</v>
      </c>
      <c r="F26" s="51">
        <f>F8/F6</f>
        <v>0</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2.3080431908329659</v>
      </c>
      <c r="D27" s="50">
        <f>D9/(D13+D10)</f>
        <v>2.7410227440192565</v>
      </c>
      <c r="E27" s="50">
        <f>E9/(E13+E10)</f>
        <v>2.4162875695011472</v>
      </c>
      <c r="F27" s="51">
        <f>F9/(F13+F10)</f>
        <v>2.6590987202555447</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8.1106174261296793E-2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7.0295284266196564E-2</v>
      </c>
      <c r="D31" s="50">
        <f>D17/(D13+D10)</f>
        <v>9.5274352802475801E-2</v>
      </c>
      <c r="E31" s="50">
        <f>E17/(E13+E10)</f>
        <v>9.8195886309732111E-2</v>
      </c>
      <c r="F31" s="51">
        <f>F17/(F13+F10)</f>
        <v>0.12045367244202737</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595</v>
      </c>
      <c r="D2" s="23" t="s">
        <v>596</v>
      </c>
      <c r="E2" s="23" t="s">
        <v>597</v>
      </c>
      <c r="F2" s="23" t="s">
        <v>598</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0.60166666666666668</v>
      </c>
      <c r="J2" s="20"/>
      <c r="K2" s="20"/>
      <c r="L2" s="20"/>
      <c r="M2" s="20"/>
      <c r="N2" s="20"/>
      <c r="O2" s="20"/>
      <c r="P2" s="20"/>
      <c r="Q2" s="20"/>
      <c r="R2" s="20"/>
      <c r="S2" s="20"/>
      <c r="T2" s="20"/>
      <c r="U2" s="20"/>
      <c r="V2" s="20"/>
    </row>
    <row r="3" spans="1:22" ht="19" x14ac:dyDescent="0.25">
      <c r="A3" s="20"/>
      <c r="B3" s="26" t="s">
        <v>545</v>
      </c>
      <c r="C3" s="27">
        <v>1031000000</v>
      </c>
      <c r="D3" s="27">
        <v>1038000000</v>
      </c>
      <c r="E3" s="27">
        <v>830000000</v>
      </c>
      <c r="F3" s="28">
        <v>720000000</v>
      </c>
      <c r="G3" s="20"/>
      <c r="H3" s="20"/>
      <c r="I3" s="20"/>
      <c r="J3" s="20"/>
      <c r="K3" s="20"/>
      <c r="L3" s="20"/>
      <c r="M3" s="20"/>
      <c r="N3" s="20"/>
      <c r="O3" s="20"/>
      <c r="P3" s="20"/>
      <c r="Q3" s="20"/>
      <c r="R3" s="20"/>
      <c r="S3" s="20"/>
      <c r="T3" s="20"/>
      <c r="U3" s="20"/>
      <c r="V3" s="20"/>
    </row>
    <row r="4" spans="1:22" ht="19" x14ac:dyDescent="0.25">
      <c r="A4" s="20"/>
      <c r="B4" s="29" t="s">
        <v>546</v>
      </c>
      <c r="C4" s="27">
        <v>1270000000</v>
      </c>
      <c r="D4" s="27">
        <v>1100000000</v>
      </c>
      <c r="E4" s="27">
        <v>945000000</v>
      </c>
      <c r="F4" s="28">
        <v>845000000</v>
      </c>
      <c r="G4" s="20"/>
      <c r="H4" s="20"/>
      <c r="I4" s="20"/>
      <c r="J4" s="20"/>
      <c r="K4" s="20"/>
      <c r="L4" s="20"/>
      <c r="M4" s="20"/>
      <c r="N4" s="20"/>
      <c r="O4" s="20"/>
      <c r="P4" s="20"/>
      <c r="Q4" s="20"/>
      <c r="R4" s="20"/>
      <c r="S4" s="20"/>
      <c r="T4" s="20"/>
      <c r="U4" s="20"/>
      <c r="V4" s="20"/>
    </row>
    <row r="5" spans="1:22" ht="19" x14ac:dyDescent="0.25">
      <c r="A5" s="20"/>
      <c r="B5" s="29" t="s">
        <v>547</v>
      </c>
      <c r="C5" s="27">
        <v>3960000000</v>
      </c>
      <c r="D5" s="27">
        <v>3952000000</v>
      </c>
      <c r="E5" s="27">
        <v>3975000000</v>
      </c>
      <c r="F5" s="28">
        <v>3602000000</v>
      </c>
      <c r="G5" s="20"/>
      <c r="H5" s="20"/>
      <c r="I5" s="20"/>
      <c r="J5" s="20"/>
      <c r="K5" s="20"/>
      <c r="L5" s="20"/>
      <c r="M5" s="20"/>
      <c r="N5" s="20"/>
      <c r="O5" s="20"/>
      <c r="P5" s="20"/>
      <c r="Q5" s="20"/>
      <c r="R5" s="20"/>
      <c r="S5" s="20"/>
      <c r="T5" s="20"/>
      <c r="U5" s="20"/>
      <c r="V5" s="20"/>
    </row>
    <row r="6" spans="1:22" ht="19" x14ac:dyDescent="0.25">
      <c r="A6" s="20"/>
      <c r="B6" s="29" t="s">
        <v>548</v>
      </c>
      <c r="C6" s="27">
        <v>10763000000</v>
      </c>
      <c r="D6" s="27">
        <v>10532000000</v>
      </c>
      <c r="E6" s="27">
        <v>10705000000</v>
      </c>
      <c r="F6" s="28">
        <v>9627000000</v>
      </c>
      <c r="G6" s="20"/>
      <c r="H6" s="20"/>
      <c r="I6" s="20"/>
      <c r="J6" s="20"/>
      <c r="K6" s="20"/>
      <c r="L6" s="20"/>
      <c r="M6" s="20"/>
      <c r="N6" s="20"/>
      <c r="O6" s="20"/>
      <c r="P6" s="20"/>
      <c r="Q6" s="20"/>
      <c r="R6" s="20"/>
      <c r="S6" s="20"/>
      <c r="T6" s="20"/>
      <c r="U6" s="20"/>
      <c r="V6" s="20"/>
    </row>
    <row r="7" spans="1:22" ht="19" x14ac:dyDescent="0.25">
      <c r="A7" s="20"/>
      <c r="B7" s="29" t="s">
        <v>549</v>
      </c>
      <c r="C7" s="27">
        <v>1603000000</v>
      </c>
      <c r="D7" s="27">
        <v>1861000000</v>
      </c>
      <c r="E7" s="27">
        <v>1708000000</v>
      </c>
      <c r="F7" s="28">
        <v>1467000000</v>
      </c>
      <c r="G7" s="20"/>
      <c r="H7" s="20"/>
      <c r="I7" s="20"/>
      <c r="J7" s="20"/>
      <c r="K7" s="20"/>
      <c r="L7" s="20"/>
      <c r="M7" s="20"/>
      <c r="N7" s="20"/>
      <c r="O7" s="20"/>
      <c r="P7" s="20"/>
      <c r="Q7" s="20"/>
      <c r="R7" s="20"/>
      <c r="S7" s="20"/>
      <c r="T7" s="20"/>
      <c r="U7" s="20"/>
      <c r="V7" s="20"/>
    </row>
    <row r="8" spans="1:22" ht="19" x14ac:dyDescent="0.25">
      <c r="A8" s="20"/>
      <c r="B8" s="29" t="s">
        <v>550</v>
      </c>
      <c r="C8" s="27">
        <v>3315000000</v>
      </c>
      <c r="D8" s="27">
        <v>3366000000</v>
      </c>
      <c r="E8" s="27">
        <v>3608000000</v>
      </c>
      <c r="F8" s="28">
        <v>3287000000</v>
      </c>
      <c r="G8" s="20"/>
      <c r="H8" s="20"/>
      <c r="I8" s="20"/>
      <c r="J8" s="20"/>
      <c r="K8" s="20"/>
      <c r="L8" s="20"/>
      <c r="M8" s="20"/>
      <c r="N8" s="20"/>
      <c r="O8" s="20"/>
      <c r="P8" s="20"/>
      <c r="Q8" s="20"/>
      <c r="R8" s="20"/>
      <c r="S8" s="20"/>
      <c r="T8" s="20"/>
      <c r="U8" s="20"/>
      <c r="V8" s="20"/>
    </row>
    <row r="9" spans="1:22" ht="19" x14ac:dyDescent="0.25">
      <c r="A9" s="20"/>
      <c r="B9" s="29" t="s">
        <v>551</v>
      </c>
      <c r="C9" s="27">
        <v>4918000000</v>
      </c>
      <c r="D9" s="27">
        <v>5227000000</v>
      </c>
      <c r="E9" s="27">
        <v>5316000000</v>
      </c>
      <c r="F9" s="28">
        <v>4754000000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782000000</v>
      </c>
      <c r="D12" s="27">
        <v>324000000</v>
      </c>
      <c r="E12" s="27">
        <v>348000000</v>
      </c>
      <c r="F12" s="28">
        <v>81000000</v>
      </c>
      <c r="G12" s="20"/>
      <c r="H12" s="20"/>
      <c r="I12" s="20"/>
      <c r="J12" s="20"/>
      <c r="K12" s="20"/>
      <c r="L12" s="20"/>
      <c r="M12" s="20"/>
      <c r="N12" s="20"/>
      <c r="O12" s="20"/>
      <c r="P12" s="20"/>
      <c r="Q12" s="20"/>
      <c r="R12" s="20"/>
      <c r="S12" s="20"/>
      <c r="T12" s="20"/>
      <c r="U12" s="20"/>
      <c r="V12" s="20"/>
    </row>
    <row r="13" spans="1:22" ht="19" x14ac:dyDescent="0.25">
      <c r="A13" s="20"/>
      <c r="B13" s="29" t="s">
        <v>555</v>
      </c>
      <c r="C13" s="27">
        <v>5845000000</v>
      </c>
      <c r="D13" s="27">
        <v>5305000000</v>
      </c>
      <c r="E13" s="27">
        <v>5389000000</v>
      </c>
      <c r="F13" s="28">
        <v>4873000000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481000000</v>
      </c>
      <c r="D15" s="27">
        <v>467000000</v>
      </c>
      <c r="E15" s="27">
        <v>441000000</v>
      </c>
      <c r="F15" s="28">
        <v>495000000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1772000000</v>
      </c>
      <c r="D17" s="34">
        <v>1312000000</v>
      </c>
      <c r="E17" s="34">
        <v>1485000000</v>
      </c>
      <c r="F17" s="35">
        <v>921000000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Fail</v>
      </c>
      <c r="E23" s="44" t="str">
        <f>IF(E17&gt;E7, "Pass", "Fail")</f>
        <v>Fail</v>
      </c>
      <c r="F23" s="49" t="str">
        <f>IF(F17&gt;F7, "Pass", "Fail")</f>
        <v>Fail</v>
      </c>
      <c r="G23" s="46">
        <f>(COUNTIF(C23:F23, "Pass") * 100) + (COUNTIF(C23:F23, "Fail") * 0)</f>
        <v>100</v>
      </c>
      <c r="H23" s="47" t="s">
        <v>570</v>
      </c>
      <c r="I23" s="20"/>
      <c r="J23" s="20"/>
      <c r="K23" s="20"/>
      <c r="L23" s="20"/>
      <c r="M23" s="20"/>
      <c r="N23" s="20"/>
      <c r="O23" s="20"/>
      <c r="P23" s="20"/>
      <c r="Q23" s="20"/>
      <c r="R23" s="20"/>
      <c r="S23" s="20"/>
      <c r="T23" s="20"/>
      <c r="U23" s="20"/>
      <c r="V23" s="20"/>
    </row>
    <row r="24" spans="1:22" x14ac:dyDescent="0.2">
      <c r="A24" s="20"/>
      <c r="B24" s="39" t="s">
        <v>499</v>
      </c>
      <c r="C24" s="50">
        <f>C17/(C4)</f>
        <v>1.3952755905511811</v>
      </c>
      <c r="D24" s="50">
        <f>D17/(D4)</f>
        <v>1.1927272727272726</v>
      </c>
      <c r="E24" s="50">
        <f>E17/(E4)</f>
        <v>1.5714285714285714</v>
      </c>
      <c r="F24" s="51">
        <f>F17/(F4)</f>
        <v>1.0899408284023668</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0.16463811205054352</v>
      </c>
      <c r="D25" s="50">
        <f>D17/D6</f>
        <v>0.12457273072540828</v>
      </c>
      <c r="E25" s="50">
        <f>E17/E6</f>
        <v>0.13872022419430172</v>
      </c>
      <c r="F25" s="51">
        <f>F17/F6</f>
        <v>9.5668432533499534E-2</v>
      </c>
      <c r="G25" s="46">
        <f>(IF(C25 &gt; 0.17, 100, IF(C25 &gt;= 0.1, 50, 0))) +
  (IF(D25 &gt; 0.17, 100, IF(D25 &gt;= 0.1, 50, 0))) +
  (IF(E25 &gt; 0.17, 100, IF(E25 &gt;= 0.1, 50, 0))) +
  (IF(F25 &gt; 0.17, 100, IF(F25 &gt;= 0.1, 50, 0)))</f>
        <v>150</v>
      </c>
      <c r="H25" s="47" t="s">
        <v>572</v>
      </c>
      <c r="I25" s="20"/>
      <c r="J25" s="20"/>
      <c r="K25" s="20"/>
      <c r="L25" s="20"/>
      <c r="M25" s="20"/>
      <c r="N25" s="20"/>
      <c r="O25" s="20"/>
      <c r="P25" s="20"/>
      <c r="Q25" s="20"/>
      <c r="R25" s="20"/>
      <c r="S25" s="20"/>
      <c r="T25" s="20"/>
      <c r="U25" s="20"/>
      <c r="V25" s="20"/>
    </row>
    <row r="26" spans="1:22" x14ac:dyDescent="0.2">
      <c r="A26" s="20"/>
      <c r="B26" s="39" t="s">
        <v>489</v>
      </c>
      <c r="C26" s="50">
        <f>C8/C6</f>
        <v>0.30799962835640621</v>
      </c>
      <c r="D26" s="50">
        <f>D8/D6</f>
        <v>0.3195974173946069</v>
      </c>
      <c r="E26" s="50">
        <f>E8/E6</f>
        <v>0.33703876693134049</v>
      </c>
      <c r="F26" s="51">
        <f>F8/F6</f>
        <v>0.34143554586060038</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0.84140290846877674</v>
      </c>
      <c r="D27" s="50">
        <f>D9/(D13+D10)</f>
        <v>0.98529688972667295</v>
      </c>
      <c r="E27" s="50">
        <f>E9/(E13+E10)</f>
        <v>0.98645388754871033</v>
      </c>
      <c r="F27" s="51">
        <f>F9/(F13+F10)</f>
        <v>0.97557972501539092</v>
      </c>
      <c r="G27" s="46">
        <f>(IF(C27 &lt; 0.8, 100, IF(C27 &lt; 1, 50, 0))) +
  (IF(D27 &lt; 0.8, 100, IF(D27 &lt; 1, 50, 0))) +
  (IF(E27 &lt; 0.8, 100, IF(E27 &lt; 1, 50, 0))) +
  (IF(F27 &lt; 0.8, 100, IF(F27 &lt; 1, 50, 0)))</f>
        <v>200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1.5469703419894991</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0.3031650983746792</v>
      </c>
      <c r="D31" s="50">
        <f>D17/(D13+D10)</f>
        <v>0.24731385485391141</v>
      </c>
      <c r="E31" s="50">
        <f>E17/(E13+E10)</f>
        <v>0.27556132863239935</v>
      </c>
      <c r="F31" s="51">
        <f>F17/(F13+F10)</f>
        <v>0.18900061563718448</v>
      </c>
      <c r="G31" s="46">
        <f>(IF(C31 &gt; 0.23, 100, 0)) +
  (IF(D31 &gt; 0.23, 100, 0)) +
  (IF(E31 &gt; 0.23, 100, 0)) +
  (IF(F31 &gt; 0.23, 100, 0))</f>
        <v>300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599</v>
      </c>
      <c r="D2" s="23" t="s">
        <v>600</v>
      </c>
      <c r="E2" s="23" t="s">
        <v>601</v>
      </c>
      <c r="F2" s="23" t="s">
        <v>602</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0.54166666666666674</v>
      </c>
      <c r="J2" s="20"/>
      <c r="K2" s="20"/>
      <c r="L2" s="20"/>
      <c r="M2" s="20"/>
      <c r="N2" s="20"/>
      <c r="O2" s="20"/>
      <c r="P2" s="20"/>
      <c r="Q2" s="20"/>
      <c r="R2" s="20"/>
      <c r="S2" s="20"/>
      <c r="T2" s="20"/>
      <c r="U2" s="20"/>
      <c r="V2" s="20"/>
    </row>
    <row r="3" spans="1:22" ht="19" x14ac:dyDescent="0.25">
      <c r="A3" s="20"/>
      <c r="B3" s="26" t="s">
        <v>545</v>
      </c>
      <c r="C3" s="27">
        <v>651800000</v>
      </c>
      <c r="D3" s="27">
        <v>514200000</v>
      </c>
      <c r="E3" s="27">
        <v>453900000</v>
      </c>
      <c r="F3" s="28">
        <v>404800000</v>
      </c>
      <c r="G3" s="20"/>
      <c r="H3" s="20"/>
      <c r="I3" s="20"/>
      <c r="J3" s="20"/>
      <c r="K3" s="20"/>
      <c r="L3" s="20"/>
      <c r="M3" s="20"/>
      <c r="N3" s="20"/>
      <c r="O3" s="20"/>
      <c r="P3" s="20"/>
      <c r="Q3" s="20"/>
      <c r="R3" s="20"/>
      <c r="S3" s="20"/>
      <c r="T3" s="20"/>
      <c r="U3" s="20"/>
      <c r="V3" s="20"/>
    </row>
    <row r="4" spans="1:22" ht="19" x14ac:dyDescent="0.25">
      <c r="A4" s="20"/>
      <c r="B4" s="29" t="s">
        <v>546</v>
      </c>
      <c r="C4" s="27">
        <v>18446100000</v>
      </c>
      <c r="D4" s="27">
        <v>15055300000</v>
      </c>
      <c r="E4" s="27">
        <v>14020800000</v>
      </c>
      <c r="F4" s="28">
        <v>12441500000</v>
      </c>
      <c r="G4" s="20"/>
      <c r="H4" s="20"/>
      <c r="I4" s="20"/>
      <c r="J4" s="20"/>
      <c r="K4" s="20"/>
      <c r="L4" s="20"/>
      <c r="M4" s="20"/>
      <c r="N4" s="20"/>
      <c r="O4" s="20"/>
      <c r="P4" s="20"/>
      <c r="Q4" s="20"/>
      <c r="R4" s="20"/>
      <c r="S4" s="20"/>
      <c r="T4" s="20"/>
      <c r="U4" s="20"/>
      <c r="V4" s="20"/>
    </row>
    <row r="5" spans="1:22" ht="19" x14ac:dyDescent="0.25">
      <c r="A5" s="20"/>
      <c r="B5" s="29" t="s">
        <v>547</v>
      </c>
      <c r="C5" s="27">
        <v>861700000</v>
      </c>
      <c r="D5" s="27">
        <v>823000000</v>
      </c>
      <c r="E5" s="27">
        <v>911500000</v>
      </c>
      <c r="F5" s="28">
        <v>891500000</v>
      </c>
      <c r="G5" s="20"/>
      <c r="H5" s="20"/>
      <c r="I5" s="20"/>
      <c r="J5" s="20"/>
      <c r="K5" s="20"/>
      <c r="L5" s="20"/>
      <c r="M5" s="20"/>
      <c r="N5" s="20"/>
      <c r="O5" s="20"/>
      <c r="P5" s="20"/>
      <c r="Q5" s="20"/>
      <c r="R5" s="20"/>
      <c r="S5" s="20"/>
      <c r="T5" s="20"/>
      <c r="U5" s="20"/>
      <c r="V5" s="20"/>
    </row>
    <row r="6" spans="1:22" ht="19" x14ac:dyDescent="0.25">
      <c r="A6" s="20"/>
      <c r="B6" s="29" t="s">
        <v>548</v>
      </c>
      <c r="C6" s="27">
        <v>32002500000</v>
      </c>
      <c r="D6" s="27">
        <v>27192600000</v>
      </c>
      <c r="E6" s="27">
        <v>26859200000</v>
      </c>
      <c r="F6" s="28">
        <v>25168500000</v>
      </c>
      <c r="G6" s="20"/>
      <c r="H6" s="20"/>
      <c r="I6" s="20"/>
      <c r="J6" s="20"/>
      <c r="K6" s="20"/>
      <c r="L6" s="20"/>
      <c r="M6" s="20"/>
      <c r="N6" s="20"/>
      <c r="O6" s="20"/>
      <c r="P6" s="20"/>
      <c r="Q6" s="20"/>
      <c r="R6" s="20"/>
      <c r="S6" s="20"/>
      <c r="T6" s="20"/>
      <c r="U6" s="20"/>
      <c r="V6" s="20"/>
    </row>
    <row r="7" spans="1:22" ht="19" x14ac:dyDescent="0.25">
      <c r="A7" s="20"/>
      <c r="B7" s="29" t="s">
        <v>549</v>
      </c>
      <c r="C7" s="27">
        <v>3895800000</v>
      </c>
      <c r="D7" s="27">
        <v>3465800000</v>
      </c>
      <c r="E7" s="27">
        <v>2799100000</v>
      </c>
      <c r="F7" s="28">
        <v>2416700000</v>
      </c>
      <c r="G7" s="20"/>
      <c r="H7" s="20"/>
      <c r="I7" s="20"/>
      <c r="J7" s="20"/>
      <c r="K7" s="20"/>
      <c r="L7" s="20"/>
      <c r="M7" s="20"/>
      <c r="N7" s="20"/>
      <c r="O7" s="20"/>
      <c r="P7" s="20"/>
      <c r="Q7" s="20"/>
      <c r="R7" s="20"/>
      <c r="S7" s="20"/>
      <c r="T7" s="20"/>
      <c r="U7" s="20"/>
      <c r="V7" s="20"/>
    </row>
    <row r="8" spans="1:22" ht="19" x14ac:dyDescent="0.25">
      <c r="A8" s="20"/>
      <c r="B8" s="29" t="s">
        <v>550</v>
      </c>
      <c r="C8" s="27">
        <v>12446400000</v>
      </c>
      <c r="D8" s="27">
        <v>10024400000</v>
      </c>
      <c r="E8" s="27">
        <v>9972100000</v>
      </c>
      <c r="F8" s="28">
        <v>10308700000</v>
      </c>
      <c r="G8" s="20"/>
      <c r="H8" s="20"/>
      <c r="I8" s="20"/>
      <c r="J8" s="20"/>
      <c r="K8" s="20"/>
      <c r="L8" s="20"/>
      <c r="M8" s="20"/>
      <c r="N8" s="20"/>
      <c r="O8" s="20"/>
      <c r="P8" s="20"/>
      <c r="Q8" s="20"/>
      <c r="R8" s="20"/>
      <c r="S8" s="20"/>
      <c r="T8" s="20"/>
      <c r="U8" s="20"/>
      <c r="V8" s="20"/>
    </row>
    <row r="9" spans="1:22" ht="19" x14ac:dyDescent="0.25">
      <c r="A9" s="20"/>
      <c r="B9" s="29" t="s">
        <v>551</v>
      </c>
      <c r="C9" s="27">
        <v>16342200000</v>
      </c>
      <c r="D9" s="27">
        <v>13490200000</v>
      </c>
      <c r="E9" s="27">
        <v>12771200000</v>
      </c>
      <c r="F9" s="28">
        <v>12725400000</v>
      </c>
      <c r="G9" s="20"/>
      <c r="H9" s="20"/>
      <c r="I9" s="20"/>
      <c r="J9" s="20"/>
      <c r="K9" s="20"/>
      <c r="L9" s="20"/>
      <c r="M9" s="20"/>
      <c r="N9" s="20"/>
      <c r="O9" s="20"/>
      <c r="P9" s="20"/>
      <c r="Q9" s="20"/>
      <c r="R9" s="20"/>
      <c r="S9" s="20"/>
      <c r="T9" s="20"/>
      <c r="U9" s="20"/>
      <c r="V9" s="20"/>
    </row>
    <row r="10" spans="1:22" ht="19" x14ac:dyDescent="0.25">
      <c r="A10" s="20"/>
      <c r="B10" s="29" t="s">
        <v>552</v>
      </c>
      <c r="C10" s="27">
        <v>1967300000</v>
      </c>
      <c r="D10" s="27">
        <v>1981000000</v>
      </c>
      <c r="E10" s="27">
        <v>1987900000</v>
      </c>
      <c r="F10" s="28">
        <v>2000000000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17289700000</v>
      </c>
      <c r="D12" s="27">
        <v>16520300000</v>
      </c>
      <c r="E12" s="27">
        <v>15678300000</v>
      </c>
      <c r="F12" s="28">
        <v>14875700000</v>
      </c>
      <c r="G12" s="20"/>
      <c r="H12" s="20"/>
      <c r="I12" s="20"/>
      <c r="J12" s="20"/>
      <c r="K12" s="20"/>
      <c r="L12" s="20"/>
      <c r="M12" s="20"/>
      <c r="N12" s="20"/>
      <c r="O12" s="20"/>
      <c r="P12" s="20"/>
      <c r="Q12" s="20"/>
      <c r="R12" s="20"/>
      <c r="S12" s="20"/>
      <c r="T12" s="20"/>
      <c r="U12" s="20"/>
      <c r="V12" s="20"/>
    </row>
    <row r="13" spans="1:22" ht="19" x14ac:dyDescent="0.25">
      <c r="A13" s="20"/>
      <c r="B13" s="29" t="s">
        <v>555</v>
      </c>
      <c r="C13" s="27">
        <v>15660300000</v>
      </c>
      <c r="D13" s="27">
        <v>13702400000</v>
      </c>
      <c r="E13" s="27">
        <v>14088000000</v>
      </c>
      <c r="F13" s="28">
        <v>12443100000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105600000</v>
      </c>
      <c r="D15" s="27">
        <v>102900000</v>
      </c>
      <c r="E15" s="27">
        <v>93500000</v>
      </c>
      <c r="F15" s="28">
        <v>83900000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3206300000</v>
      </c>
      <c r="D17" s="34">
        <v>3230200000</v>
      </c>
      <c r="E17" s="34">
        <v>3341900000</v>
      </c>
      <c r="F17" s="35">
        <v>3264700000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Fail</v>
      </c>
      <c r="E22" s="44" t="str">
        <f>IF(E17&gt;F17, "Pass", "Fail")</f>
        <v>Pass</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Pass</v>
      </c>
      <c r="F23" s="49" t="str">
        <f>IF(F17&gt;F7, "Pass", "Fail")</f>
        <v>Pass</v>
      </c>
      <c r="G23" s="46">
        <f>(COUNTIF(C23:F23, "Pass") * 100) + (COUNTIF(C23:F23, "Fail") * 0)</f>
        <v>200</v>
      </c>
      <c r="H23" s="47" t="s">
        <v>570</v>
      </c>
      <c r="I23" s="20"/>
      <c r="J23" s="20"/>
      <c r="K23" s="20"/>
      <c r="L23" s="20"/>
      <c r="M23" s="20"/>
      <c r="N23" s="20"/>
      <c r="O23" s="20"/>
      <c r="P23" s="20"/>
      <c r="Q23" s="20"/>
      <c r="R23" s="20"/>
      <c r="S23" s="20"/>
      <c r="T23" s="20"/>
      <c r="U23" s="20"/>
      <c r="V23" s="20"/>
    </row>
    <row r="24" spans="1:22" x14ac:dyDescent="0.2">
      <c r="A24" s="20"/>
      <c r="B24" s="39" t="s">
        <v>499</v>
      </c>
      <c r="C24" s="50">
        <f>C17/(C4)</f>
        <v>0.17381994025837441</v>
      </c>
      <c r="D24" s="50">
        <f>D17/(D4)</f>
        <v>0.21455567142468102</v>
      </c>
      <c r="E24" s="50">
        <f>E17/(E4)</f>
        <v>0.23835301837270342</v>
      </c>
      <c r="F24" s="51">
        <f>F17/(F4)</f>
        <v>0.26240405095848574</v>
      </c>
      <c r="G24" s="46">
        <f>(IF(C24 &gt; 0.5, 100, IF(C24 &gt;= 0.2, 50, 0))) +
  (IF(D24 &gt; 0.5, 100, IF(D24 &gt;= 0.2, 50, 0))) +
  (IF(E24 &gt; 0.5, 100, IF(E24 &gt;= 0.2, 50, 0))) +
  (IF(F24 &gt; 0.5, 100, IF(F24 &gt;= 0.2, 50, 0)))</f>
        <v>150</v>
      </c>
      <c r="H24" s="47" t="s">
        <v>571</v>
      </c>
      <c r="I24" s="20"/>
      <c r="J24" s="20"/>
      <c r="K24" s="20"/>
      <c r="L24" s="20"/>
      <c r="M24" s="20"/>
      <c r="N24" s="20"/>
      <c r="O24" s="20"/>
      <c r="P24" s="20"/>
      <c r="Q24" s="20"/>
      <c r="R24" s="20"/>
      <c r="S24" s="20"/>
      <c r="T24" s="20"/>
      <c r="U24" s="20"/>
      <c r="V24" s="20"/>
    </row>
    <row r="25" spans="1:22" x14ac:dyDescent="0.2">
      <c r="A25" s="20"/>
      <c r="B25" s="39" t="s">
        <v>487</v>
      </c>
      <c r="C25" s="50">
        <f>C17/C6</f>
        <v>0.10018904773064605</v>
      </c>
      <c r="D25" s="50">
        <f>D17/D6</f>
        <v>0.11878967071923979</v>
      </c>
      <c r="E25" s="50">
        <f>E17/E6</f>
        <v>0.1244229165425627</v>
      </c>
      <c r="F25" s="51">
        <f>F17/F6</f>
        <v>0.12971372946341658</v>
      </c>
      <c r="G25" s="46">
        <f>(IF(C25 &gt; 0.17, 100, IF(C25 &gt;= 0.1, 50, 0))) +
  (IF(D25 &gt; 0.17, 100, IF(D25 &gt;= 0.1, 50, 0))) +
  (IF(E25 &gt; 0.17, 100, IF(E25 &gt;= 0.1, 50, 0))) +
  (IF(F25 &gt; 0.17, 100, IF(F25 &gt;= 0.1, 50, 0)))</f>
        <v>200</v>
      </c>
      <c r="H25" s="47" t="s">
        <v>572</v>
      </c>
      <c r="I25" s="20"/>
      <c r="J25" s="20"/>
      <c r="K25" s="20"/>
      <c r="L25" s="20"/>
      <c r="M25" s="20"/>
      <c r="N25" s="20"/>
      <c r="O25" s="20"/>
      <c r="P25" s="20"/>
      <c r="Q25" s="20"/>
      <c r="R25" s="20"/>
      <c r="S25" s="20"/>
      <c r="T25" s="20"/>
      <c r="U25" s="20"/>
      <c r="V25" s="20"/>
    </row>
    <row r="26" spans="1:22" x14ac:dyDescent="0.2">
      <c r="A26" s="20"/>
      <c r="B26" s="39" t="s">
        <v>489</v>
      </c>
      <c r="C26" s="50">
        <f>C8/C6</f>
        <v>0.38891961565502697</v>
      </c>
      <c r="D26" s="50">
        <f>D8/D6</f>
        <v>0.36864441061171055</v>
      </c>
      <c r="E26" s="50">
        <f>E8/E6</f>
        <v>0.3712731578006791</v>
      </c>
      <c r="F26" s="51">
        <f>F8/F6</f>
        <v>0.40958738105171144</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0.92708026050057868</v>
      </c>
      <c r="D27" s="50">
        <f>D9/(D13+D10)</f>
        <v>0.86015787393039778</v>
      </c>
      <c r="E27" s="50">
        <f>E9/(E13+E10)</f>
        <v>0.79443141597048994</v>
      </c>
      <c r="F27" s="51">
        <f>F9/(F13+F10)</f>
        <v>0.88107123816909116</v>
      </c>
      <c r="G27" s="46">
        <f>(IF(C27 &lt; 0.8, 100, IF(C27 &lt; 1, 50, 0))) +
  (IF(D27 &lt; 0.8, 100, IF(D27 &lt; 1, 50, 0))) +
  (IF(E27 &lt; 0.8, 100, IF(E27 &lt; 1, 50, 0))) +
  (IF(F27 &lt; 0.8, 100, IF(F27 &lt; 1, 50, 0)))</f>
        <v>250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5.1410523273793661E-2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0.1818908983639293</v>
      </c>
      <c r="D31" s="50">
        <f>D17/(D13+D10)</f>
        <v>0.20596299271841564</v>
      </c>
      <c r="E31" s="50">
        <f>E17/(E13+E10)</f>
        <v>0.20788260688359594</v>
      </c>
      <c r="F31" s="51">
        <f>F17/(F13+F10)</f>
        <v>0.22603873129729768</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0.40250000000000002</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279000000</v>
      </c>
      <c r="D4" s="27">
        <v>259000000</v>
      </c>
      <c r="E4" s="27">
        <v>429000000</v>
      </c>
      <c r="F4" s="28">
        <v>654262000</v>
      </c>
      <c r="G4" s="20"/>
      <c r="H4" s="20"/>
      <c r="I4" s="20"/>
      <c r="J4" s="20"/>
      <c r="K4" s="20"/>
      <c r="L4" s="20"/>
      <c r="M4" s="20"/>
      <c r="N4" s="20"/>
      <c r="O4" s="20"/>
      <c r="P4" s="20"/>
      <c r="Q4" s="20"/>
      <c r="R4" s="20"/>
      <c r="S4" s="20"/>
      <c r="T4" s="20"/>
      <c r="U4" s="20"/>
      <c r="V4" s="20"/>
    </row>
    <row r="5" spans="1:22" ht="19" x14ac:dyDescent="0.25">
      <c r="A5" s="20"/>
      <c r="B5" s="29" t="s">
        <v>547</v>
      </c>
      <c r="C5" s="27">
        <v>752000000</v>
      </c>
      <c r="D5" s="27">
        <v>650000000</v>
      </c>
      <c r="E5" s="27">
        <v>653000000</v>
      </c>
      <c r="F5" s="28">
        <v>655801000</v>
      </c>
      <c r="G5" s="20"/>
      <c r="H5" s="20"/>
      <c r="I5" s="20"/>
      <c r="J5" s="20"/>
      <c r="K5" s="20"/>
      <c r="L5" s="20"/>
      <c r="M5" s="20"/>
      <c r="N5" s="20"/>
      <c r="O5" s="20"/>
      <c r="P5" s="20"/>
      <c r="Q5" s="20"/>
      <c r="R5" s="20"/>
      <c r="S5" s="20"/>
      <c r="T5" s="20"/>
      <c r="U5" s="20"/>
      <c r="V5" s="20"/>
    </row>
    <row r="6" spans="1:22" ht="19" x14ac:dyDescent="0.25">
      <c r="A6" s="20"/>
      <c r="B6" s="29" t="s">
        <v>548</v>
      </c>
      <c r="C6" s="27">
        <v>20645000000</v>
      </c>
      <c r="D6" s="27">
        <v>16038000000</v>
      </c>
      <c r="E6" s="27">
        <v>13708000000</v>
      </c>
      <c r="F6" s="28">
        <v>10491499000</v>
      </c>
      <c r="G6" s="20"/>
      <c r="H6" s="20"/>
      <c r="I6" s="20"/>
      <c r="J6" s="20"/>
      <c r="K6" s="20"/>
      <c r="L6" s="20"/>
      <c r="M6" s="20"/>
      <c r="N6" s="20"/>
      <c r="O6" s="20"/>
      <c r="P6" s="20"/>
      <c r="Q6" s="20"/>
      <c r="R6" s="20"/>
      <c r="S6" s="20"/>
      <c r="T6" s="20"/>
      <c r="U6" s="20"/>
      <c r="V6" s="20"/>
    </row>
    <row r="7" spans="1:22" ht="19" x14ac:dyDescent="0.25">
      <c r="A7" s="20"/>
      <c r="B7" s="29" t="s">
        <v>549</v>
      </c>
      <c r="C7" s="27">
        <v>9950000000</v>
      </c>
      <c r="D7" s="27">
        <v>7978000000</v>
      </c>
      <c r="E7" s="27">
        <v>6359000000</v>
      </c>
      <c r="F7" s="28">
        <v>5139779000</v>
      </c>
      <c r="G7" s="20"/>
      <c r="H7" s="20"/>
      <c r="I7" s="20"/>
      <c r="J7" s="20"/>
      <c r="K7" s="20"/>
      <c r="L7" s="20"/>
      <c r="M7" s="20"/>
      <c r="N7" s="20"/>
      <c r="O7" s="20"/>
      <c r="P7" s="20"/>
      <c r="Q7" s="20"/>
      <c r="R7" s="20"/>
      <c r="S7" s="20"/>
      <c r="T7" s="20"/>
      <c r="U7" s="20"/>
      <c r="V7" s="20"/>
    </row>
    <row r="8" spans="1:22" ht="19" x14ac:dyDescent="0.25">
      <c r="A8" s="20"/>
      <c r="B8" s="29" t="s">
        <v>550</v>
      </c>
      <c r="C8" s="27">
        <v>2530000000</v>
      </c>
      <c r="D8" s="27">
        <v>2500000000</v>
      </c>
      <c r="E8" s="27">
        <v>2574000000</v>
      </c>
      <c r="F8" s="28">
        <v>2449937000</v>
      </c>
      <c r="G8" s="20"/>
      <c r="H8" s="20"/>
      <c r="I8" s="20"/>
      <c r="J8" s="20"/>
      <c r="K8" s="20"/>
      <c r="L8" s="20"/>
      <c r="M8" s="20"/>
      <c r="N8" s="20"/>
      <c r="O8" s="20"/>
      <c r="P8" s="20"/>
      <c r="Q8" s="20"/>
      <c r="R8" s="20"/>
      <c r="S8" s="20"/>
      <c r="T8" s="20"/>
      <c r="U8" s="20"/>
      <c r="V8" s="20"/>
    </row>
    <row r="9" spans="1:22" ht="19" x14ac:dyDescent="0.25">
      <c r="A9" s="20"/>
      <c r="B9" s="29" t="s">
        <v>551</v>
      </c>
      <c r="C9" s="27">
        <v>12480000000</v>
      </c>
      <c r="D9" s="27">
        <v>10478000000</v>
      </c>
      <c r="E9" s="27">
        <v>8933000000</v>
      </c>
      <c r="F9" s="28">
        <v>7589716000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-3425000000</v>
      </c>
      <c r="D12" s="27">
        <v>-5965000000</v>
      </c>
      <c r="E12" s="27">
        <v>-6358000000</v>
      </c>
      <c r="F12" s="28">
        <v>-6005707000</v>
      </c>
      <c r="G12" s="20"/>
      <c r="H12" s="20"/>
      <c r="I12" s="20"/>
      <c r="J12" s="20"/>
      <c r="K12" s="20"/>
      <c r="L12" s="20"/>
      <c r="M12" s="20"/>
      <c r="N12" s="20"/>
      <c r="O12" s="20"/>
      <c r="P12" s="20"/>
      <c r="Q12" s="20"/>
      <c r="R12" s="20"/>
      <c r="S12" s="20"/>
      <c r="T12" s="20"/>
      <c r="U12" s="20"/>
      <c r="V12" s="20"/>
    </row>
    <row r="13" spans="1:22" ht="19" x14ac:dyDescent="0.25">
      <c r="A13" s="20"/>
      <c r="B13" s="29" t="s">
        <v>555</v>
      </c>
      <c r="C13" s="27">
        <v>8165000000</v>
      </c>
      <c r="D13" s="27">
        <v>5560000000</v>
      </c>
      <c r="E13" s="27">
        <v>4775000000</v>
      </c>
      <c r="F13" s="28">
        <v>2901783000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1722000000</v>
      </c>
      <c r="D15" s="27">
        <v>1502000000</v>
      </c>
      <c r="E15" s="27">
        <v>1425000000</v>
      </c>
      <c r="F15" s="28">
        <v>2752872000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3884000000</v>
      </c>
      <c r="D17" s="34">
        <v>3430000000</v>
      </c>
      <c r="E17" s="34">
        <v>2313000000</v>
      </c>
      <c r="F17" s="35">
        <v>-629732000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13.921146953405017</v>
      </c>
      <c r="D24" s="50">
        <f>D17/(D4)</f>
        <v>13.243243243243244</v>
      </c>
      <c r="E24" s="50">
        <f>E17/(E4)</f>
        <v>5.3916083916083917</v>
      </c>
      <c r="F24" s="51">
        <f>F17/(F4)</f>
        <v>-0.96250737472144188</v>
      </c>
      <c r="G24" s="46">
        <f>(IF(C24 &gt; 0.5, 100, IF(C24 &gt;= 0.2, 50, 0))) +
  (IF(D24 &gt; 0.5, 100, IF(D24 &gt;= 0.2, 50, 0))) +
  (IF(E24 &gt; 0.5, 100, IF(E24 &gt;= 0.2, 50, 0))) +
  (IF(F24 &gt; 0.5, 100, IF(F24 &gt;= 0.2, 50, 0)))</f>
        <v>300</v>
      </c>
      <c r="H24" s="47" t="s">
        <v>571</v>
      </c>
      <c r="I24" s="20"/>
      <c r="J24" s="20"/>
      <c r="K24" s="20"/>
      <c r="L24" s="20"/>
      <c r="M24" s="20"/>
      <c r="N24" s="20"/>
      <c r="O24" s="20"/>
      <c r="P24" s="20"/>
      <c r="Q24" s="20"/>
      <c r="R24" s="20"/>
      <c r="S24" s="20"/>
      <c r="T24" s="20"/>
      <c r="U24" s="20"/>
      <c r="V24" s="20"/>
    </row>
    <row r="25" spans="1:22" x14ac:dyDescent="0.2">
      <c r="A25" s="20"/>
      <c r="B25" s="39" t="s">
        <v>487</v>
      </c>
      <c r="C25" s="50">
        <f>C17/C6</f>
        <v>0.18813271978687335</v>
      </c>
      <c r="D25" s="50">
        <f>D17/D6</f>
        <v>0.21386706571891756</v>
      </c>
      <c r="E25" s="50">
        <f>E17/E6</f>
        <v>0.16873358622702073</v>
      </c>
      <c r="F25" s="51">
        <f>F17/F6</f>
        <v>-6.0023072012874421E-2</v>
      </c>
      <c r="G25" s="46">
        <f>(IF(C25 &gt; 0.17, 100, IF(C25 &gt;= 0.1, 50, 0))) +
  (IF(D25 &gt; 0.17, 100, IF(D25 &gt;= 0.1, 50, 0))) +
  (IF(E25 &gt; 0.17, 100, IF(E25 &gt;= 0.1, 50, 0))) +
  (IF(F25 &gt; 0.17, 100, IF(F25 &gt;= 0.1, 50, 0)))</f>
        <v>250</v>
      </c>
      <c r="H25" s="47" t="s">
        <v>572</v>
      </c>
      <c r="I25" s="20"/>
      <c r="J25" s="20"/>
      <c r="K25" s="20"/>
      <c r="L25" s="20"/>
      <c r="M25" s="20"/>
      <c r="N25" s="20"/>
      <c r="O25" s="20"/>
      <c r="P25" s="20"/>
      <c r="Q25" s="20"/>
      <c r="R25" s="20"/>
      <c r="S25" s="20"/>
      <c r="T25" s="20"/>
      <c r="U25" s="20"/>
      <c r="V25" s="20"/>
    </row>
    <row r="26" spans="1:22" x14ac:dyDescent="0.2">
      <c r="A26" s="20"/>
      <c r="B26" s="39" t="s">
        <v>489</v>
      </c>
      <c r="C26" s="50">
        <f>C8/C6</f>
        <v>0.12254783240494066</v>
      </c>
      <c r="D26" s="50">
        <f>D8/D6</f>
        <v>0.15587978550941514</v>
      </c>
      <c r="E26" s="50">
        <f>E8/E6</f>
        <v>0.18777356288298805</v>
      </c>
      <c r="F26" s="51">
        <f>F8/F6</f>
        <v>0.23351639265275628</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1.5284751990202081</v>
      </c>
      <c r="D27" s="50">
        <f>D9/(D13+D10)</f>
        <v>1.8845323741007194</v>
      </c>
      <c r="E27" s="50">
        <f>E9/(E13+E10)</f>
        <v>1.8707853403141361</v>
      </c>
      <c r="F27" s="51">
        <f>F9/(F13+F10)</f>
        <v>2.6155353449930612</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-0.14298981769355484</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0.4756889161053276</v>
      </c>
      <c r="D31" s="50">
        <f>D17/(D13+D10)</f>
        <v>0.61690647482014394</v>
      </c>
      <c r="E31" s="50">
        <f>E17/(E13+E10)</f>
        <v>0.48439790575916231</v>
      </c>
      <c r="F31" s="51">
        <f>F17/(F13+F10)</f>
        <v>-0.21701553837761128</v>
      </c>
      <c r="G31" s="46">
        <f>(IF(C31 &gt; 0.23, 100, 0)) +
  (IF(D31 &gt; 0.23, 100, 0)) +
  (IF(E31 &gt; 0.23, 100, 0)) +
  (IF(F31 &gt; 0.23, 100, 0))</f>
        <v>300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0.78708333333333325</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2734578000</v>
      </c>
      <c r="D4" s="27">
        <v>2353554000</v>
      </c>
      <c r="E4" s="27">
        <v>2497248000</v>
      </c>
      <c r="F4" s="28">
        <v>2272217000</v>
      </c>
      <c r="G4" s="20"/>
      <c r="H4" s="20"/>
      <c r="I4" s="20"/>
      <c r="J4" s="20"/>
      <c r="K4" s="20"/>
      <c r="L4" s="20"/>
      <c r="M4" s="20"/>
      <c r="N4" s="20"/>
      <c r="O4" s="20"/>
      <c r="P4" s="20"/>
      <c r="Q4" s="20"/>
      <c r="R4" s="20"/>
      <c r="S4" s="20"/>
      <c r="T4" s="20"/>
      <c r="U4" s="20"/>
      <c r="V4" s="20"/>
    </row>
    <row r="5" spans="1:22" ht="19" x14ac:dyDescent="0.25">
      <c r="A5" s="20"/>
      <c r="B5" s="29" t="s">
        <v>547</v>
      </c>
      <c r="C5" s="27">
        <v>2850470000</v>
      </c>
      <c r="D5" s="27">
        <v>2763838000</v>
      </c>
      <c r="E5" s="27">
        <v>2156254000</v>
      </c>
      <c r="F5" s="28">
        <v>1674371000</v>
      </c>
      <c r="G5" s="20"/>
      <c r="H5" s="20"/>
      <c r="I5" s="20"/>
      <c r="J5" s="20"/>
      <c r="K5" s="20"/>
      <c r="L5" s="20"/>
      <c r="M5" s="20"/>
      <c r="N5" s="20"/>
      <c r="O5" s="20"/>
      <c r="P5" s="20"/>
      <c r="Q5" s="20"/>
      <c r="R5" s="20"/>
      <c r="S5" s="20"/>
      <c r="T5" s="20"/>
      <c r="U5" s="20"/>
      <c r="V5" s="20"/>
    </row>
    <row r="6" spans="1:22" ht="19" x14ac:dyDescent="0.25">
      <c r="A6" s="20"/>
      <c r="B6" s="29" t="s">
        <v>548</v>
      </c>
      <c r="C6" s="27">
        <v>9900037000</v>
      </c>
      <c r="D6" s="27">
        <v>8303400000</v>
      </c>
      <c r="E6" s="27">
        <v>8138673000</v>
      </c>
      <c r="F6" s="28">
        <v>7764130000</v>
      </c>
      <c r="G6" s="20"/>
      <c r="H6" s="20"/>
      <c r="I6" s="20"/>
      <c r="J6" s="20"/>
      <c r="K6" s="20"/>
      <c r="L6" s="20"/>
      <c r="M6" s="20"/>
      <c r="N6" s="20"/>
      <c r="O6" s="20"/>
      <c r="P6" s="20"/>
      <c r="Q6" s="20"/>
      <c r="R6" s="20"/>
      <c r="S6" s="20"/>
      <c r="T6" s="20"/>
      <c r="U6" s="20"/>
      <c r="V6" s="20"/>
    </row>
    <row r="7" spans="1:22" ht="19" x14ac:dyDescent="0.25">
      <c r="A7" s="20"/>
      <c r="B7" s="29" t="s">
        <v>549</v>
      </c>
      <c r="C7" s="27">
        <v>836038000</v>
      </c>
      <c r="D7" s="27">
        <v>818868000</v>
      </c>
      <c r="E7" s="27">
        <v>790341000</v>
      </c>
      <c r="F7" s="28">
        <v>758170000</v>
      </c>
      <c r="G7" s="20"/>
      <c r="H7" s="20"/>
      <c r="I7" s="20"/>
      <c r="J7" s="20"/>
      <c r="K7" s="20"/>
      <c r="L7" s="20"/>
      <c r="M7" s="20"/>
      <c r="N7" s="20"/>
      <c r="O7" s="20"/>
      <c r="P7" s="20"/>
      <c r="Q7" s="20"/>
      <c r="R7" s="20"/>
      <c r="S7" s="20"/>
      <c r="T7" s="20"/>
      <c r="U7" s="20"/>
      <c r="V7" s="20"/>
    </row>
    <row r="8" spans="1:22" ht="19" x14ac:dyDescent="0.25">
      <c r="A8" s="20"/>
      <c r="B8" s="29" t="s">
        <v>550</v>
      </c>
      <c r="C8" s="27">
        <v>4466844000</v>
      </c>
      <c r="D8" s="27">
        <v>3124345000</v>
      </c>
      <c r="E8" s="27">
        <v>2818318000</v>
      </c>
      <c r="F8" s="28">
        <v>2754664000</v>
      </c>
      <c r="G8" s="20"/>
      <c r="H8" s="20"/>
      <c r="I8" s="20"/>
      <c r="J8" s="20"/>
      <c r="K8" s="20"/>
      <c r="L8" s="20"/>
      <c r="M8" s="20"/>
      <c r="N8" s="20"/>
      <c r="O8" s="20"/>
      <c r="P8" s="20"/>
      <c r="Q8" s="20"/>
      <c r="R8" s="20"/>
      <c r="S8" s="20"/>
      <c r="T8" s="20"/>
      <c r="U8" s="20"/>
      <c r="V8" s="20"/>
    </row>
    <row r="9" spans="1:22" ht="19" x14ac:dyDescent="0.25">
      <c r="A9" s="20"/>
      <c r="B9" s="29" t="s">
        <v>551</v>
      </c>
      <c r="C9" s="27">
        <v>5302882000</v>
      </c>
      <c r="D9" s="27">
        <v>3943213000</v>
      </c>
      <c r="E9" s="27">
        <v>3608659000</v>
      </c>
      <c r="F9" s="28">
        <v>3512834000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2467980000</v>
      </c>
      <c r="D12" s="27">
        <v>1920351000</v>
      </c>
      <c r="E12" s="27">
        <v>1256692000</v>
      </c>
      <c r="F12" s="28">
        <v>605050000</v>
      </c>
      <c r="G12" s="20"/>
      <c r="H12" s="20"/>
      <c r="I12" s="20"/>
      <c r="J12" s="20"/>
      <c r="K12" s="20"/>
      <c r="L12" s="20"/>
      <c r="M12" s="20"/>
      <c r="N12" s="20"/>
      <c r="O12" s="20"/>
      <c r="P12" s="20"/>
      <c r="Q12" s="20"/>
      <c r="R12" s="20"/>
      <c r="S12" s="20"/>
      <c r="T12" s="20"/>
      <c r="U12" s="20"/>
      <c r="V12" s="20"/>
    </row>
    <row r="13" spans="1:22" ht="19" x14ac:dyDescent="0.25">
      <c r="A13" s="20"/>
      <c r="B13" s="29" t="s">
        <v>555</v>
      </c>
      <c r="C13" s="27">
        <v>4597155000</v>
      </c>
      <c r="D13" s="27">
        <v>4360187000</v>
      </c>
      <c r="E13" s="27">
        <v>4530014000</v>
      </c>
      <c r="F13" s="28">
        <v>4251296000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406048000</v>
      </c>
      <c r="D15" s="27">
        <v>391434000</v>
      </c>
      <c r="E15" s="27">
        <v>335372000</v>
      </c>
      <c r="F15" s="28">
        <v>269315000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1348439000</v>
      </c>
      <c r="D17" s="34">
        <v>1274676000</v>
      </c>
      <c r="E17" s="34">
        <v>1404563000</v>
      </c>
      <c r="F17" s="35">
        <v>1215000000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f>C17/(C4)</f>
        <v>0.49310679746564184</v>
      </c>
      <c r="D24" s="50">
        <f>D17/(D4)</f>
        <v>0.54159624125896411</v>
      </c>
      <c r="E24" s="50">
        <f>E17/(E4)</f>
        <v>0.56244433872807187</v>
      </c>
      <c r="F24" s="51">
        <f>F17/(F4)</f>
        <v>0.53472005534682643</v>
      </c>
      <c r="G24" s="46">
        <f>(IF(C24 &gt; 0.5, 100, IF(C24 &gt;= 0.2, 50, 0))) +
  (IF(D24 &gt; 0.5, 100, IF(D24 &gt;= 0.2, 50, 0))) +
  (IF(E24 &gt; 0.5, 100, IF(E24 &gt;= 0.2, 50, 0))) +
  (IF(F24 &gt; 0.5, 100, IF(F24 &gt;= 0.2, 50, 0)))</f>
        <v>350</v>
      </c>
      <c r="H24" s="47" t="s">
        <v>571</v>
      </c>
      <c r="I24" s="20"/>
      <c r="J24" s="20"/>
      <c r="K24" s="20"/>
      <c r="L24" s="20"/>
      <c r="M24" s="20"/>
      <c r="N24" s="20"/>
      <c r="O24" s="20"/>
      <c r="P24" s="20"/>
      <c r="Q24" s="20"/>
      <c r="R24" s="20"/>
      <c r="S24" s="20"/>
      <c r="T24" s="20"/>
      <c r="U24" s="20"/>
      <c r="V24" s="20"/>
    </row>
    <row r="25" spans="1:22" x14ac:dyDescent="0.2">
      <c r="A25" s="20"/>
      <c r="B25" s="39" t="s">
        <v>487</v>
      </c>
      <c r="C25" s="50">
        <f>C17/C6</f>
        <v>0.13620545054528585</v>
      </c>
      <c r="D25" s="50">
        <f>D17/D6</f>
        <v>0.15351253703302262</v>
      </c>
      <c r="E25" s="50">
        <f>E17/E6</f>
        <v>0.17257887127299498</v>
      </c>
      <c r="F25" s="51">
        <f>F17/F6</f>
        <v>0.1564888789857975</v>
      </c>
      <c r="G25" s="46">
        <f>(IF(C25 &gt; 0.17, 100, IF(C25 &gt;= 0.1, 50, 0))) +
  (IF(D25 &gt; 0.17, 100, IF(D25 &gt;= 0.1, 50, 0))) +
  (IF(E25 &gt; 0.17, 100, IF(E25 &gt;= 0.1, 50, 0))) +
  (IF(F25 &gt; 0.17, 100, IF(F25 &gt;= 0.1, 50, 0)))</f>
        <v>250</v>
      </c>
      <c r="H25" s="47" t="s">
        <v>572</v>
      </c>
      <c r="I25" s="20"/>
      <c r="J25" s="20"/>
      <c r="K25" s="20"/>
      <c r="L25" s="20"/>
      <c r="M25" s="20"/>
      <c r="N25" s="20"/>
      <c r="O25" s="20"/>
      <c r="P25" s="20"/>
      <c r="Q25" s="20"/>
      <c r="R25" s="20"/>
      <c r="S25" s="20"/>
      <c r="T25" s="20"/>
      <c r="U25" s="20"/>
      <c r="V25" s="20"/>
    </row>
    <row r="26" spans="1:22" x14ac:dyDescent="0.2">
      <c r="A26" s="20"/>
      <c r="B26" s="39" t="s">
        <v>489</v>
      </c>
      <c r="C26" s="50">
        <f>C8/C6</f>
        <v>0.45119467735322605</v>
      </c>
      <c r="D26" s="50">
        <f>D8/D6</f>
        <v>0.37627297251728209</v>
      </c>
      <c r="E26" s="50">
        <f>E8/E6</f>
        <v>0.3462871649960626</v>
      </c>
      <c r="F26" s="51">
        <f>F8/F6</f>
        <v>0.35479364719550033</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1.1535138580274105</v>
      </c>
      <c r="D27" s="50">
        <f>D9/(D13+D10)</f>
        <v>0.904367863121467</v>
      </c>
      <c r="E27" s="50">
        <f>E9/(E13+E10)</f>
        <v>0.7966110038512022</v>
      </c>
      <c r="F27" s="51">
        <f>F9/(F13+F10)</f>
        <v>0.82629720442895527</v>
      </c>
      <c r="G27" s="46">
        <f>(IF(C27 &lt; 0.8, 100, IF(C27 &lt; 1, 50, 0))) +
  (IF(D27 &lt; 0.8, 100, IF(D27 &lt; 1, 50, 0))) +
  (IF(E27 &lt; 0.8, 100, IF(E27 &lt; 1, 50, 0))) +
  (IF(F27 &lt; 0.8, 100, IF(F27 &lt; 1, 50, 0)))</f>
        <v>200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0.63009215827824561</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0.29332032528814017</v>
      </c>
      <c r="D31" s="50">
        <f>D17/(D13+D10)</f>
        <v>0.29234434211193233</v>
      </c>
      <c r="E31" s="50">
        <f>E17/(E13+E10)</f>
        <v>0.31005709916128293</v>
      </c>
      <c r="F31" s="51">
        <f>F17/(F13+F10)</f>
        <v>0.28579520221598309</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0.38666666666666671</v>
      </c>
      <c r="J2" s="20"/>
      <c r="K2" s="20"/>
      <c r="L2" s="20"/>
      <c r="M2" s="20"/>
      <c r="N2" s="20"/>
      <c r="O2" s="20"/>
      <c r="P2" s="20"/>
      <c r="Q2" s="20"/>
      <c r="R2" s="20"/>
      <c r="S2" s="20"/>
      <c r="T2" s="20"/>
      <c r="U2" s="20"/>
      <c r="V2" s="20"/>
    </row>
    <row r="3" spans="1:22" ht="19" x14ac:dyDescent="0.25">
      <c r="A3" s="20"/>
      <c r="B3" s="26" t="s">
        <v>545</v>
      </c>
      <c r="C3" s="27">
        <v>2161287000</v>
      </c>
      <c r="D3" s="27">
        <v>2076031000</v>
      </c>
      <c r="E3" s="27">
        <v>798620000</v>
      </c>
      <c r="F3" s="28">
        <v>750237000</v>
      </c>
      <c r="G3" s="20"/>
      <c r="H3" s="20"/>
      <c r="I3" s="20"/>
      <c r="J3" s="20"/>
      <c r="K3" s="20"/>
      <c r="L3" s="20"/>
      <c r="M3" s="20"/>
      <c r="N3" s="20"/>
      <c r="O3" s="20"/>
      <c r="P3" s="20"/>
      <c r="Q3" s="20"/>
      <c r="R3" s="20"/>
      <c r="S3" s="20"/>
      <c r="T3" s="20"/>
      <c r="U3" s="20"/>
      <c r="V3" s="20"/>
    </row>
    <row r="4" spans="1:22" ht="19" x14ac:dyDescent="0.25">
      <c r="A4" s="20"/>
      <c r="B4" s="29" t="s">
        <v>546</v>
      </c>
      <c r="C4" s="27">
        <v>9632609000</v>
      </c>
      <c r="D4" s="27">
        <v>7091170000</v>
      </c>
      <c r="E4" s="27">
        <v>6064357000</v>
      </c>
      <c r="F4" s="28">
        <v>5490917000</v>
      </c>
      <c r="G4" s="20"/>
      <c r="H4" s="20"/>
      <c r="I4" s="20"/>
      <c r="J4" s="20"/>
      <c r="K4" s="20"/>
      <c r="L4" s="20"/>
      <c r="M4" s="20"/>
      <c r="N4" s="20"/>
      <c r="O4" s="20"/>
      <c r="P4" s="20"/>
      <c r="Q4" s="20"/>
      <c r="R4" s="20"/>
      <c r="S4" s="20"/>
      <c r="T4" s="20"/>
      <c r="U4" s="20"/>
      <c r="V4" s="20"/>
    </row>
    <row r="5" spans="1:22" ht="19" x14ac:dyDescent="0.25">
      <c r="A5" s="20"/>
      <c r="B5" s="29" t="s">
        <v>547</v>
      </c>
      <c r="C5" s="27">
        <v>1629729000</v>
      </c>
      <c r="D5" s="27">
        <v>1617627000</v>
      </c>
      <c r="E5" s="27">
        <v>1597627000</v>
      </c>
      <c r="F5" s="28">
        <v>1665520000</v>
      </c>
      <c r="G5" s="20"/>
      <c r="H5" s="20"/>
      <c r="I5" s="20"/>
      <c r="J5" s="20"/>
      <c r="K5" s="20"/>
      <c r="L5" s="20"/>
      <c r="M5" s="20"/>
      <c r="N5" s="20"/>
      <c r="O5" s="20"/>
      <c r="P5" s="20"/>
      <c r="Q5" s="20"/>
      <c r="R5" s="20"/>
      <c r="S5" s="20"/>
      <c r="T5" s="20"/>
      <c r="U5" s="20"/>
      <c r="V5" s="20"/>
    </row>
    <row r="6" spans="1:22" ht="19" x14ac:dyDescent="0.25">
      <c r="A6" s="20"/>
      <c r="B6" s="29" t="s">
        <v>548</v>
      </c>
      <c r="C6" s="27">
        <v>18270652000</v>
      </c>
      <c r="D6" s="27">
        <v>15456522000</v>
      </c>
      <c r="E6" s="27">
        <v>10974118000</v>
      </c>
      <c r="F6" s="28">
        <v>10450946000</v>
      </c>
      <c r="G6" s="20"/>
      <c r="H6" s="20"/>
      <c r="I6" s="20"/>
      <c r="J6" s="20"/>
      <c r="K6" s="20"/>
      <c r="L6" s="20"/>
      <c r="M6" s="20"/>
      <c r="N6" s="20"/>
      <c r="O6" s="20"/>
      <c r="P6" s="20"/>
      <c r="Q6" s="20"/>
      <c r="R6" s="20"/>
      <c r="S6" s="20"/>
      <c r="T6" s="20"/>
      <c r="U6" s="20"/>
      <c r="V6" s="20"/>
    </row>
    <row r="7" spans="1:22" ht="19" x14ac:dyDescent="0.25">
      <c r="A7" s="20"/>
      <c r="B7" s="29" t="s">
        <v>549</v>
      </c>
      <c r="C7" s="27">
        <v>3560462000</v>
      </c>
      <c r="D7" s="27">
        <v>2741015000</v>
      </c>
      <c r="E7" s="27">
        <v>1874335000</v>
      </c>
      <c r="F7" s="28">
        <v>1801849000</v>
      </c>
      <c r="G7" s="20"/>
      <c r="H7" s="20"/>
      <c r="I7" s="20"/>
      <c r="J7" s="20"/>
      <c r="K7" s="20"/>
      <c r="L7" s="20"/>
      <c r="M7" s="20"/>
      <c r="N7" s="20"/>
      <c r="O7" s="20"/>
      <c r="P7" s="20"/>
      <c r="Q7" s="20"/>
      <c r="R7" s="20"/>
      <c r="S7" s="20"/>
      <c r="T7" s="20"/>
      <c r="U7" s="20"/>
      <c r="V7" s="20"/>
    </row>
    <row r="8" spans="1:22" ht="19" x14ac:dyDescent="0.25">
      <c r="A8" s="20"/>
      <c r="B8" s="29" t="s">
        <v>550</v>
      </c>
      <c r="C8" s="27">
        <v>5045091000</v>
      </c>
      <c r="D8" s="27">
        <v>4524660000</v>
      </c>
      <c r="E8" s="27">
        <v>3294176000</v>
      </c>
      <c r="F8" s="28">
        <v>4180503000</v>
      </c>
      <c r="G8" s="20"/>
      <c r="H8" s="20"/>
      <c r="I8" s="20"/>
      <c r="J8" s="20"/>
      <c r="K8" s="20"/>
      <c r="L8" s="20"/>
      <c r="M8" s="20"/>
      <c r="N8" s="20"/>
      <c r="O8" s="20"/>
      <c r="P8" s="20"/>
      <c r="Q8" s="20"/>
      <c r="R8" s="20"/>
      <c r="S8" s="20"/>
      <c r="T8" s="20"/>
      <c r="U8" s="20"/>
      <c r="V8" s="20"/>
    </row>
    <row r="9" spans="1:22" ht="19" x14ac:dyDescent="0.25">
      <c r="A9" s="20"/>
      <c r="B9" s="29" t="s">
        <v>551</v>
      </c>
      <c r="C9" s="27">
        <v>8605553000</v>
      </c>
      <c r="D9" s="27">
        <v>7265675000</v>
      </c>
      <c r="E9" s="27">
        <v>5168511000</v>
      </c>
      <c r="F9" s="28">
        <v>5982352000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6987015000</v>
      </c>
      <c r="D12" s="27">
        <v>5601277000</v>
      </c>
      <c r="E12" s="27">
        <v>3096539000</v>
      </c>
      <c r="F12" s="28">
        <v>3155252000</v>
      </c>
      <c r="G12" s="20"/>
      <c r="H12" s="20"/>
      <c r="I12" s="20"/>
      <c r="J12" s="20"/>
      <c r="K12" s="20"/>
      <c r="L12" s="20"/>
      <c r="M12" s="20"/>
      <c r="N12" s="20"/>
      <c r="O12" s="20"/>
      <c r="P12" s="20"/>
      <c r="Q12" s="20"/>
      <c r="R12" s="20"/>
      <c r="S12" s="20"/>
      <c r="T12" s="20"/>
      <c r="U12" s="20"/>
      <c r="V12" s="20"/>
    </row>
    <row r="13" spans="1:22" ht="19" x14ac:dyDescent="0.25">
      <c r="A13" s="20"/>
      <c r="B13" s="29" t="s">
        <v>555</v>
      </c>
      <c r="C13" s="27">
        <v>9665099000</v>
      </c>
      <c r="D13" s="27">
        <v>8190847000</v>
      </c>
      <c r="E13" s="27">
        <v>5805607000</v>
      </c>
      <c r="F13" s="28">
        <v>4468594000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85725000</v>
      </c>
      <c r="D15" s="27">
        <v>71981000</v>
      </c>
      <c r="E15" s="27">
        <v>54026000</v>
      </c>
      <c r="F15" s="28">
        <v>59214000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1325321000</v>
      </c>
      <c r="D17" s="34">
        <v>1907849000</v>
      </c>
      <c r="E17" s="34">
        <v>344257000</v>
      </c>
      <c r="F17" s="35">
        <v>798914000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0.13758691959779537</v>
      </c>
      <c r="D24" s="50">
        <f>D17/(D4)</f>
        <v>0.26904572870203364</v>
      </c>
      <c r="E24" s="50">
        <f>E17/(E4)</f>
        <v>5.6767271451862084E-2</v>
      </c>
      <c r="F24" s="51">
        <f>F17/(F4)</f>
        <v>0.14549737320742601</v>
      </c>
      <c r="G24" s="46">
        <f>(IF(C24 &gt; 0.5, 100, IF(C24 &gt;= 0.2, 50, 0))) +
  (IF(D24 &gt; 0.5, 100, IF(D24 &gt;= 0.2, 50, 0))) +
  (IF(E24 &gt; 0.5, 100, IF(E24 &gt;= 0.2, 50, 0))) +
  (IF(F24 &gt; 0.5, 100, IF(F24 &gt;= 0.2, 50, 0)))</f>
        <v>50</v>
      </c>
      <c r="H24" s="47" t="s">
        <v>571</v>
      </c>
      <c r="I24" s="20"/>
      <c r="J24" s="20"/>
      <c r="K24" s="20"/>
      <c r="L24" s="20"/>
      <c r="M24" s="20"/>
      <c r="N24" s="20"/>
      <c r="O24" s="20"/>
      <c r="P24" s="20"/>
      <c r="Q24" s="20"/>
      <c r="R24" s="20"/>
      <c r="S24" s="20"/>
      <c r="T24" s="20"/>
      <c r="U24" s="20"/>
      <c r="V24" s="20"/>
    </row>
    <row r="25" spans="1:22" x14ac:dyDescent="0.2">
      <c r="A25" s="20"/>
      <c r="B25" s="39" t="s">
        <v>487</v>
      </c>
      <c r="C25" s="50">
        <f>C17/C6</f>
        <v>7.2538243298597122E-2</v>
      </c>
      <c r="D25" s="50">
        <f>D17/D6</f>
        <v>0.12343326655246245</v>
      </c>
      <c r="E25" s="50">
        <f>E17/E6</f>
        <v>3.1369901435359088E-2</v>
      </c>
      <c r="F25" s="51">
        <f>F17/F6</f>
        <v>7.6444180268465653E-2</v>
      </c>
      <c r="G25" s="46">
        <f>(IF(C25 &gt; 0.17, 100, IF(C25 &gt;= 0.1, 50, 0))) +
  (IF(D25 &gt; 0.17, 100, IF(D25 &gt;= 0.1, 50, 0))) +
  (IF(E25 &gt; 0.17, 100, IF(E25 &gt;= 0.1, 50, 0))) +
  (IF(F25 &gt; 0.17, 100, IF(F25 &gt;= 0.1, 50, 0)))</f>
        <v>50</v>
      </c>
      <c r="H25" s="47" t="s">
        <v>572</v>
      </c>
      <c r="I25" s="20"/>
      <c r="J25" s="20"/>
      <c r="K25" s="20"/>
      <c r="L25" s="20"/>
      <c r="M25" s="20"/>
      <c r="N25" s="20"/>
      <c r="O25" s="20"/>
      <c r="P25" s="20"/>
      <c r="Q25" s="20"/>
      <c r="R25" s="20"/>
      <c r="S25" s="20"/>
      <c r="T25" s="20"/>
      <c r="U25" s="20"/>
      <c r="V25" s="20"/>
    </row>
    <row r="26" spans="1:22" x14ac:dyDescent="0.2">
      <c r="A26" s="20"/>
      <c r="B26" s="39" t="s">
        <v>489</v>
      </c>
      <c r="C26" s="50">
        <f>C8/C6</f>
        <v>0.27613086823611988</v>
      </c>
      <c r="D26" s="50">
        <f>D8/D6</f>
        <v>0.29273467860363411</v>
      </c>
      <c r="E26" s="50">
        <f>E8/E6</f>
        <v>0.30017683425674846</v>
      </c>
      <c r="F26" s="51">
        <f>F8/F6</f>
        <v>0.40001192236568822</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0.89037401479281275</v>
      </c>
      <c r="D27" s="50">
        <f>D9/(D13+D10)</f>
        <v>0.88704806719012086</v>
      </c>
      <c r="E27" s="50">
        <f>E9/(E13+E10)</f>
        <v>0.89026194849220763</v>
      </c>
      <c r="F27" s="51">
        <f>F9/(F13+F10)</f>
        <v>1.3387548745757614</v>
      </c>
      <c r="G27" s="46">
        <f>(IF(C27 &lt; 0.8, 100, IF(C27 &lt; 1, 50, 0))) +
  (IF(D27 &lt; 0.8, 100, IF(D27 &lt; 1, 50, 0))) +
  (IF(E27 &lt; 0.8, 100, IF(E27 &lt; 1, 50, 0))) +
  (IF(F27 &lt; 0.8, 100, IF(F27 &lt; 1, 50, 0)))</f>
        <v>150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0.34589061845474539</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0.13712441021038688</v>
      </c>
      <c r="D31" s="50">
        <f>D17/(D13+D10)</f>
        <v>0.23292450707478726</v>
      </c>
      <c r="E31" s="50">
        <f>E17/(E13+E10)</f>
        <v>5.9297331011210368E-2</v>
      </c>
      <c r="F31" s="51">
        <f>F17/(F13+F10)</f>
        <v>0.17878419923582228</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t="e">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#DIV/0!</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1149409000</v>
      </c>
      <c r="D4" s="27">
        <v>1345609000</v>
      </c>
      <c r="E4" s="27">
        <v>1261975000</v>
      </c>
      <c r="F4" s="28">
        <v>982988000</v>
      </c>
      <c r="G4" s="20"/>
      <c r="H4" s="20"/>
      <c r="I4" s="20"/>
      <c r="J4" s="20"/>
      <c r="K4" s="20"/>
      <c r="L4" s="20"/>
      <c r="M4" s="20"/>
      <c r="N4" s="20"/>
      <c r="O4" s="20"/>
      <c r="P4" s="20"/>
      <c r="Q4" s="20"/>
      <c r="R4" s="20"/>
      <c r="S4" s="20"/>
      <c r="T4" s="20"/>
      <c r="U4" s="20"/>
      <c r="V4" s="20"/>
    </row>
    <row r="5" spans="1:22" ht="19" x14ac:dyDescent="0.25">
      <c r="A5" s="20"/>
      <c r="B5" s="29" t="s">
        <v>547</v>
      </c>
      <c r="C5" s="27">
        <v>0</v>
      </c>
      <c r="D5" s="27">
        <v>0</v>
      </c>
      <c r="E5" s="27">
        <v>0</v>
      </c>
      <c r="F5" s="28">
        <v>0</v>
      </c>
      <c r="G5" s="20"/>
      <c r="H5" s="20"/>
      <c r="I5" s="20"/>
      <c r="J5" s="20"/>
      <c r="K5" s="20"/>
      <c r="L5" s="20"/>
      <c r="M5" s="20"/>
      <c r="N5" s="20"/>
      <c r="O5" s="20"/>
      <c r="P5" s="20"/>
      <c r="Q5" s="20"/>
      <c r="R5" s="20"/>
      <c r="S5" s="20"/>
      <c r="T5" s="20"/>
      <c r="U5" s="20"/>
      <c r="V5" s="20"/>
    </row>
    <row r="6" spans="1:22" ht="19" x14ac:dyDescent="0.25">
      <c r="A6" s="20"/>
      <c r="B6" s="29" t="s">
        <v>548</v>
      </c>
      <c r="C6" s="27">
        <v>36771402000</v>
      </c>
      <c r="D6" s="27">
        <v>35523399000</v>
      </c>
      <c r="E6" s="27">
        <v>30219373000</v>
      </c>
      <c r="F6" s="28">
        <v>22827878000</v>
      </c>
      <c r="G6" s="20"/>
      <c r="H6" s="20"/>
      <c r="I6" s="20"/>
      <c r="J6" s="20"/>
      <c r="K6" s="20"/>
      <c r="L6" s="20"/>
      <c r="M6" s="20"/>
      <c r="N6" s="20"/>
      <c r="O6" s="20"/>
      <c r="P6" s="20"/>
      <c r="Q6" s="20"/>
      <c r="R6" s="20"/>
      <c r="S6" s="20"/>
      <c r="T6" s="20"/>
      <c r="U6" s="20"/>
      <c r="V6" s="20"/>
    </row>
    <row r="7" spans="1:22" ht="19" x14ac:dyDescent="0.25">
      <c r="A7" s="20"/>
      <c r="B7" s="29" t="s">
        <v>549</v>
      </c>
      <c r="C7" s="27">
        <v>2001077000</v>
      </c>
      <c r="D7" s="27">
        <v>1672934000</v>
      </c>
      <c r="E7" s="27">
        <v>1733043000</v>
      </c>
      <c r="F7" s="28">
        <v>1146016000</v>
      </c>
      <c r="G7" s="20"/>
      <c r="H7" s="20"/>
      <c r="I7" s="20"/>
      <c r="J7" s="20"/>
      <c r="K7" s="20"/>
      <c r="L7" s="20"/>
      <c r="M7" s="20"/>
      <c r="N7" s="20"/>
      <c r="O7" s="20"/>
      <c r="P7" s="20"/>
      <c r="Q7" s="20"/>
      <c r="R7" s="20"/>
      <c r="S7" s="20"/>
      <c r="T7" s="20"/>
      <c r="U7" s="20"/>
      <c r="V7" s="20"/>
    </row>
    <row r="8" spans="1:22" ht="19" x14ac:dyDescent="0.25">
      <c r="A8" s="20"/>
      <c r="B8" s="29" t="s">
        <v>550</v>
      </c>
      <c r="C8" s="27">
        <v>12147332000</v>
      </c>
      <c r="D8" s="27">
        <v>11167218000</v>
      </c>
      <c r="E8" s="27">
        <v>9453080000</v>
      </c>
      <c r="F8" s="28">
        <v>8238084000</v>
      </c>
      <c r="G8" s="20"/>
      <c r="H8" s="20"/>
      <c r="I8" s="20"/>
      <c r="J8" s="20"/>
      <c r="K8" s="20"/>
      <c r="L8" s="20"/>
      <c r="M8" s="20"/>
      <c r="N8" s="20"/>
      <c r="O8" s="20"/>
      <c r="P8" s="20"/>
      <c r="Q8" s="20"/>
      <c r="R8" s="20"/>
      <c r="S8" s="20"/>
      <c r="T8" s="20"/>
      <c r="U8" s="20"/>
      <c r="V8" s="20"/>
    </row>
    <row r="9" spans="1:22" ht="19" x14ac:dyDescent="0.25">
      <c r="A9" s="20"/>
      <c r="B9" s="29" t="s">
        <v>551</v>
      </c>
      <c r="C9" s="27">
        <v>14148409000</v>
      </c>
      <c r="D9" s="27">
        <v>12840152000</v>
      </c>
      <c r="E9" s="27">
        <v>11186123000</v>
      </c>
      <c r="F9" s="28">
        <v>9384100000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0</v>
      </c>
      <c r="D12" s="27">
        <v>0</v>
      </c>
      <c r="E12" s="27">
        <v>0</v>
      </c>
      <c r="F12" s="28">
        <v>0</v>
      </c>
      <c r="G12" s="20"/>
      <c r="H12" s="20"/>
      <c r="I12" s="20"/>
      <c r="J12" s="20"/>
      <c r="K12" s="20"/>
      <c r="L12" s="20"/>
      <c r="M12" s="20"/>
      <c r="N12" s="20"/>
      <c r="O12" s="20"/>
      <c r="P12" s="20"/>
      <c r="Q12" s="20"/>
      <c r="R12" s="20"/>
      <c r="S12" s="20"/>
      <c r="T12" s="20"/>
      <c r="U12" s="20"/>
      <c r="V12" s="20"/>
    </row>
    <row r="13" spans="1:22" ht="19" x14ac:dyDescent="0.25">
      <c r="A13" s="20"/>
      <c r="B13" s="29" t="s">
        <v>555</v>
      </c>
      <c r="C13" s="27">
        <v>22622993000</v>
      </c>
      <c r="D13" s="27">
        <v>22683247000</v>
      </c>
      <c r="E13" s="27">
        <v>19033250000</v>
      </c>
      <c r="F13" s="28">
        <v>13443778000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1630550000</v>
      </c>
      <c r="D17" s="34">
        <v>1294321000</v>
      </c>
      <c r="E17" s="34">
        <v>1010197000</v>
      </c>
      <c r="F17" s="35">
        <v>882510000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1.4185986015421839</v>
      </c>
      <c r="D24" s="50">
        <f>D17/(D4)</f>
        <v>0.96188491604916437</v>
      </c>
      <c r="E24" s="50">
        <f>E17/(E4)</f>
        <v>0.80048891618296714</v>
      </c>
      <c r="F24" s="51">
        <f>F17/(F4)</f>
        <v>0.89778308585659239</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4.4342883635494781E-2</v>
      </c>
      <c r="D25" s="50">
        <f>D17/D6</f>
        <v>3.6435730713719146E-2</v>
      </c>
      <c r="E25" s="50">
        <f>E17/E6</f>
        <v>3.3428787552938308E-2</v>
      </c>
      <c r="F25" s="51">
        <f>F17/F6</f>
        <v>3.8659309463630394E-2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0.33034726279949839</v>
      </c>
      <c r="D26" s="50">
        <f>D8/D6</f>
        <v>0.3143623165114352</v>
      </c>
      <c r="E26" s="50">
        <f>E8/E6</f>
        <v>0.31281522617957691</v>
      </c>
      <c r="F26" s="51">
        <f>F8/F6</f>
        <v>0.3608782209191761</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0.62539952162828327</v>
      </c>
      <c r="D27" s="50">
        <f>D9/(D13+D10)</f>
        <v>0.56606322719141577</v>
      </c>
      <c r="E27" s="50">
        <f>E9/(E13+E10)</f>
        <v>0.58771481486346266</v>
      </c>
      <c r="F27" s="51">
        <f>F9/(F13+F10)</f>
        <v>0.69802551038852323</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t="e">
        <f>(((C12-D12)/D12)+((D12-E12)/E12)+((E12-F12)/F12))/3</f>
        <v>#DIV/0!</v>
      </c>
      <c r="D29" s="54"/>
      <c r="E29" s="55"/>
      <c r="F29" s="56"/>
      <c r="G29" s="46" t="e">
        <f>(IF(C29 &gt;= 0.17, 100, IF(C29 &gt;= 0, 50, 0))) * (400/100)</f>
        <v>#DIV/0!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7.2074901848751843E-2</v>
      </c>
      <c r="D31" s="50">
        <f>D17/(D13+D10)</f>
        <v>5.7060658026604393E-2</v>
      </c>
      <c r="E31" s="50">
        <f>E17/(E13+E10)</f>
        <v>5.3075381240723474E-2</v>
      </c>
      <c r="F31" s="51">
        <f>F17/(F13+F10)</f>
        <v>6.5644493683248858E-2</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0.50041666666666662</v>
      </c>
      <c r="J2" s="20"/>
      <c r="K2" s="20"/>
      <c r="L2" s="20"/>
      <c r="M2" s="20"/>
      <c r="N2" s="20"/>
      <c r="O2" s="20"/>
      <c r="P2" s="20"/>
      <c r="Q2" s="20"/>
      <c r="R2" s="20"/>
      <c r="S2" s="20"/>
      <c r="T2" s="20"/>
      <c r="U2" s="20"/>
      <c r="V2" s="20"/>
    </row>
    <row r="3" spans="1:22" ht="19" x14ac:dyDescent="0.25">
      <c r="A3" s="20"/>
      <c r="B3" s="26" t="s">
        <v>545</v>
      </c>
      <c r="C3" s="27">
        <v>296902000</v>
      </c>
      <c r="D3" s="27">
        <v>338752000</v>
      </c>
      <c r="E3" s="27">
        <v>230230000</v>
      </c>
      <c r="F3" s="28">
        <v>139237000</v>
      </c>
      <c r="G3" s="20"/>
      <c r="H3" s="20"/>
      <c r="I3" s="20"/>
      <c r="J3" s="20"/>
      <c r="K3" s="20"/>
      <c r="L3" s="20"/>
      <c r="M3" s="20"/>
      <c r="N3" s="20"/>
      <c r="O3" s="20"/>
      <c r="P3" s="20"/>
      <c r="Q3" s="20"/>
      <c r="R3" s="20"/>
      <c r="S3" s="20"/>
      <c r="T3" s="20"/>
      <c r="U3" s="20"/>
      <c r="V3" s="20"/>
    </row>
    <row r="4" spans="1:22" ht="19" x14ac:dyDescent="0.25">
      <c r="A4" s="20"/>
      <c r="B4" s="29" t="s">
        <v>546</v>
      </c>
      <c r="C4" s="27">
        <v>1408862000</v>
      </c>
      <c r="D4" s="27">
        <v>1350735000</v>
      </c>
      <c r="E4" s="27">
        <v>1203183000</v>
      </c>
      <c r="F4" s="28">
        <v>817274000</v>
      </c>
      <c r="G4" s="20"/>
      <c r="H4" s="20"/>
      <c r="I4" s="20"/>
      <c r="J4" s="20"/>
      <c r="K4" s="20"/>
      <c r="L4" s="20"/>
      <c r="M4" s="20"/>
      <c r="N4" s="20"/>
      <c r="O4" s="20"/>
      <c r="P4" s="20"/>
      <c r="Q4" s="20"/>
      <c r="R4" s="20"/>
      <c r="S4" s="20"/>
      <c r="T4" s="20"/>
      <c r="U4" s="20"/>
      <c r="V4" s="20"/>
    </row>
    <row r="5" spans="1:22" ht="19" x14ac:dyDescent="0.25">
      <c r="A5" s="20"/>
      <c r="B5" s="29" t="s">
        <v>547</v>
      </c>
      <c r="C5" s="27">
        <v>419530000</v>
      </c>
      <c r="D5" s="27">
        <v>407551000</v>
      </c>
      <c r="E5" s="27">
        <v>418547000</v>
      </c>
      <c r="F5" s="28">
        <v>444817000</v>
      </c>
      <c r="G5" s="20"/>
      <c r="H5" s="20"/>
      <c r="I5" s="20"/>
      <c r="J5" s="20"/>
      <c r="K5" s="20"/>
      <c r="L5" s="20"/>
      <c r="M5" s="20"/>
      <c r="N5" s="20"/>
      <c r="O5" s="20"/>
      <c r="P5" s="20"/>
      <c r="Q5" s="20"/>
      <c r="R5" s="20"/>
      <c r="S5" s="20"/>
      <c r="T5" s="20"/>
      <c r="U5" s="20"/>
      <c r="V5" s="20"/>
    </row>
    <row r="6" spans="1:22" ht="19" x14ac:dyDescent="0.25">
      <c r="A6" s="20"/>
      <c r="B6" s="29" t="s">
        <v>548</v>
      </c>
      <c r="C6" s="27">
        <v>6083877000</v>
      </c>
      <c r="D6" s="27">
        <v>5947947000</v>
      </c>
      <c r="E6" s="27">
        <v>5942110000</v>
      </c>
      <c r="F6" s="28">
        <v>4829683000</v>
      </c>
      <c r="G6" s="20"/>
      <c r="H6" s="20"/>
      <c r="I6" s="20"/>
      <c r="J6" s="20"/>
      <c r="K6" s="20"/>
      <c r="L6" s="20"/>
      <c r="M6" s="20"/>
      <c r="N6" s="20"/>
      <c r="O6" s="20"/>
      <c r="P6" s="20"/>
      <c r="Q6" s="20"/>
      <c r="R6" s="20"/>
      <c r="S6" s="20"/>
      <c r="T6" s="20"/>
      <c r="U6" s="20"/>
      <c r="V6" s="20"/>
    </row>
    <row r="7" spans="1:22" ht="19" x14ac:dyDescent="0.25">
      <c r="A7" s="20"/>
      <c r="B7" s="29" t="s">
        <v>549</v>
      </c>
      <c r="C7" s="27">
        <v>2066611000</v>
      </c>
      <c r="D7" s="27">
        <v>1925887000</v>
      </c>
      <c r="E7" s="27">
        <v>1924071000</v>
      </c>
      <c r="F7" s="28">
        <v>1325601000</v>
      </c>
      <c r="G7" s="20"/>
      <c r="H7" s="20"/>
      <c r="I7" s="20"/>
      <c r="J7" s="20"/>
      <c r="K7" s="20"/>
      <c r="L7" s="20"/>
      <c r="M7" s="20"/>
      <c r="N7" s="20"/>
      <c r="O7" s="20"/>
      <c r="P7" s="20"/>
      <c r="Q7" s="20"/>
      <c r="R7" s="20"/>
      <c r="S7" s="20"/>
      <c r="T7" s="20"/>
      <c r="U7" s="20"/>
      <c r="V7" s="20"/>
    </row>
    <row r="8" spans="1:22" ht="19" x14ac:dyDescent="0.25">
      <c r="A8" s="20"/>
      <c r="B8" s="29" t="s">
        <v>550</v>
      </c>
      <c r="C8" s="27">
        <v>386777000</v>
      </c>
      <c r="D8" s="27">
        <v>420702000</v>
      </c>
      <c r="E8" s="27">
        <v>395325000</v>
      </c>
      <c r="F8" s="28">
        <v>270217000</v>
      </c>
      <c r="G8" s="20"/>
      <c r="H8" s="20"/>
      <c r="I8" s="20"/>
      <c r="J8" s="20"/>
      <c r="K8" s="20"/>
      <c r="L8" s="20"/>
      <c r="M8" s="20"/>
      <c r="N8" s="20"/>
      <c r="O8" s="20"/>
      <c r="P8" s="20"/>
      <c r="Q8" s="20"/>
      <c r="R8" s="20"/>
      <c r="S8" s="20"/>
      <c r="T8" s="20"/>
      <c r="U8" s="20"/>
      <c r="V8" s="20"/>
    </row>
    <row r="9" spans="1:22" ht="19" x14ac:dyDescent="0.25">
      <c r="A9" s="20"/>
      <c r="B9" s="29" t="s">
        <v>551</v>
      </c>
      <c r="C9" s="27">
        <v>2453388000</v>
      </c>
      <c r="D9" s="27">
        <v>2346589000</v>
      </c>
      <c r="E9" s="27">
        <v>2319396000</v>
      </c>
      <c r="F9" s="28">
        <v>1595818000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2447174000</v>
      </c>
      <c r="D12" s="27">
        <v>2566688000</v>
      </c>
      <c r="E12" s="27">
        <v>2619374000</v>
      </c>
      <c r="F12" s="28">
        <v>2215800000</v>
      </c>
      <c r="G12" s="20"/>
      <c r="H12" s="20"/>
      <c r="I12" s="20"/>
      <c r="J12" s="20"/>
      <c r="K12" s="20"/>
      <c r="L12" s="20"/>
      <c r="M12" s="20"/>
      <c r="N12" s="20"/>
      <c r="O12" s="20"/>
      <c r="P12" s="20"/>
      <c r="Q12" s="20"/>
      <c r="R12" s="20"/>
      <c r="S12" s="20"/>
      <c r="T12" s="20"/>
      <c r="U12" s="20"/>
      <c r="V12" s="20"/>
    </row>
    <row r="13" spans="1:22" ht="19" x14ac:dyDescent="0.25">
      <c r="A13" s="20"/>
      <c r="B13" s="29" t="s">
        <v>555</v>
      </c>
      <c r="C13" s="27">
        <v>3630489000</v>
      </c>
      <c r="D13" s="27">
        <v>3601358000</v>
      </c>
      <c r="E13" s="27">
        <v>3622714000</v>
      </c>
      <c r="F13" s="28">
        <v>3233865000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346830000</v>
      </c>
      <c r="D15" s="27">
        <v>305258000</v>
      </c>
      <c r="E15" s="27">
        <v>250315000</v>
      </c>
      <c r="F15" s="28">
        <v>175307000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785776000</v>
      </c>
      <c r="D17" s="34">
        <v>568732000</v>
      </c>
      <c r="E17" s="34">
        <v>1172544000</v>
      </c>
      <c r="F17" s="35">
        <v>662174000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0.55773808932315583</v>
      </c>
      <c r="D24" s="50">
        <f>D17/(D4)</f>
        <v>0.42105372260287915</v>
      </c>
      <c r="E24" s="50">
        <f>E17/(E4)</f>
        <v>0.97453504579103922</v>
      </c>
      <c r="F24" s="51">
        <f>F17/(F4)</f>
        <v>0.81022276494786327</v>
      </c>
      <c r="G24" s="46">
        <f>(IF(C24 &gt; 0.5, 100, IF(C24 &gt;= 0.2, 50, 0))) +
  (IF(D24 &gt; 0.5, 100, IF(D24 &gt;= 0.2, 50, 0))) +
  (IF(E24 &gt; 0.5, 100, IF(E24 &gt;= 0.2, 50, 0))) +
  (IF(F24 &gt; 0.5, 100, IF(F24 &gt;= 0.2, 50, 0)))</f>
        <v>350</v>
      </c>
      <c r="H24" s="47" t="s">
        <v>571</v>
      </c>
      <c r="I24" s="20"/>
      <c r="J24" s="20"/>
      <c r="K24" s="20"/>
      <c r="L24" s="20"/>
      <c r="M24" s="20"/>
      <c r="N24" s="20"/>
      <c r="O24" s="20"/>
      <c r="P24" s="20"/>
      <c r="Q24" s="20"/>
      <c r="R24" s="20"/>
      <c r="S24" s="20"/>
      <c r="T24" s="20"/>
      <c r="U24" s="20"/>
      <c r="V24" s="20"/>
    </row>
    <row r="25" spans="1:22" x14ac:dyDescent="0.2">
      <c r="A25" s="20"/>
      <c r="B25" s="39" t="s">
        <v>487</v>
      </c>
      <c r="C25" s="50">
        <f>C17/C6</f>
        <v>0.12915711478059139</v>
      </c>
      <c r="D25" s="50">
        <f>D17/D6</f>
        <v>9.5618202381426737E-2</v>
      </c>
      <c r="E25" s="50">
        <f>E17/E6</f>
        <v>0.19732788521249187</v>
      </c>
      <c r="F25" s="51">
        <f>F17/F6</f>
        <v>0.13710506465952321</v>
      </c>
      <c r="G25" s="46">
        <f>(IF(C25 &gt; 0.17, 100, IF(C25 &gt;= 0.1, 50, 0))) +
  (IF(D25 &gt; 0.17, 100, IF(D25 &gt;= 0.1, 50, 0))) +
  (IF(E25 &gt; 0.17, 100, IF(E25 &gt;= 0.1, 50, 0))) +
  (IF(F25 &gt; 0.17, 100, IF(F25 &gt;= 0.1, 50, 0)))</f>
        <v>200</v>
      </c>
      <c r="H25" s="47" t="s">
        <v>572</v>
      </c>
      <c r="I25" s="20"/>
      <c r="J25" s="20"/>
      <c r="K25" s="20"/>
      <c r="L25" s="20"/>
      <c r="M25" s="20"/>
      <c r="N25" s="20"/>
      <c r="O25" s="20"/>
      <c r="P25" s="20"/>
      <c r="Q25" s="20"/>
      <c r="R25" s="20"/>
      <c r="S25" s="20"/>
      <c r="T25" s="20"/>
      <c r="U25" s="20"/>
      <c r="V25" s="20"/>
    </row>
    <row r="26" spans="1:22" x14ac:dyDescent="0.2">
      <c r="A26" s="20"/>
      <c r="B26" s="39" t="s">
        <v>489</v>
      </c>
      <c r="C26" s="50">
        <f>C8/C6</f>
        <v>6.3574099213379892E-2</v>
      </c>
      <c r="D26" s="50">
        <f>D8/D6</f>
        <v>7.0730623524385805E-2</v>
      </c>
      <c r="E26" s="50">
        <f>E8/E6</f>
        <v>6.6529397806503077E-2</v>
      </c>
      <c r="F26" s="51">
        <f>F8/F6</f>
        <v>5.5949220683841984E-2</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0.67577342886867309</v>
      </c>
      <c r="D27" s="50">
        <f>D9/(D13+D10)</f>
        <v>0.65158448563014282</v>
      </c>
      <c r="E27" s="50">
        <f>E9/(E13+E10)</f>
        <v>0.64023712608834149</v>
      </c>
      <c r="F27" s="51">
        <f>F9/(F13+F10)</f>
        <v>0.49347081588130609</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3.8485731316689378E-2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0.2164380610986564</v>
      </c>
      <c r="D31" s="50">
        <f>D17/(D13+D10)</f>
        <v>0.15792153959700758</v>
      </c>
      <c r="E31" s="50">
        <f>E17/(E13+E10)</f>
        <v>0.32366452333802781</v>
      </c>
      <c r="F31" s="51">
        <f>F17/(F13+F10)</f>
        <v>0.20476241277851734</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0.44</v>
      </c>
      <c r="J2" s="20"/>
      <c r="K2" s="20"/>
      <c r="L2" s="20"/>
      <c r="M2" s="20"/>
      <c r="N2" s="20"/>
      <c r="O2" s="20"/>
      <c r="P2" s="20"/>
      <c r="Q2" s="20"/>
      <c r="R2" s="20"/>
      <c r="S2" s="20"/>
      <c r="T2" s="20"/>
      <c r="U2" s="20"/>
      <c r="V2" s="20"/>
    </row>
    <row r="3" spans="1:22" ht="19" x14ac:dyDescent="0.25">
      <c r="A3" s="20"/>
      <c r="B3" s="26" t="s">
        <v>545</v>
      </c>
      <c r="C3" s="27">
        <v>438500000</v>
      </c>
      <c r="D3" s="27">
        <v>479000000</v>
      </c>
      <c r="E3" s="27">
        <v>380400000</v>
      </c>
      <c r="F3" s="28">
        <v>283100000</v>
      </c>
      <c r="G3" s="20"/>
      <c r="H3" s="20"/>
      <c r="I3" s="20"/>
      <c r="J3" s="20"/>
      <c r="K3" s="20"/>
      <c r="L3" s="20"/>
      <c r="M3" s="20"/>
      <c r="N3" s="20"/>
      <c r="O3" s="20"/>
      <c r="P3" s="20"/>
      <c r="Q3" s="20"/>
      <c r="R3" s="20"/>
      <c r="S3" s="20"/>
      <c r="T3" s="20"/>
      <c r="U3" s="20"/>
      <c r="V3" s="20"/>
    </row>
    <row r="4" spans="1:22" ht="19" x14ac:dyDescent="0.25">
      <c r="A4" s="20"/>
      <c r="B4" s="29" t="s">
        <v>546</v>
      </c>
      <c r="C4" s="27">
        <v>358100000</v>
      </c>
      <c r="D4" s="27">
        <v>308700000</v>
      </c>
      <c r="E4" s="27">
        <v>283700000</v>
      </c>
      <c r="F4" s="28">
        <v>294900000</v>
      </c>
      <c r="G4" s="20"/>
      <c r="H4" s="20"/>
      <c r="I4" s="20"/>
      <c r="J4" s="20"/>
      <c r="K4" s="20"/>
      <c r="L4" s="20"/>
      <c r="M4" s="20"/>
      <c r="N4" s="20"/>
      <c r="O4" s="20"/>
      <c r="P4" s="20"/>
      <c r="Q4" s="20"/>
      <c r="R4" s="20"/>
      <c r="S4" s="20"/>
      <c r="T4" s="20"/>
      <c r="U4" s="20"/>
      <c r="V4" s="20"/>
    </row>
    <row r="5" spans="1:22" ht="19" x14ac:dyDescent="0.25">
      <c r="A5" s="20"/>
      <c r="B5" s="29" t="s">
        <v>547</v>
      </c>
      <c r="C5" s="27">
        <v>1443100000</v>
      </c>
      <c r="D5" s="27">
        <v>1413100000</v>
      </c>
      <c r="E5" s="27">
        <v>803800000</v>
      </c>
      <c r="F5" s="28">
        <v>819000000</v>
      </c>
      <c r="G5" s="20"/>
      <c r="H5" s="20"/>
      <c r="I5" s="20"/>
      <c r="J5" s="20"/>
      <c r="K5" s="20"/>
      <c r="L5" s="20"/>
      <c r="M5" s="20"/>
      <c r="N5" s="20"/>
      <c r="O5" s="20"/>
      <c r="P5" s="20"/>
      <c r="Q5" s="20"/>
      <c r="R5" s="20"/>
      <c r="S5" s="20"/>
      <c r="T5" s="20"/>
      <c r="U5" s="20"/>
      <c r="V5" s="20"/>
    </row>
    <row r="6" spans="1:22" ht="19" x14ac:dyDescent="0.25">
      <c r="A6" s="20"/>
      <c r="B6" s="29" t="s">
        <v>548</v>
      </c>
      <c r="C6" s="27">
        <v>4311500000</v>
      </c>
      <c r="D6" s="27">
        <v>3991200000</v>
      </c>
      <c r="E6" s="27">
        <v>3051000000</v>
      </c>
      <c r="F6" s="28">
        <v>3069400000</v>
      </c>
      <c r="G6" s="20"/>
      <c r="H6" s="20"/>
      <c r="I6" s="20"/>
      <c r="J6" s="20"/>
      <c r="K6" s="20"/>
      <c r="L6" s="20"/>
      <c r="M6" s="20"/>
      <c r="N6" s="20"/>
      <c r="O6" s="20"/>
      <c r="P6" s="20"/>
      <c r="Q6" s="20"/>
      <c r="R6" s="20"/>
      <c r="S6" s="20"/>
      <c r="T6" s="20"/>
      <c r="U6" s="20"/>
      <c r="V6" s="20"/>
    </row>
    <row r="7" spans="1:22" ht="19" x14ac:dyDescent="0.25">
      <c r="A7" s="20"/>
      <c r="B7" s="29" t="s">
        <v>549</v>
      </c>
      <c r="C7" s="27">
        <v>1079700000</v>
      </c>
      <c r="D7" s="27">
        <v>703600000</v>
      </c>
      <c r="E7" s="27">
        <v>601200000</v>
      </c>
      <c r="F7" s="28">
        <v>521500000</v>
      </c>
      <c r="G7" s="20"/>
      <c r="H7" s="20"/>
      <c r="I7" s="20"/>
      <c r="J7" s="20"/>
      <c r="K7" s="20"/>
      <c r="L7" s="20"/>
      <c r="M7" s="20"/>
      <c r="N7" s="20"/>
      <c r="O7" s="20"/>
      <c r="P7" s="20"/>
      <c r="Q7" s="20"/>
      <c r="R7" s="20"/>
      <c r="S7" s="20"/>
      <c r="T7" s="20"/>
      <c r="U7" s="20"/>
      <c r="V7" s="20"/>
    </row>
    <row r="8" spans="1:22" ht="19" x14ac:dyDescent="0.25">
      <c r="A8" s="20"/>
      <c r="B8" s="29" t="s">
        <v>550</v>
      </c>
      <c r="C8" s="27">
        <v>1913500000</v>
      </c>
      <c r="D8" s="27">
        <v>2343100000</v>
      </c>
      <c r="E8" s="27">
        <v>1687400000</v>
      </c>
      <c r="F8" s="28">
        <v>1715300000</v>
      </c>
      <c r="G8" s="20"/>
      <c r="H8" s="20"/>
      <c r="I8" s="20"/>
      <c r="J8" s="20"/>
      <c r="K8" s="20"/>
      <c r="L8" s="20"/>
      <c r="M8" s="20"/>
      <c r="N8" s="20"/>
      <c r="O8" s="20"/>
      <c r="P8" s="20"/>
      <c r="Q8" s="20"/>
      <c r="R8" s="20"/>
      <c r="S8" s="20"/>
      <c r="T8" s="20"/>
      <c r="U8" s="20"/>
      <c r="V8" s="20"/>
    </row>
    <row r="9" spans="1:22" ht="19" x14ac:dyDescent="0.25">
      <c r="A9" s="20"/>
      <c r="B9" s="29" t="s">
        <v>551</v>
      </c>
      <c r="C9" s="27">
        <v>2993200000</v>
      </c>
      <c r="D9" s="27">
        <v>3046700000</v>
      </c>
      <c r="E9" s="27">
        <v>2288600000</v>
      </c>
      <c r="F9" s="28">
        <v>2236800000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1578900000</v>
      </c>
      <c r="D12" s="27">
        <v>1212800000</v>
      </c>
      <c r="E12" s="27">
        <v>952600000</v>
      </c>
      <c r="F12" s="28">
        <v>985600000</v>
      </c>
      <c r="G12" s="20"/>
      <c r="H12" s="20"/>
      <c r="I12" s="20"/>
      <c r="J12" s="20"/>
      <c r="K12" s="20"/>
      <c r="L12" s="20"/>
      <c r="M12" s="20"/>
      <c r="N12" s="20"/>
      <c r="O12" s="20"/>
      <c r="P12" s="20"/>
      <c r="Q12" s="20"/>
      <c r="R12" s="20"/>
      <c r="S12" s="20"/>
      <c r="T12" s="20"/>
      <c r="U12" s="20"/>
      <c r="V12" s="20"/>
    </row>
    <row r="13" spans="1:22" ht="19" x14ac:dyDescent="0.25">
      <c r="A13" s="20"/>
      <c r="B13" s="29" t="s">
        <v>555</v>
      </c>
      <c r="C13" s="27">
        <v>1318300000</v>
      </c>
      <c r="D13" s="27">
        <v>944500000</v>
      </c>
      <c r="E13" s="27">
        <v>762400000</v>
      </c>
      <c r="F13" s="28">
        <v>832600000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600600000</v>
      </c>
      <c r="D17" s="34">
        <v>459500000</v>
      </c>
      <c r="E17" s="34">
        <v>488600000</v>
      </c>
      <c r="F17" s="35">
        <v>490300000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1.6771851438145768</v>
      </c>
      <c r="D24" s="50">
        <f>D17/(D4)</f>
        <v>1.4885001619695497</v>
      </c>
      <c r="E24" s="50">
        <f>E17/(E4)</f>
        <v>1.7222418047232992</v>
      </c>
      <c r="F24" s="51">
        <f>F17/(F4)</f>
        <v>1.6625974906748051</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0.13930186709961731</v>
      </c>
      <c r="D25" s="50">
        <f>D17/D6</f>
        <v>0.11512828222088595</v>
      </c>
      <c r="E25" s="50">
        <f>E17/E6</f>
        <v>0.16014421501147164</v>
      </c>
      <c r="F25" s="51">
        <f>F17/F6</f>
        <v>0.15973805955561349</v>
      </c>
      <c r="G25" s="46">
        <f>(IF(C25 &gt; 0.17, 100, IF(C25 &gt;= 0.1, 50, 0))) +
  (IF(D25 &gt; 0.17, 100, IF(D25 &gt;= 0.1, 50, 0))) +
  (IF(E25 &gt; 0.17, 100, IF(E25 &gt;= 0.1, 50, 0))) +
  (IF(F25 &gt; 0.17, 100, IF(F25 &gt;= 0.1, 50, 0)))</f>
        <v>200</v>
      </c>
      <c r="H25" s="47" t="s">
        <v>572</v>
      </c>
      <c r="I25" s="20"/>
      <c r="J25" s="20"/>
      <c r="K25" s="20"/>
      <c r="L25" s="20"/>
      <c r="M25" s="20"/>
      <c r="N25" s="20"/>
      <c r="O25" s="20"/>
      <c r="P25" s="20"/>
      <c r="Q25" s="20"/>
      <c r="R25" s="20"/>
      <c r="S25" s="20"/>
      <c r="T25" s="20"/>
      <c r="U25" s="20"/>
      <c r="V25" s="20"/>
    </row>
    <row r="26" spans="1:22" x14ac:dyDescent="0.2">
      <c r="A26" s="20"/>
      <c r="B26" s="39" t="s">
        <v>489</v>
      </c>
      <c r="C26" s="50">
        <f>C8/C6</f>
        <v>0.44381305810042909</v>
      </c>
      <c r="D26" s="50">
        <f>D8/D6</f>
        <v>0.58706654640208455</v>
      </c>
      <c r="E26" s="50">
        <f>E8/E6</f>
        <v>0.55306456899377254</v>
      </c>
      <c r="F26" s="51">
        <f>F8/F6</f>
        <v>0.5588388610151821</v>
      </c>
      <c r="G26" s="46">
        <f>(IF(C26 &lt; 0.5, 100, 0)) +
  (IF(D26 &lt; 0.5, 100, 0)) +
  (IF(E26 &lt; 0.5, 100, 0)) +
  (IF(F26 &lt; 0.5, 100, 0))</f>
        <v>100</v>
      </c>
      <c r="H26" s="47" t="s">
        <v>573</v>
      </c>
      <c r="I26" s="20"/>
      <c r="J26" s="20"/>
      <c r="K26" s="20"/>
      <c r="L26" s="20"/>
      <c r="M26" s="20"/>
      <c r="N26" s="20"/>
      <c r="O26" s="20"/>
      <c r="P26" s="20"/>
      <c r="Q26" s="20"/>
      <c r="R26" s="20"/>
      <c r="S26" s="20"/>
      <c r="T26" s="20"/>
      <c r="U26" s="20"/>
      <c r="V26" s="20"/>
    </row>
    <row r="27" spans="1:22" x14ac:dyDescent="0.2">
      <c r="A27" s="20"/>
      <c r="B27" s="39" t="s">
        <v>574</v>
      </c>
      <c r="C27" s="50">
        <f>C9/(C13+C10)</f>
        <v>2.270499886217098</v>
      </c>
      <c r="D27" s="50">
        <f>D9/(D13+D10)</f>
        <v>3.2257278983589202</v>
      </c>
      <c r="E27" s="50">
        <f>E9/(E13+E10)</f>
        <v>3.0018363064008393</v>
      </c>
      <c r="F27" s="51">
        <f>F9/(F13+F10)</f>
        <v>2.6865241412442948</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0.18050949658557422</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0.45558674049912767</v>
      </c>
      <c r="D31" s="50">
        <f>D17/(D13+D10)</f>
        <v>0.48650079407093699</v>
      </c>
      <c r="E31" s="50">
        <f>E17/(E13+E10)</f>
        <v>0.64087093389296956</v>
      </c>
      <c r="F31" s="51">
        <f>F17/(F13+F10)</f>
        <v>0.58887821282728803</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0.17333333333333337</v>
      </c>
      <c r="J2" s="20"/>
      <c r="K2" s="20"/>
      <c r="L2" s="20"/>
      <c r="M2" s="20"/>
      <c r="N2" s="20"/>
      <c r="O2" s="20"/>
      <c r="P2" s="20"/>
      <c r="Q2" s="20"/>
      <c r="R2" s="20"/>
      <c r="S2" s="20"/>
      <c r="T2" s="20"/>
      <c r="U2" s="20"/>
      <c r="V2" s="20"/>
    </row>
    <row r="3" spans="1:22" ht="19" x14ac:dyDescent="0.25">
      <c r="A3" s="20"/>
      <c r="B3" s="26" t="s">
        <v>545</v>
      </c>
      <c r="C3" s="27">
        <v>343000000</v>
      </c>
      <c r="D3" s="27">
        <v>325000000</v>
      </c>
      <c r="E3" s="27">
        <v>246000000</v>
      </c>
      <c r="F3" s="28">
        <v>217000000</v>
      </c>
      <c r="G3" s="20"/>
      <c r="H3" s="20"/>
      <c r="I3" s="20"/>
      <c r="J3" s="20"/>
      <c r="K3" s="20"/>
      <c r="L3" s="20"/>
      <c r="M3" s="20"/>
      <c r="N3" s="20"/>
      <c r="O3" s="20"/>
      <c r="P3" s="20"/>
      <c r="Q3" s="20"/>
      <c r="R3" s="20"/>
      <c r="S3" s="20"/>
      <c r="T3" s="20"/>
      <c r="U3" s="20"/>
      <c r="V3" s="20"/>
    </row>
    <row r="4" spans="1:22" ht="19" x14ac:dyDescent="0.25">
      <c r="A4" s="20"/>
      <c r="B4" s="29" t="s">
        <v>546</v>
      </c>
      <c r="C4" s="27">
        <v>17157000000</v>
      </c>
      <c r="D4" s="27">
        <v>16247000000</v>
      </c>
      <c r="E4" s="27">
        <v>14987000000</v>
      </c>
      <c r="F4" s="28">
        <v>14336000000</v>
      </c>
      <c r="G4" s="20"/>
      <c r="H4" s="20"/>
      <c r="I4" s="20"/>
      <c r="J4" s="20"/>
      <c r="K4" s="20"/>
      <c r="L4" s="20"/>
      <c r="M4" s="20"/>
      <c r="N4" s="20"/>
      <c r="O4" s="20"/>
      <c r="P4" s="20"/>
      <c r="Q4" s="20"/>
      <c r="R4" s="20"/>
      <c r="S4" s="20"/>
      <c r="T4" s="20"/>
      <c r="U4" s="20"/>
      <c r="V4" s="20"/>
    </row>
    <row r="5" spans="1:22" ht="19" x14ac:dyDescent="0.25">
      <c r="A5" s="20"/>
      <c r="B5" s="29" t="s">
        <v>547</v>
      </c>
      <c r="C5" s="27">
        <v>0</v>
      </c>
      <c r="D5" s="27">
        <v>0</v>
      </c>
      <c r="E5" s="27">
        <v>0</v>
      </c>
      <c r="F5" s="28">
        <v>0</v>
      </c>
      <c r="G5" s="20"/>
      <c r="H5" s="20"/>
      <c r="I5" s="20"/>
      <c r="J5" s="20"/>
      <c r="K5" s="20"/>
      <c r="L5" s="20"/>
      <c r="M5" s="20"/>
      <c r="N5" s="20"/>
      <c r="O5" s="20"/>
      <c r="P5" s="20"/>
      <c r="Q5" s="20"/>
      <c r="R5" s="20"/>
      <c r="S5" s="20"/>
      <c r="T5" s="20"/>
      <c r="U5" s="20"/>
      <c r="V5" s="20"/>
    </row>
    <row r="6" spans="1:22" ht="19" x14ac:dyDescent="0.25">
      <c r="A6" s="20"/>
      <c r="B6" s="29" t="s">
        <v>548</v>
      </c>
      <c r="C6" s="27">
        <v>21237000000</v>
      </c>
      <c r="D6" s="27">
        <v>20163000000</v>
      </c>
      <c r="E6" s="27">
        <v>18553000000</v>
      </c>
      <c r="F6" s="28">
        <v>17710000000</v>
      </c>
      <c r="G6" s="20"/>
      <c r="H6" s="20"/>
      <c r="I6" s="20"/>
      <c r="J6" s="20"/>
      <c r="K6" s="20"/>
      <c r="L6" s="20"/>
      <c r="M6" s="20"/>
      <c r="N6" s="20"/>
      <c r="O6" s="20"/>
      <c r="P6" s="20"/>
      <c r="Q6" s="20"/>
      <c r="R6" s="20"/>
      <c r="S6" s="20"/>
      <c r="T6" s="20"/>
      <c r="U6" s="20"/>
      <c r="V6" s="20"/>
    </row>
    <row r="7" spans="1:22" ht="19" x14ac:dyDescent="0.25">
      <c r="A7" s="20"/>
      <c r="B7" s="29" t="s">
        <v>549</v>
      </c>
      <c r="C7" s="27">
        <v>2304000000</v>
      </c>
      <c r="D7" s="27">
        <v>2363000000</v>
      </c>
      <c r="E7" s="27">
        <v>2054000000</v>
      </c>
      <c r="F7" s="28">
        <v>1297000000</v>
      </c>
      <c r="G7" s="20"/>
      <c r="H7" s="20"/>
      <c r="I7" s="20"/>
      <c r="J7" s="20"/>
      <c r="K7" s="20"/>
      <c r="L7" s="20"/>
      <c r="M7" s="20"/>
      <c r="N7" s="20"/>
      <c r="O7" s="20"/>
      <c r="P7" s="20"/>
      <c r="Q7" s="20"/>
      <c r="R7" s="20"/>
      <c r="S7" s="20"/>
      <c r="T7" s="20"/>
      <c r="U7" s="20"/>
      <c r="V7" s="20"/>
    </row>
    <row r="8" spans="1:22" ht="19" x14ac:dyDescent="0.25">
      <c r="A8" s="20"/>
      <c r="B8" s="29" t="s">
        <v>550</v>
      </c>
      <c r="C8" s="27">
        <v>12156000000</v>
      </c>
      <c r="D8" s="27">
        <v>11524000000</v>
      </c>
      <c r="E8" s="27">
        <v>10509000000</v>
      </c>
      <c r="F8" s="28">
        <v>10525000000</v>
      </c>
      <c r="G8" s="20"/>
      <c r="H8" s="20"/>
      <c r="I8" s="20"/>
      <c r="J8" s="20"/>
      <c r="K8" s="20"/>
      <c r="L8" s="20"/>
      <c r="M8" s="20"/>
      <c r="N8" s="20"/>
      <c r="O8" s="20"/>
      <c r="P8" s="20"/>
      <c r="Q8" s="20"/>
      <c r="R8" s="20"/>
      <c r="S8" s="20"/>
      <c r="T8" s="20"/>
      <c r="U8" s="20"/>
      <c r="V8" s="20"/>
    </row>
    <row r="9" spans="1:22" ht="19" x14ac:dyDescent="0.25">
      <c r="A9" s="20"/>
      <c r="B9" s="29" t="s">
        <v>551</v>
      </c>
      <c r="C9" s="27">
        <v>14460000000</v>
      </c>
      <c r="D9" s="27">
        <v>13887000000</v>
      </c>
      <c r="E9" s="27">
        <v>12563000000</v>
      </c>
      <c r="F9" s="28">
        <v>11822000000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12000000</v>
      </c>
      <c r="F10" s="28">
        <v>11000000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3756000000</v>
      </c>
      <c r="D12" s="27">
        <v>3509000000</v>
      </c>
      <c r="E12" s="27">
        <v>3250000000</v>
      </c>
      <c r="F12" s="28">
        <v>2994000000</v>
      </c>
      <c r="G12" s="20"/>
      <c r="H12" s="20"/>
      <c r="I12" s="20"/>
      <c r="J12" s="20"/>
      <c r="K12" s="20"/>
      <c r="L12" s="20"/>
      <c r="M12" s="20"/>
      <c r="N12" s="20"/>
      <c r="O12" s="20"/>
      <c r="P12" s="20"/>
      <c r="Q12" s="20"/>
      <c r="R12" s="20"/>
      <c r="S12" s="20"/>
      <c r="T12" s="20"/>
      <c r="U12" s="20"/>
      <c r="V12" s="20"/>
    </row>
    <row r="13" spans="1:22" ht="19" x14ac:dyDescent="0.25">
      <c r="A13" s="20"/>
      <c r="B13" s="29" t="s">
        <v>555</v>
      </c>
      <c r="C13" s="27">
        <v>6777000000</v>
      </c>
      <c r="D13" s="27">
        <v>6276000000</v>
      </c>
      <c r="E13" s="27">
        <v>5990000000</v>
      </c>
      <c r="F13" s="28">
        <v>5888000000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867000000</v>
      </c>
      <c r="D17" s="34">
        <v>486000000</v>
      </c>
      <c r="E17" s="34">
        <v>582000000</v>
      </c>
      <c r="F17" s="35">
        <v>501000000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5.0533310019234133E-2</v>
      </c>
      <c r="D24" s="50">
        <f>D17/(D4)</f>
        <v>2.991321474733797E-2</v>
      </c>
      <c r="E24" s="50">
        <f>E17/(E4)</f>
        <v>3.8833655835057046E-2</v>
      </c>
      <c r="F24" s="51">
        <f>F17/(F4)</f>
        <v>3.4946986607142856E-2</v>
      </c>
      <c r="G24" s="46">
        <f>(IF(C24 &gt; 0.5, 100, IF(C24 &gt;= 0.2, 50, 0))) +
  (IF(D24 &gt; 0.5, 100, IF(D24 &gt;= 0.2, 50, 0))) +
  (IF(E24 &gt; 0.5, 100, IF(E24 &gt;= 0.2, 50, 0))) +
  (IF(F24 &gt; 0.5, 100, IF(F24 &gt;= 0.2, 50, 0)))</f>
        <v>0</v>
      </c>
      <c r="H24" s="47" t="s">
        <v>571</v>
      </c>
      <c r="I24" s="20"/>
      <c r="J24" s="20"/>
      <c r="K24" s="20"/>
      <c r="L24" s="20"/>
      <c r="M24" s="20"/>
      <c r="N24" s="20"/>
      <c r="O24" s="20"/>
      <c r="P24" s="20"/>
      <c r="Q24" s="20"/>
      <c r="R24" s="20"/>
      <c r="S24" s="20"/>
      <c r="T24" s="20"/>
      <c r="U24" s="20"/>
      <c r="V24" s="20"/>
    </row>
    <row r="25" spans="1:22" x14ac:dyDescent="0.2">
      <c r="A25" s="20"/>
      <c r="B25" s="39" t="s">
        <v>487</v>
      </c>
      <c r="C25" s="50">
        <f>C17/C6</f>
        <v>4.0824975278994209E-2</v>
      </c>
      <c r="D25" s="50">
        <f>D17/D6</f>
        <v>2.4103556018449636E-2</v>
      </c>
      <c r="E25" s="50">
        <f>E17/E6</f>
        <v>3.1369589823748184E-2</v>
      </c>
      <c r="F25" s="51">
        <f>F17/F6</f>
        <v>2.8289102202145682E-2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0.57239723124735131</v>
      </c>
      <c r="D26" s="50">
        <f>D8/D6</f>
        <v>0.57154193324406088</v>
      </c>
      <c r="E26" s="50">
        <f>E8/E6</f>
        <v>0.56643130491025706</v>
      </c>
      <c r="F26" s="51">
        <f>F8/F6</f>
        <v>0.59429700734048563</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2.1336874723328907</v>
      </c>
      <c r="D27" s="50">
        <f>D9/(D13+D10)</f>
        <v>2.2127151051625238</v>
      </c>
      <c r="E27" s="50">
        <f>E9/(E13+E10)</f>
        <v>2.0931356214595134</v>
      </c>
      <c r="F27" s="51">
        <f>F9/(F13+F10)</f>
        <v>2.0040684861840989</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7.8529024777358444E-2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Pass</v>
      </c>
      <c r="F30" s="58" t="str">
        <f>IF(F10&lt;&gt;0,"Pass","Fail")</f>
        <v>Pass</v>
      </c>
      <c r="G30" s="46">
        <f>(COUNTIF(C30:F30, "Pass") * 100) + (COUNTIF(C30:F30, "Fail") * 0)</f>
        <v>200</v>
      </c>
      <c r="H30" s="47" t="s">
        <v>579</v>
      </c>
      <c r="I30" s="20"/>
      <c r="J30" s="20"/>
      <c r="K30" s="20"/>
      <c r="L30" s="20"/>
      <c r="M30" s="20"/>
      <c r="N30" s="20"/>
      <c r="O30" s="20"/>
      <c r="P30" s="20"/>
      <c r="Q30" s="20"/>
      <c r="R30" s="20"/>
      <c r="S30" s="20"/>
      <c r="T30" s="20"/>
      <c r="U30" s="20"/>
      <c r="V30" s="20"/>
    </row>
    <row r="31" spans="1:22" x14ac:dyDescent="0.2">
      <c r="A31" s="20"/>
      <c r="B31" s="39" t="s">
        <v>580</v>
      </c>
      <c r="C31" s="50">
        <f>C17/(C13+C10)</f>
        <v>0.1279327135900841</v>
      </c>
      <c r="D31" s="50">
        <f>D17/(D13+D10)</f>
        <v>7.7437858508604213E-2</v>
      </c>
      <c r="E31" s="50">
        <f>E17/(E13+E10)</f>
        <v>9.6967677440853051E-2</v>
      </c>
      <c r="F31" s="51">
        <f>F17/(F13+F10)</f>
        <v>8.492964909306662E-2</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0.41166666666666674</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859000000</v>
      </c>
      <c r="D4" s="27">
        <v>987000000</v>
      </c>
      <c r="E4" s="27">
        <v>939000000</v>
      </c>
      <c r="F4" s="28">
        <v>1057000000</v>
      </c>
      <c r="G4" s="20"/>
      <c r="H4" s="20"/>
      <c r="I4" s="20"/>
      <c r="J4" s="20"/>
      <c r="K4" s="20"/>
      <c r="L4" s="20"/>
      <c r="M4" s="20"/>
      <c r="N4" s="20"/>
      <c r="O4" s="20"/>
      <c r="P4" s="20"/>
      <c r="Q4" s="20"/>
      <c r="R4" s="20"/>
      <c r="S4" s="20"/>
      <c r="T4" s="20"/>
      <c r="U4" s="20"/>
      <c r="V4" s="20"/>
    </row>
    <row r="5" spans="1:22" ht="19" x14ac:dyDescent="0.25">
      <c r="A5" s="20"/>
      <c r="B5" s="29" t="s">
        <v>547</v>
      </c>
      <c r="C5" s="27">
        <v>3502000000</v>
      </c>
      <c r="D5" s="27">
        <v>3502000000</v>
      </c>
      <c r="E5" s="27">
        <v>3502000000</v>
      </c>
      <c r="F5" s="28">
        <v>2369000000</v>
      </c>
      <c r="G5" s="20"/>
      <c r="H5" s="20"/>
      <c r="I5" s="20"/>
      <c r="J5" s="20"/>
      <c r="K5" s="20"/>
      <c r="L5" s="20"/>
      <c r="M5" s="20"/>
      <c r="N5" s="20"/>
      <c r="O5" s="20"/>
      <c r="P5" s="20"/>
      <c r="Q5" s="20"/>
      <c r="R5" s="20"/>
      <c r="S5" s="20"/>
      <c r="T5" s="20"/>
      <c r="U5" s="20"/>
      <c r="V5" s="20"/>
    </row>
    <row r="6" spans="1:22" ht="19" x14ac:dyDescent="0.25">
      <c r="A6" s="20"/>
      <c r="B6" s="29" t="s">
        <v>548</v>
      </c>
      <c r="C6" s="27">
        <v>103362000000</v>
      </c>
      <c r="D6" s="27">
        <v>97989000000</v>
      </c>
      <c r="E6" s="27">
        <v>99440000000</v>
      </c>
      <c r="F6" s="28">
        <v>125987000000</v>
      </c>
      <c r="G6" s="20"/>
      <c r="H6" s="20"/>
      <c r="I6" s="20"/>
      <c r="J6" s="20"/>
      <c r="K6" s="20"/>
      <c r="L6" s="20"/>
      <c r="M6" s="20"/>
      <c r="N6" s="20"/>
      <c r="O6" s="20"/>
      <c r="P6" s="20"/>
      <c r="Q6" s="20"/>
      <c r="R6" s="20"/>
      <c r="S6" s="20"/>
      <c r="T6" s="20"/>
      <c r="U6" s="20"/>
      <c r="V6" s="20"/>
    </row>
    <row r="7" spans="1:22" ht="19" x14ac:dyDescent="0.25">
      <c r="A7" s="20"/>
      <c r="B7" s="29" t="s">
        <v>549</v>
      </c>
      <c r="C7" s="27">
        <v>0</v>
      </c>
      <c r="D7" s="27">
        <v>0</v>
      </c>
      <c r="E7" s="27">
        <v>0</v>
      </c>
      <c r="F7" s="28">
        <v>0</v>
      </c>
      <c r="G7" s="20"/>
      <c r="H7" s="20"/>
      <c r="I7" s="20"/>
      <c r="J7" s="20"/>
      <c r="K7" s="20"/>
      <c r="L7" s="20"/>
      <c r="M7" s="20"/>
      <c r="N7" s="20"/>
      <c r="O7" s="20"/>
      <c r="P7" s="20"/>
      <c r="Q7" s="20"/>
      <c r="R7" s="20"/>
      <c r="S7" s="20"/>
      <c r="T7" s="20"/>
      <c r="U7" s="20"/>
      <c r="V7" s="20"/>
    </row>
    <row r="8" spans="1:22" ht="19" x14ac:dyDescent="0.25">
      <c r="A8" s="20"/>
      <c r="B8" s="29" t="s">
        <v>550</v>
      </c>
      <c r="C8" s="27">
        <v>0</v>
      </c>
      <c r="D8" s="27">
        <v>0</v>
      </c>
      <c r="E8" s="27">
        <v>0</v>
      </c>
      <c r="F8" s="28">
        <v>0</v>
      </c>
      <c r="G8" s="20"/>
      <c r="H8" s="20"/>
      <c r="I8" s="20"/>
      <c r="J8" s="20"/>
      <c r="K8" s="20"/>
      <c r="L8" s="20"/>
      <c r="M8" s="20"/>
      <c r="N8" s="20"/>
      <c r="O8" s="20"/>
      <c r="P8" s="20"/>
      <c r="Q8" s="20"/>
      <c r="R8" s="20"/>
      <c r="S8" s="20"/>
      <c r="T8" s="20"/>
      <c r="U8" s="20"/>
      <c r="V8" s="20"/>
    </row>
    <row r="9" spans="1:22" ht="19" x14ac:dyDescent="0.25">
      <c r="A9" s="20"/>
      <c r="B9" s="29" t="s">
        <v>551</v>
      </c>
      <c r="C9" s="27">
        <v>85732000000</v>
      </c>
      <c r="D9" s="27">
        <v>80626000000</v>
      </c>
      <c r="E9" s="27">
        <v>74313000000</v>
      </c>
      <c r="F9" s="28">
        <v>95770000000</v>
      </c>
      <c r="G9" s="20"/>
      <c r="H9" s="20"/>
      <c r="I9" s="20"/>
      <c r="J9" s="20"/>
      <c r="K9" s="20"/>
      <c r="L9" s="20"/>
      <c r="M9" s="20"/>
      <c r="N9" s="20"/>
      <c r="O9" s="20"/>
      <c r="P9" s="20"/>
      <c r="Q9" s="20"/>
      <c r="R9" s="20"/>
      <c r="S9" s="20"/>
      <c r="T9" s="20"/>
      <c r="U9" s="20"/>
      <c r="V9" s="20"/>
    </row>
    <row r="10" spans="1:22" ht="19" x14ac:dyDescent="0.25">
      <c r="A10" s="20"/>
      <c r="B10" s="29" t="s">
        <v>552</v>
      </c>
      <c r="C10" s="27">
        <v>37110000000</v>
      </c>
      <c r="D10" s="27">
        <v>36857000000</v>
      </c>
      <c r="E10" s="27">
        <v>34471000000</v>
      </c>
      <c r="F10" s="28">
        <v>31331000000</v>
      </c>
      <c r="G10" s="20"/>
      <c r="H10" s="20"/>
      <c r="I10" s="20"/>
      <c r="J10" s="20"/>
      <c r="K10" s="20"/>
      <c r="L10" s="20"/>
      <c r="M10" s="20"/>
      <c r="N10" s="20"/>
      <c r="O10" s="20"/>
      <c r="P10" s="20"/>
      <c r="Q10" s="20"/>
      <c r="R10" s="20"/>
      <c r="S10" s="20"/>
      <c r="T10" s="20"/>
      <c r="U10" s="20"/>
      <c r="V10" s="20"/>
    </row>
    <row r="11" spans="1:22" ht="19" x14ac:dyDescent="0.25">
      <c r="A11" s="20"/>
      <c r="B11" s="29" t="s">
        <v>553</v>
      </c>
      <c r="C11" s="27">
        <v>2001000000</v>
      </c>
      <c r="D11" s="27">
        <v>1970000000</v>
      </c>
      <c r="E11" s="27">
        <v>1970000000</v>
      </c>
      <c r="F11" s="28">
        <v>1970000000</v>
      </c>
      <c r="G11" s="20"/>
      <c r="H11" s="20"/>
      <c r="I11" s="20"/>
      <c r="J11" s="20"/>
      <c r="K11" s="20"/>
      <c r="L11" s="20"/>
      <c r="M11" s="20"/>
      <c r="N11" s="20"/>
      <c r="O11" s="20"/>
      <c r="P11" s="20"/>
      <c r="Q11" s="20"/>
      <c r="R11" s="20"/>
      <c r="S11" s="20"/>
      <c r="T11" s="20"/>
      <c r="U11" s="20"/>
      <c r="V11" s="20"/>
    </row>
    <row r="12" spans="1:22" ht="19" x14ac:dyDescent="0.25">
      <c r="A12" s="20"/>
      <c r="B12" s="29" t="s">
        <v>554</v>
      </c>
      <c r="C12" s="27">
        <v>49716000000</v>
      </c>
      <c r="D12" s="27">
        <v>50970000000</v>
      </c>
      <c r="E12" s="27">
        <v>53294000000</v>
      </c>
      <c r="F12" s="28">
        <v>52767000000</v>
      </c>
      <c r="G12" s="20"/>
      <c r="H12" s="20"/>
      <c r="I12" s="20"/>
      <c r="J12" s="20"/>
      <c r="K12" s="20"/>
      <c r="L12" s="20"/>
      <c r="M12" s="20"/>
      <c r="N12" s="20"/>
      <c r="O12" s="20"/>
      <c r="P12" s="20"/>
      <c r="Q12" s="20"/>
      <c r="R12" s="20"/>
      <c r="S12" s="20"/>
      <c r="T12" s="20"/>
      <c r="U12" s="20"/>
      <c r="V12" s="20"/>
    </row>
    <row r="13" spans="1:22" ht="19" x14ac:dyDescent="0.25">
      <c r="A13" s="20"/>
      <c r="B13" s="29" t="s">
        <v>555</v>
      </c>
      <c r="C13" s="27">
        <v>17630000000</v>
      </c>
      <c r="D13" s="27">
        <v>17363000000</v>
      </c>
      <c r="E13" s="27">
        <v>25127000000</v>
      </c>
      <c r="F13" s="28">
        <v>30217000000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4228000000</v>
      </c>
      <c r="D17" s="34">
        <v>5121000000</v>
      </c>
      <c r="E17" s="34">
        <v>5116000000</v>
      </c>
      <c r="F17" s="35">
        <v>5491000000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f>C17/(C4)</f>
        <v>4.9220023282887082</v>
      </c>
      <c r="D24" s="50">
        <f>D17/(D4)</f>
        <v>5.188449848024316</v>
      </c>
      <c r="E24" s="50">
        <f>E17/(E4)</f>
        <v>5.4483493077742278</v>
      </c>
      <c r="F24" s="51">
        <f>F17/(F4)</f>
        <v>5.1948912015137179</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4.0904781254232699E-2</v>
      </c>
      <c r="D25" s="50">
        <f>D17/D6</f>
        <v>5.2260968067844353E-2</v>
      </c>
      <c r="E25" s="50">
        <f>E17/E6</f>
        <v>5.1448109412711183E-2</v>
      </c>
      <c r="F25" s="51">
        <f>F17/F6</f>
        <v>4.3583861827013896E-2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v>
      </c>
      <c r="D26" s="50">
        <f>D8/D6</f>
        <v>0</v>
      </c>
      <c r="E26" s="50">
        <f>E8/E6</f>
        <v>0</v>
      </c>
      <c r="F26" s="51">
        <f>F8/F6</f>
        <v>0</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1.5661673364998172</v>
      </c>
      <c r="D27" s="50">
        <f>D9/(D13+D10)</f>
        <v>1.4870158613057913</v>
      </c>
      <c r="E27" s="50">
        <f>E9/(E13+E10)</f>
        <v>1.2469042585321655</v>
      </c>
      <c r="F27" s="51">
        <f>F9/(F13+F10)</f>
        <v>1.556021316695912</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Fail</v>
      </c>
      <c r="D28" s="52" t="str">
        <f>IF(D11=0, "Pass", "Fail")</f>
        <v>Fail</v>
      </c>
      <c r="E28" s="52" t="str">
        <f>IF(E11=0, "Pass", "Fail")</f>
        <v>Fail</v>
      </c>
      <c r="F28" s="53" t="str">
        <f>IF(F11=0, "Pass", "Fail")</f>
        <v>Fail</v>
      </c>
      <c r="G28" s="46">
        <f>(COUNTIF(C28:F28, "Pass") * 100) + (COUNTIF(C28:F28, "Fail") * 0)</f>
        <v>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-1.9407521695154268E-2</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7.7237851662404086E-2</v>
      </c>
      <c r="D31" s="50">
        <f>D17/(D13+D10)</f>
        <v>9.4448542973072661E-2</v>
      </c>
      <c r="E31" s="50">
        <f>E17/(E13+E10)</f>
        <v>8.5841806772039328E-2</v>
      </c>
      <c r="F31" s="51">
        <f>F17/(F13+F10)</f>
        <v>8.9214921687138488E-2</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0.8866666666666666</v>
      </c>
      <c r="J2" s="20"/>
      <c r="K2" s="20"/>
      <c r="L2" s="20"/>
      <c r="M2" s="20"/>
      <c r="N2" s="20"/>
      <c r="O2" s="20"/>
      <c r="P2" s="20"/>
      <c r="Q2" s="20"/>
      <c r="R2" s="20"/>
      <c r="S2" s="20"/>
      <c r="T2" s="20"/>
      <c r="U2" s="20"/>
      <c r="V2" s="20"/>
    </row>
    <row r="3" spans="1:22" ht="19" x14ac:dyDescent="0.25">
      <c r="A3" s="20"/>
      <c r="B3" s="26" t="s">
        <v>545</v>
      </c>
      <c r="C3" s="27">
        <v>0</v>
      </c>
      <c r="D3" s="27">
        <v>2670000000</v>
      </c>
      <c r="E3" s="27">
        <v>1170000000</v>
      </c>
      <c r="F3" s="28">
        <v>728000000</v>
      </c>
      <c r="G3" s="20"/>
      <c r="H3" s="20"/>
      <c r="I3" s="20"/>
      <c r="J3" s="20"/>
      <c r="K3" s="20"/>
      <c r="L3" s="20"/>
      <c r="M3" s="20"/>
      <c r="N3" s="20"/>
      <c r="O3" s="20"/>
      <c r="P3" s="20"/>
      <c r="Q3" s="20"/>
      <c r="R3" s="20"/>
      <c r="S3" s="20"/>
      <c r="T3" s="20"/>
      <c r="U3" s="20"/>
      <c r="V3" s="20"/>
    </row>
    <row r="4" spans="1:22" ht="19" x14ac:dyDescent="0.25">
      <c r="A4" s="20"/>
      <c r="B4" s="29" t="s">
        <v>546</v>
      </c>
      <c r="C4" s="27">
        <v>148436000000</v>
      </c>
      <c r="D4" s="27">
        <v>127049000000</v>
      </c>
      <c r="E4" s="27">
        <v>110558000000</v>
      </c>
      <c r="F4" s="28">
        <v>96960000000</v>
      </c>
      <c r="G4" s="20"/>
      <c r="H4" s="20"/>
      <c r="I4" s="20"/>
      <c r="J4" s="20"/>
      <c r="K4" s="20"/>
      <c r="L4" s="20"/>
      <c r="M4" s="20"/>
      <c r="N4" s="20"/>
      <c r="O4" s="20"/>
      <c r="P4" s="20"/>
      <c r="Q4" s="20"/>
      <c r="R4" s="20"/>
      <c r="S4" s="20"/>
      <c r="T4" s="20"/>
      <c r="U4" s="20"/>
      <c r="V4" s="20"/>
    </row>
    <row r="5" spans="1:22" ht="19" x14ac:dyDescent="0.25">
      <c r="A5" s="20"/>
      <c r="B5" s="29" t="s">
        <v>547</v>
      </c>
      <c r="C5" s="27">
        <v>29198000000</v>
      </c>
      <c r="D5" s="27">
        <v>28960000000</v>
      </c>
      <c r="E5" s="27">
        <v>22956000000</v>
      </c>
      <c r="F5" s="28">
        <v>21175000000</v>
      </c>
      <c r="G5" s="20"/>
      <c r="H5" s="20"/>
      <c r="I5" s="20"/>
      <c r="J5" s="20"/>
      <c r="K5" s="20"/>
      <c r="L5" s="20"/>
      <c r="M5" s="20"/>
      <c r="N5" s="20"/>
      <c r="O5" s="20"/>
      <c r="P5" s="20"/>
      <c r="Q5" s="20"/>
      <c r="R5" s="20"/>
      <c r="S5" s="20"/>
      <c r="T5" s="20"/>
      <c r="U5" s="20"/>
      <c r="V5" s="20"/>
    </row>
    <row r="6" spans="1:22" ht="19" x14ac:dyDescent="0.25">
      <c r="A6" s="20"/>
      <c r="B6" s="29" t="s">
        <v>548</v>
      </c>
      <c r="C6" s="27">
        <v>402392000000</v>
      </c>
      <c r="D6" s="27">
        <v>365264000000</v>
      </c>
      <c r="E6" s="27">
        <v>359268000000</v>
      </c>
      <c r="F6" s="28">
        <v>319616000000</v>
      </c>
      <c r="G6" s="20"/>
      <c r="H6" s="20"/>
      <c r="I6" s="20"/>
      <c r="J6" s="20"/>
      <c r="K6" s="20"/>
      <c r="L6" s="20"/>
      <c r="M6" s="20"/>
      <c r="N6" s="20"/>
      <c r="O6" s="20"/>
      <c r="P6" s="20"/>
      <c r="Q6" s="20"/>
      <c r="R6" s="20"/>
      <c r="S6" s="20"/>
      <c r="T6" s="20"/>
      <c r="U6" s="20"/>
      <c r="V6" s="20"/>
    </row>
    <row r="7" spans="1:22" ht="19" x14ac:dyDescent="0.25">
      <c r="A7" s="20"/>
      <c r="B7" s="29" t="s">
        <v>549</v>
      </c>
      <c r="C7" s="27">
        <v>81814000000</v>
      </c>
      <c r="D7" s="27">
        <v>69300000000</v>
      </c>
      <c r="E7" s="27">
        <v>64254000000</v>
      </c>
      <c r="F7" s="28">
        <v>56834000000</v>
      </c>
      <c r="G7" s="20"/>
      <c r="H7" s="20"/>
      <c r="I7" s="20"/>
      <c r="J7" s="20"/>
      <c r="K7" s="20"/>
      <c r="L7" s="20"/>
      <c r="M7" s="20"/>
      <c r="N7" s="20"/>
      <c r="O7" s="20"/>
      <c r="P7" s="20"/>
      <c r="Q7" s="20"/>
      <c r="R7" s="20"/>
      <c r="S7" s="20"/>
      <c r="T7" s="20"/>
      <c r="U7" s="20"/>
      <c r="V7" s="20"/>
    </row>
    <row r="8" spans="1:22" ht="19" x14ac:dyDescent="0.25">
      <c r="A8" s="20"/>
      <c r="B8" s="29" t="s">
        <v>550</v>
      </c>
      <c r="C8" s="27">
        <v>37199000000</v>
      </c>
      <c r="D8" s="27">
        <v>39820000000</v>
      </c>
      <c r="E8" s="27">
        <v>43379000000</v>
      </c>
      <c r="F8" s="28">
        <v>40238000000</v>
      </c>
      <c r="G8" s="20"/>
      <c r="H8" s="20"/>
      <c r="I8" s="20"/>
      <c r="J8" s="20"/>
      <c r="K8" s="20"/>
      <c r="L8" s="20"/>
      <c r="M8" s="20"/>
      <c r="N8" s="20"/>
      <c r="O8" s="20"/>
      <c r="P8" s="20"/>
      <c r="Q8" s="20"/>
      <c r="R8" s="20"/>
      <c r="S8" s="20"/>
      <c r="T8" s="20"/>
      <c r="U8" s="20"/>
      <c r="V8" s="20"/>
    </row>
    <row r="9" spans="1:22" ht="19" x14ac:dyDescent="0.25">
      <c r="A9" s="20"/>
      <c r="B9" s="29" t="s">
        <v>551</v>
      </c>
      <c r="C9" s="27">
        <v>119013000000</v>
      </c>
      <c r="D9" s="27">
        <v>109120000000</v>
      </c>
      <c r="E9" s="27">
        <v>107633000000</v>
      </c>
      <c r="F9" s="28">
        <v>97072000000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211247000000</v>
      </c>
      <c r="D12" s="27">
        <v>195563000000</v>
      </c>
      <c r="E12" s="27">
        <v>191484000000</v>
      </c>
      <c r="F12" s="28">
        <v>163401000000</v>
      </c>
      <c r="G12" s="20"/>
      <c r="H12" s="20"/>
      <c r="I12" s="20"/>
      <c r="J12" s="20"/>
      <c r="K12" s="20"/>
      <c r="L12" s="20"/>
      <c r="M12" s="20"/>
      <c r="N12" s="20"/>
      <c r="O12" s="20"/>
      <c r="P12" s="20"/>
      <c r="Q12" s="20"/>
      <c r="R12" s="20"/>
      <c r="S12" s="20"/>
      <c r="T12" s="20"/>
      <c r="U12" s="20"/>
      <c r="V12" s="20"/>
    </row>
    <row r="13" spans="1:22" ht="19" x14ac:dyDescent="0.25">
      <c r="A13" s="20"/>
      <c r="B13" s="29" t="s">
        <v>555</v>
      </c>
      <c r="C13" s="27">
        <v>283379000000</v>
      </c>
      <c r="D13" s="27">
        <v>256144000000</v>
      </c>
      <c r="E13" s="27">
        <v>251635000000</v>
      </c>
      <c r="F13" s="28">
        <v>222544000000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45427000000</v>
      </c>
      <c r="D15" s="27">
        <v>39500000000</v>
      </c>
      <c r="E15" s="27">
        <v>31562000000</v>
      </c>
      <c r="F15" s="28">
        <v>27573000000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101746000000</v>
      </c>
      <c r="D17" s="34">
        <v>91495000000</v>
      </c>
      <c r="E17" s="34">
        <v>91652000000</v>
      </c>
      <c r="F17" s="35">
        <v>65124000000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f>C17/(C4)</f>
        <v>0.68545366353175774</v>
      </c>
      <c r="D24" s="50">
        <f>D17/(D4)</f>
        <v>0.72015521570417718</v>
      </c>
      <c r="E24" s="50">
        <f>E17/(E4)</f>
        <v>0.82899473579478644</v>
      </c>
      <c r="F24" s="51">
        <f>F17/(F4)</f>
        <v>0.67165841584158414</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0.2528529394222549</v>
      </c>
      <c r="D25" s="50">
        <f>D17/D6</f>
        <v>0.25049005650707434</v>
      </c>
      <c r="E25" s="50">
        <f>E17/E6</f>
        <v>0.25510760769119434</v>
      </c>
      <c r="F25" s="51">
        <f>F17/F6</f>
        <v>0.20375700841009212</v>
      </c>
      <c r="G25" s="46">
        <f>(IF(C25 &gt; 0.17, 100, IF(C25 &gt;= 0.1, 50, 0))) +
  (IF(D25 &gt; 0.17, 100, IF(D25 &gt;= 0.1, 50, 0))) +
  (IF(E25 &gt; 0.17, 100, IF(E25 &gt;= 0.1, 50, 0))) +
  (IF(F25 &gt; 0.17, 100, IF(F25 &gt;= 0.1, 50, 0)))</f>
        <v>400</v>
      </c>
      <c r="H25" s="47" t="s">
        <v>572</v>
      </c>
      <c r="I25" s="20"/>
      <c r="J25" s="20"/>
      <c r="K25" s="20"/>
      <c r="L25" s="20"/>
      <c r="M25" s="20"/>
      <c r="N25" s="20"/>
      <c r="O25" s="20"/>
      <c r="P25" s="20"/>
      <c r="Q25" s="20"/>
      <c r="R25" s="20"/>
      <c r="S25" s="20"/>
      <c r="T25" s="20"/>
      <c r="U25" s="20"/>
      <c r="V25" s="20"/>
    </row>
    <row r="26" spans="1:22" x14ac:dyDescent="0.2">
      <c r="A26" s="20"/>
      <c r="B26" s="39" t="s">
        <v>489</v>
      </c>
      <c r="C26" s="50">
        <f>C8/C6</f>
        <v>9.2444680808763599E-2</v>
      </c>
      <c r="D26" s="50">
        <f>D8/D6</f>
        <v>0.10901703973016777</v>
      </c>
      <c r="E26" s="50">
        <f>E8/E6</f>
        <v>0.1207427324448601</v>
      </c>
      <c r="F26" s="51">
        <f>F8/F6</f>
        <v>0.12589482378854625</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0.41997819175027085</v>
      </c>
      <c r="D27" s="50">
        <f>D9/(D13+D10)</f>
        <v>0.42601036916734336</v>
      </c>
      <c r="E27" s="50">
        <f>E9/(E13+E10)</f>
        <v>0.42773461561388521</v>
      </c>
      <c r="F27" s="51">
        <f>F9/(F13+F10)</f>
        <v>0.43619239341433602</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9.1122264616351992E-2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0.35904565969955432</v>
      </c>
      <c r="D31" s="50">
        <f>D17/(D13+D10)</f>
        <v>0.35720141795240179</v>
      </c>
      <c r="E31" s="50">
        <f>E17/(E13+E10)</f>
        <v>0.36422596220716513</v>
      </c>
      <c r="F31" s="51">
        <f>F17/(F13+F10)</f>
        <v>0.29263426558343519</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0.8866666666666666</v>
      </c>
      <c r="J2" s="20"/>
      <c r="K2" s="20"/>
      <c r="L2" s="20"/>
      <c r="M2" s="20"/>
      <c r="N2" s="20"/>
      <c r="O2" s="20"/>
      <c r="P2" s="20"/>
      <c r="Q2" s="20"/>
      <c r="R2" s="20"/>
      <c r="S2" s="20"/>
      <c r="T2" s="20"/>
      <c r="U2" s="20"/>
      <c r="V2" s="20"/>
    </row>
    <row r="3" spans="1:22" ht="19" x14ac:dyDescent="0.25">
      <c r="A3" s="20"/>
      <c r="B3" s="26" t="s">
        <v>545</v>
      </c>
      <c r="C3" s="27">
        <v>0</v>
      </c>
      <c r="D3" s="27">
        <v>2670000000</v>
      </c>
      <c r="E3" s="27">
        <v>1170000000</v>
      </c>
      <c r="F3" s="28">
        <v>728000000</v>
      </c>
      <c r="G3" s="20"/>
      <c r="H3" s="20"/>
      <c r="I3" s="20"/>
      <c r="J3" s="20"/>
      <c r="K3" s="20"/>
      <c r="L3" s="20"/>
      <c r="M3" s="20"/>
      <c r="N3" s="20"/>
      <c r="O3" s="20"/>
      <c r="P3" s="20"/>
      <c r="Q3" s="20"/>
      <c r="R3" s="20"/>
      <c r="S3" s="20"/>
      <c r="T3" s="20"/>
      <c r="U3" s="20"/>
      <c r="V3" s="20"/>
    </row>
    <row r="4" spans="1:22" ht="19" x14ac:dyDescent="0.25">
      <c r="A4" s="20"/>
      <c r="B4" s="29" t="s">
        <v>546</v>
      </c>
      <c r="C4" s="27">
        <v>148436000000</v>
      </c>
      <c r="D4" s="27">
        <v>127049000000</v>
      </c>
      <c r="E4" s="27">
        <v>110558000000</v>
      </c>
      <c r="F4" s="28">
        <v>96960000000</v>
      </c>
      <c r="G4" s="20"/>
      <c r="H4" s="20"/>
      <c r="I4" s="20"/>
      <c r="J4" s="20"/>
      <c r="K4" s="20"/>
      <c r="L4" s="20"/>
      <c r="M4" s="20"/>
      <c r="N4" s="20"/>
      <c r="O4" s="20"/>
      <c r="P4" s="20"/>
      <c r="Q4" s="20"/>
      <c r="R4" s="20"/>
      <c r="S4" s="20"/>
      <c r="T4" s="20"/>
      <c r="U4" s="20"/>
      <c r="V4" s="20"/>
    </row>
    <row r="5" spans="1:22" ht="19" x14ac:dyDescent="0.25">
      <c r="A5" s="20"/>
      <c r="B5" s="29" t="s">
        <v>547</v>
      </c>
      <c r="C5" s="27">
        <v>29198000000</v>
      </c>
      <c r="D5" s="27">
        <v>28960000000</v>
      </c>
      <c r="E5" s="27">
        <v>22956000000</v>
      </c>
      <c r="F5" s="28">
        <v>21175000000</v>
      </c>
      <c r="G5" s="20"/>
      <c r="H5" s="20"/>
      <c r="I5" s="20"/>
      <c r="J5" s="20"/>
      <c r="K5" s="20"/>
      <c r="L5" s="20"/>
      <c r="M5" s="20"/>
      <c r="N5" s="20"/>
      <c r="O5" s="20"/>
      <c r="P5" s="20"/>
      <c r="Q5" s="20"/>
      <c r="R5" s="20"/>
      <c r="S5" s="20"/>
      <c r="T5" s="20"/>
      <c r="U5" s="20"/>
      <c r="V5" s="20"/>
    </row>
    <row r="6" spans="1:22" ht="19" x14ac:dyDescent="0.25">
      <c r="A6" s="20"/>
      <c r="B6" s="29" t="s">
        <v>548</v>
      </c>
      <c r="C6" s="27">
        <v>402392000000</v>
      </c>
      <c r="D6" s="27">
        <v>365264000000</v>
      </c>
      <c r="E6" s="27">
        <v>359268000000</v>
      </c>
      <c r="F6" s="28">
        <v>319616000000</v>
      </c>
      <c r="G6" s="20"/>
      <c r="H6" s="20"/>
      <c r="I6" s="20"/>
      <c r="J6" s="20"/>
      <c r="K6" s="20"/>
      <c r="L6" s="20"/>
      <c r="M6" s="20"/>
      <c r="N6" s="20"/>
      <c r="O6" s="20"/>
      <c r="P6" s="20"/>
      <c r="Q6" s="20"/>
      <c r="R6" s="20"/>
      <c r="S6" s="20"/>
      <c r="T6" s="20"/>
      <c r="U6" s="20"/>
      <c r="V6" s="20"/>
    </row>
    <row r="7" spans="1:22" ht="19" x14ac:dyDescent="0.25">
      <c r="A7" s="20"/>
      <c r="B7" s="29" t="s">
        <v>549</v>
      </c>
      <c r="C7" s="27">
        <v>81814000000</v>
      </c>
      <c r="D7" s="27">
        <v>69300000000</v>
      </c>
      <c r="E7" s="27">
        <v>64254000000</v>
      </c>
      <c r="F7" s="28">
        <v>56834000000</v>
      </c>
      <c r="G7" s="20"/>
      <c r="H7" s="20"/>
      <c r="I7" s="20"/>
      <c r="J7" s="20"/>
      <c r="K7" s="20"/>
      <c r="L7" s="20"/>
      <c r="M7" s="20"/>
      <c r="N7" s="20"/>
      <c r="O7" s="20"/>
      <c r="P7" s="20"/>
      <c r="Q7" s="20"/>
      <c r="R7" s="20"/>
      <c r="S7" s="20"/>
      <c r="T7" s="20"/>
      <c r="U7" s="20"/>
      <c r="V7" s="20"/>
    </row>
    <row r="8" spans="1:22" ht="19" x14ac:dyDescent="0.25">
      <c r="A8" s="20"/>
      <c r="B8" s="29" t="s">
        <v>550</v>
      </c>
      <c r="C8" s="27">
        <v>37199000000</v>
      </c>
      <c r="D8" s="27">
        <v>39820000000</v>
      </c>
      <c r="E8" s="27">
        <v>43379000000</v>
      </c>
      <c r="F8" s="28">
        <v>40238000000</v>
      </c>
      <c r="G8" s="20"/>
      <c r="H8" s="20"/>
      <c r="I8" s="20"/>
      <c r="J8" s="20"/>
      <c r="K8" s="20"/>
      <c r="L8" s="20"/>
      <c r="M8" s="20"/>
      <c r="N8" s="20"/>
      <c r="O8" s="20"/>
      <c r="P8" s="20"/>
      <c r="Q8" s="20"/>
      <c r="R8" s="20"/>
      <c r="S8" s="20"/>
      <c r="T8" s="20"/>
      <c r="U8" s="20"/>
      <c r="V8" s="20"/>
    </row>
    <row r="9" spans="1:22" ht="19" x14ac:dyDescent="0.25">
      <c r="A9" s="20"/>
      <c r="B9" s="29" t="s">
        <v>551</v>
      </c>
      <c r="C9" s="27">
        <v>119013000000</v>
      </c>
      <c r="D9" s="27">
        <v>109120000000</v>
      </c>
      <c r="E9" s="27">
        <v>107633000000</v>
      </c>
      <c r="F9" s="28">
        <v>97072000000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211247000000</v>
      </c>
      <c r="D12" s="27">
        <v>195563000000</v>
      </c>
      <c r="E12" s="27">
        <v>191484000000</v>
      </c>
      <c r="F12" s="28">
        <v>163401000000</v>
      </c>
      <c r="G12" s="20"/>
      <c r="H12" s="20"/>
      <c r="I12" s="20"/>
      <c r="J12" s="20"/>
      <c r="K12" s="20"/>
      <c r="L12" s="20"/>
      <c r="M12" s="20"/>
      <c r="N12" s="20"/>
      <c r="O12" s="20"/>
      <c r="P12" s="20"/>
      <c r="Q12" s="20"/>
      <c r="R12" s="20"/>
      <c r="S12" s="20"/>
      <c r="T12" s="20"/>
      <c r="U12" s="20"/>
      <c r="V12" s="20"/>
    </row>
    <row r="13" spans="1:22" ht="19" x14ac:dyDescent="0.25">
      <c r="A13" s="20"/>
      <c r="B13" s="29" t="s">
        <v>555</v>
      </c>
      <c r="C13" s="27">
        <v>283379000000</v>
      </c>
      <c r="D13" s="27">
        <v>256144000000</v>
      </c>
      <c r="E13" s="27">
        <v>251635000000</v>
      </c>
      <c r="F13" s="28">
        <v>222544000000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45427000000</v>
      </c>
      <c r="D15" s="27">
        <v>39500000000</v>
      </c>
      <c r="E15" s="27">
        <v>31562000000</v>
      </c>
      <c r="F15" s="28">
        <v>27573000000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101746000000</v>
      </c>
      <c r="D17" s="34">
        <v>91495000000</v>
      </c>
      <c r="E17" s="34">
        <v>91652000000</v>
      </c>
      <c r="F17" s="35">
        <v>65124000000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f>C17/(C4)</f>
        <v>0.68545366353175774</v>
      </c>
      <c r="D24" s="50">
        <f>D17/(D4)</f>
        <v>0.72015521570417718</v>
      </c>
      <c r="E24" s="50">
        <f>E17/(E4)</f>
        <v>0.82899473579478644</v>
      </c>
      <c r="F24" s="51">
        <f>F17/(F4)</f>
        <v>0.67165841584158414</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0.2528529394222549</v>
      </c>
      <c r="D25" s="50">
        <f>D17/D6</f>
        <v>0.25049005650707434</v>
      </c>
      <c r="E25" s="50">
        <f>E17/E6</f>
        <v>0.25510760769119434</v>
      </c>
      <c r="F25" s="51">
        <f>F17/F6</f>
        <v>0.20375700841009212</v>
      </c>
      <c r="G25" s="46">
        <f>(IF(C25 &gt; 0.17, 100, IF(C25 &gt;= 0.1, 50, 0))) +
  (IF(D25 &gt; 0.17, 100, IF(D25 &gt;= 0.1, 50, 0))) +
  (IF(E25 &gt; 0.17, 100, IF(E25 &gt;= 0.1, 50, 0))) +
  (IF(F25 &gt; 0.17, 100, IF(F25 &gt;= 0.1, 50, 0)))</f>
        <v>400</v>
      </c>
      <c r="H25" s="47" t="s">
        <v>572</v>
      </c>
      <c r="I25" s="20"/>
      <c r="J25" s="20"/>
      <c r="K25" s="20"/>
      <c r="L25" s="20"/>
      <c r="M25" s="20"/>
      <c r="N25" s="20"/>
      <c r="O25" s="20"/>
      <c r="P25" s="20"/>
      <c r="Q25" s="20"/>
      <c r="R25" s="20"/>
      <c r="S25" s="20"/>
      <c r="T25" s="20"/>
      <c r="U25" s="20"/>
      <c r="V25" s="20"/>
    </row>
    <row r="26" spans="1:22" x14ac:dyDescent="0.2">
      <c r="A26" s="20"/>
      <c r="B26" s="39" t="s">
        <v>489</v>
      </c>
      <c r="C26" s="50">
        <f>C8/C6</f>
        <v>9.2444680808763599E-2</v>
      </c>
      <c r="D26" s="50">
        <f>D8/D6</f>
        <v>0.10901703973016777</v>
      </c>
      <c r="E26" s="50">
        <f>E8/E6</f>
        <v>0.1207427324448601</v>
      </c>
      <c r="F26" s="51">
        <f>F8/F6</f>
        <v>0.12589482378854625</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0.41997819175027085</v>
      </c>
      <c r="D27" s="50">
        <f>D9/(D13+D10)</f>
        <v>0.42601036916734336</v>
      </c>
      <c r="E27" s="50">
        <f>E9/(E13+E10)</f>
        <v>0.42773461561388521</v>
      </c>
      <c r="F27" s="51">
        <f>F9/(F13+F10)</f>
        <v>0.43619239341433602</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9.1122264616351992E-2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0.35904565969955432</v>
      </c>
      <c r="D31" s="50">
        <f>D17/(D13+D10)</f>
        <v>0.35720141795240179</v>
      </c>
      <c r="E31" s="50">
        <f>E17/(E13+E10)</f>
        <v>0.36422596220716513</v>
      </c>
      <c r="F31" s="51">
        <f>F17/(F13+F10)</f>
        <v>0.29263426558343519</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0.39750000000000002</v>
      </c>
      <c r="J2" s="20"/>
      <c r="K2" s="20"/>
      <c r="L2" s="20"/>
      <c r="M2" s="20"/>
      <c r="N2" s="20"/>
      <c r="O2" s="20"/>
      <c r="P2" s="20"/>
      <c r="Q2" s="20"/>
      <c r="R2" s="20"/>
      <c r="S2" s="20"/>
      <c r="T2" s="20"/>
      <c r="U2" s="20"/>
      <c r="V2" s="20"/>
    </row>
    <row r="3" spans="1:22" ht="19" x14ac:dyDescent="0.25">
      <c r="A3" s="20"/>
      <c r="B3" s="26" t="s">
        <v>545</v>
      </c>
      <c r="C3" s="27">
        <v>1215000000</v>
      </c>
      <c r="D3" s="27">
        <v>1180000000</v>
      </c>
      <c r="E3" s="27">
        <v>1194000000</v>
      </c>
      <c r="F3" s="28">
        <v>1966000000</v>
      </c>
      <c r="G3" s="20"/>
      <c r="H3" s="20"/>
      <c r="I3" s="20"/>
      <c r="J3" s="20"/>
      <c r="K3" s="20"/>
      <c r="L3" s="20"/>
      <c r="M3" s="20"/>
      <c r="N3" s="20"/>
      <c r="O3" s="20"/>
      <c r="P3" s="20"/>
      <c r="Q3" s="20"/>
      <c r="R3" s="20"/>
      <c r="S3" s="20"/>
      <c r="T3" s="20"/>
      <c r="U3" s="20"/>
      <c r="V3" s="20"/>
    </row>
    <row r="4" spans="1:22" ht="19" x14ac:dyDescent="0.25">
      <c r="A4" s="20"/>
      <c r="B4" s="29" t="s">
        <v>546</v>
      </c>
      <c r="C4" s="27">
        <v>1652000000</v>
      </c>
      <c r="D4" s="27">
        <v>1608000000</v>
      </c>
      <c r="E4" s="27">
        <v>1553000000</v>
      </c>
      <c r="F4" s="28">
        <v>2012000000</v>
      </c>
      <c r="G4" s="20"/>
      <c r="H4" s="20"/>
      <c r="I4" s="20"/>
      <c r="J4" s="20"/>
      <c r="K4" s="20"/>
      <c r="L4" s="20"/>
      <c r="M4" s="20"/>
      <c r="N4" s="20"/>
      <c r="O4" s="20"/>
      <c r="P4" s="20"/>
      <c r="Q4" s="20"/>
      <c r="R4" s="20"/>
      <c r="S4" s="20"/>
      <c r="T4" s="20"/>
      <c r="U4" s="20"/>
      <c r="V4" s="20"/>
    </row>
    <row r="5" spans="1:22" ht="19" x14ac:dyDescent="0.25">
      <c r="A5" s="20"/>
      <c r="B5" s="29" t="s">
        <v>547</v>
      </c>
      <c r="C5" s="27">
        <v>6791000000</v>
      </c>
      <c r="D5" s="27">
        <v>5177000000</v>
      </c>
      <c r="E5" s="27">
        <v>5177000000</v>
      </c>
      <c r="F5" s="28">
        <v>5177000000</v>
      </c>
      <c r="G5" s="20"/>
      <c r="H5" s="20"/>
      <c r="I5" s="20"/>
      <c r="J5" s="20"/>
      <c r="K5" s="20"/>
      <c r="L5" s="20"/>
      <c r="M5" s="20"/>
      <c r="N5" s="20"/>
      <c r="O5" s="20"/>
      <c r="P5" s="20"/>
      <c r="Q5" s="20"/>
      <c r="R5" s="20"/>
      <c r="S5" s="20"/>
      <c r="T5" s="20"/>
      <c r="U5" s="20"/>
      <c r="V5" s="20"/>
    </row>
    <row r="6" spans="1:22" ht="19" x14ac:dyDescent="0.25">
      <c r="A6" s="20"/>
      <c r="B6" s="29" t="s">
        <v>548</v>
      </c>
      <c r="C6" s="27">
        <v>38570000000</v>
      </c>
      <c r="D6" s="27">
        <v>36954000000</v>
      </c>
      <c r="E6" s="27">
        <v>39523000000</v>
      </c>
      <c r="F6" s="28">
        <v>47414000000</v>
      </c>
      <c r="G6" s="20"/>
      <c r="H6" s="20"/>
      <c r="I6" s="20"/>
      <c r="J6" s="20"/>
      <c r="K6" s="20"/>
      <c r="L6" s="20"/>
      <c r="M6" s="20"/>
      <c r="N6" s="20"/>
      <c r="O6" s="20"/>
      <c r="P6" s="20"/>
      <c r="Q6" s="20"/>
      <c r="R6" s="20"/>
      <c r="S6" s="20"/>
      <c r="T6" s="20"/>
      <c r="U6" s="20"/>
      <c r="V6" s="20"/>
    </row>
    <row r="7" spans="1:22" ht="19" x14ac:dyDescent="0.25">
      <c r="A7" s="20"/>
      <c r="B7" s="29" t="s">
        <v>549</v>
      </c>
      <c r="C7" s="27">
        <v>11319000000</v>
      </c>
      <c r="D7" s="27">
        <v>8616000000</v>
      </c>
      <c r="E7" s="27">
        <v>8579000000</v>
      </c>
      <c r="F7" s="28">
        <v>9063000000</v>
      </c>
      <c r="G7" s="20"/>
      <c r="H7" s="20"/>
      <c r="I7" s="20"/>
      <c r="J7" s="20"/>
      <c r="K7" s="20"/>
      <c r="L7" s="20"/>
      <c r="M7" s="20"/>
      <c r="N7" s="20"/>
      <c r="O7" s="20"/>
      <c r="P7" s="20"/>
      <c r="Q7" s="20"/>
      <c r="R7" s="20"/>
      <c r="S7" s="20"/>
      <c r="T7" s="20"/>
      <c r="U7" s="20"/>
      <c r="V7" s="20"/>
    </row>
    <row r="8" spans="1:22" ht="19" x14ac:dyDescent="0.25">
      <c r="A8" s="20"/>
      <c r="B8" s="29" t="s">
        <v>550</v>
      </c>
      <c r="C8" s="27">
        <v>30741000000</v>
      </c>
      <c r="D8" s="27">
        <v>32261000000</v>
      </c>
      <c r="E8" s="27">
        <v>32550000000</v>
      </c>
      <c r="F8" s="28">
        <v>35386000000</v>
      </c>
      <c r="G8" s="20"/>
      <c r="H8" s="20"/>
      <c r="I8" s="20"/>
      <c r="J8" s="20"/>
      <c r="K8" s="20"/>
      <c r="L8" s="20"/>
      <c r="M8" s="20"/>
      <c r="N8" s="20"/>
      <c r="O8" s="20"/>
      <c r="P8" s="20"/>
      <c r="Q8" s="20"/>
      <c r="R8" s="20"/>
      <c r="S8" s="20"/>
      <c r="T8" s="20"/>
      <c r="U8" s="20"/>
      <c r="V8" s="20"/>
    </row>
    <row r="9" spans="1:22" ht="19" x14ac:dyDescent="0.25">
      <c r="A9" s="20"/>
      <c r="B9" s="29" t="s">
        <v>551</v>
      </c>
      <c r="C9" s="27">
        <v>42060000000</v>
      </c>
      <c r="D9" s="27">
        <v>40877000000</v>
      </c>
      <c r="E9" s="27">
        <v>41129000000</v>
      </c>
      <c r="F9" s="28">
        <v>44449000000</v>
      </c>
      <c r="G9" s="20"/>
      <c r="H9" s="20"/>
      <c r="I9" s="20"/>
      <c r="J9" s="20"/>
      <c r="K9" s="20"/>
      <c r="L9" s="20"/>
      <c r="M9" s="20"/>
      <c r="N9" s="20"/>
      <c r="O9" s="20"/>
      <c r="P9" s="20"/>
      <c r="Q9" s="20"/>
      <c r="R9" s="20"/>
      <c r="S9" s="20"/>
      <c r="T9" s="20"/>
      <c r="U9" s="20"/>
      <c r="V9" s="20"/>
    </row>
    <row r="10" spans="1:22" ht="19" x14ac:dyDescent="0.25">
      <c r="A10" s="20"/>
      <c r="B10" s="29" t="s">
        <v>552</v>
      </c>
      <c r="C10" s="27">
        <v>38802000000</v>
      </c>
      <c r="D10" s="27">
        <v>37816000000</v>
      </c>
      <c r="E10" s="27">
        <v>36006000000</v>
      </c>
      <c r="F10" s="28">
        <v>34344000000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31094000000</v>
      </c>
      <c r="D12" s="27">
        <v>29792000000</v>
      </c>
      <c r="E12" s="27">
        <v>30664000000</v>
      </c>
      <c r="F12" s="28">
        <v>34679000000</v>
      </c>
      <c r="G12" s="20"/>
      <c r="H12" s="20"/>
      <c r="I12" s="20"/>
      <c r="J12" s="20"/>
      <c r="K12" s="20"/>
      <c r="L12" s="20"/>
      <c r="M12" s="20"/>
      <c r="N12" s="20"/>
      <c r="O12" s="20"/>
      <c r="P12" s="20"/>
      <c r="Q12" s="20"/>
      <c r="R12" s="20"/>
      <c r="S12" s="20"/>
      <c r="T12" s="20"/>
      <c r="U12" s="20"/>
      <c r="V12" s="20"/>
    </row>
    <row r="13" spans="1:22" ht="19" x14ac:dyDescent="0.25">
      <c r="A13" s="20"/>
      <c r="B13" s="29" t="s">
        <v>555</v>
      </c>
      <c r="C13" s="27">
        <v>-3490000000</v>
      </c>
      <c r="D13" s="27">
        <v>-3923000000</v>
      </c>
      <c r="E13" s="27">
        <v>-1606000000</v>
      </c>
      <c r="F13" s="28">
        <v>2965000000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9287000000</v>
      </c>
      <c r="D17" s="34">
        <v>8256000000</v>
      </c>
      <c r="E17" s="34">
        <v>8405000000</v>
      </c>
      <c r="F17" s="35">
        <v>8385000000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Fail</v>
      </c>
      <c r="E21" s="44" t="str">
        <f>IF(E3&gt;F3, "Pass", "Fail")</f>
        <v>Fail</v>
      </c>
      <c r="F21" s="45"/>
      <c r="G21" s="46">
        <f>(((COUNTIF(C21:E21, "Pass") * 100) + (COUNTIF(C21:E21, "Fail") * 0)) * (400/300)) / 2</f>
        <v>66.666666666666657</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5.621670702179177</v>
      </c>
      <c r="D24" s="50">
        <f>D17/(D4)</f>
        <v>5.1343283582089549</v>
      </c>
      <c r="E24" s="50">
        <f>E17/(E4)</f>
        <v>5.412105602060528</v>
      </c>
      <c r="F24" s="51">
        <f>F17/(F4)</f>
        <v>4.1674950298210733</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0.24078299196266528</v>
      </c>
      <c r="D25" s="50">
        <f>D17/D6</f>
        <v>0.22341289170319859</v>
      </c>
      <c r="E25" s="50">
        <f>E17/E6</f>
        <v>0.21266098221288871</v>
      </c>
      <c r="F25" s="51">
        <f>F17/F6</f>
        <v>0.17684650103345004</v>
      </c>
      <c r="G25" s="46">
        <f>(IF(C25 &gt; 0.17, 100, IF(C25 &gt;= 0.1, 50, 0))) +
  (IF(D25 &gt; 0.17, 100, IF(D25 &gt;= 0.1, 50, 0))) +
  (IF(E25 &gt; 0.17, 100, IF(E25 &gt;= 0.1, 50, 0))) +
  (IF(F25 &gt; 0.17, 100, IF(F25 &gt;= 0.1, 50, 0)))</f>
        <v>400</v>
      </c>
      <c r="H25" s="47" t="s">
        <v>572</v>
      </c>
      <c r="I25" s="20"/>
      <c r="J25" s="20"/>
      <c r="K25" s="20"/>
      <c r="L25" s="20"/>
      <c r="M25" s="20"/>
      <c r="N25" s="20"/>
      <c r="O25" s="20"/>
      <c r="P25" s="20"/>
      <c r="Q25" s="20"/>
      <c r="R25" s="20"/>
      <c r="S25" s="20"/>
      <c r="T25" s="20"/>
      <c r="U25" s="20"/>
      <c r="V25" s="20"/>
    </row>
    <row r="26" spans="1:22" x14ac:dyDescent="0.2">
      <c r="A26" s="20"/>
      <c r="B26" s="39" t="s">
        <v>489</v>
      </c>
      <c r="C26" s="50">
        <f>C8/C6</f>
        <v>0.79701840808918845</v>
      </c>
      <c r="D26" s="50">
        <f>D8/D6</f>
        <v>0.87300427558586347</v>
      </c>
      <c r="E26" s="50">
        <f>E8/E6</f>
        <v>0.8235710851909015</v>
      </c>
      <c r="F26" s="51">
        <f>F8/F6</f>
        <v>0.74631965242333487</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1.1910965111010421</v>
      </c>
      <c r="D27" s="50">
        <f>D9/(D13+D10)</f>
        <v>1.2060602484288792</v>
      </c>
      <c r="E27" s="50">
        <f>E9/(E13+E10)</f>
        <v>1.1956104651162791</v>
      </c>
      <c r="F27" s="51">
        <f>F9/(F13+F10)</f>
        <v>1.1913747353185558</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-3.3503455335514278E-2</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0.26299841413683733</v>
      </c>
      <c r="D31" s="50">
        <f>D17/(D13+D10)</f>
        <v>0.24359012185407017</v>
      </c>
      <c r="E31" s="50">
        <f>E17/(E13+E10)</f>
        <v>0.24433139534883722</v>
      </c>
      <c r="F31" s="51">
        <f>F17/(F13+F10)</f>
        <v>0.22474469967032085</v>
      </c>
      <c r="G31" s="46">
        <f>(IF(C31 &gt; 0.23, 100, 0)) +
  (IF(D31 &gt; 0.23, 100, 0)) +
  (IF(E31 &gt; 0.23, 100, 0)) +
  (IF(F31 &gt; 0.23, 100, 0))</f>
        <v>300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0.57041666666666668</v>
      </c>
      <c r="J2" s="20"/>
      <c r="K2" s="20"/>
      <c r="L2" s="20"/>
      <c r="M2" s="20"/>
      <c r="N2" s="20"/>
      <c r="O2" s="20"/>
      <c r="P2" s="20"/>
      <c r="Q2" s="20"/>
      <c r="R2" s="20"/>
      <c r="S2" s="20"/>
      <c r="T2" s="20"/>
      <c r="U2" s="20"/>
      <c r="V2" s="20"/>
    </row>
    <row r="3" spans="1:22" ht="19" x14ac:dyDescent="0.25">
      <c r="A3" s="20"/>
      <c r="B3" s="26" t="s">
        <v>545</v>
      </c>
      <c r="C3" s="27">
        <v>33318000000</v>
      </c>
      <c r="D3" s="27">
        <v>34405000000</v>
      </c>
      <c r="E3" s="27">
        <v>32640000000</v>
      </c>
      <c r="F3" s="28">
        <v>23795000000</v>
      </c>
      <c r="G3" s="20"/>
      <c r="H3" s="20"/>
      <c r="I3" s="20"/>
      <c r="J3" s="20"/>
      <c r="K3" s="20"/>
      <c r="L3" s="20"/>
      <c r="M3" s="20"/>
      <c r="N3" s="20"/>
      <c r="O3" s="20"/>
      <c r="P3" s="20"/>
      <c r="Q3" s="20"/>
      <c r="R3" s="20"/>
      <c r="S3" s="20"/>
      <c r="T3" s="20"/>
      <c r="U3" s="20"/>
      <c r="V3" s="20"/>
    </row>
    <row r="4" spans="1:22" ht="19" x14ac:dyDescent="0.25">
      <c r="A4" s="20"/>
      <c r="B4" s="29" t="s">
        <v>546</v>
      </c>
      <c r="C4" s="27">
        <v>276690000000</v>
      </c>
      <c r="D4" s="27">
        <v>252838000000</v>
      </c>
      <c r="E4" s="27">
        <v>216363000000</v>
      </c>
      <c r="F4" s="28">
        <v>150667000000</v>
      </c>
      <c r="G4" s="20"/>
      <c r="H4" s="20"/>
      <c r="I4" s="20"/>
      <c r="J4" s="20"/>
      <c r="K4" s="20"/>
      <c r="L4" s="20"/>
      <c r="M4" s="20"/>
      <c r="N4" s="20"/>
      <c r="O4" s="20"/>
      <c r="P4" s="20"/>
      <c r="Q4" s="20"/>
      <c r="R4" s="20"/>
      <c r="S4" s="20"/>
      <c r="T4" s="20"/>
      <c r="U4" s="20"/>
      <c r="V4" s="20"/>
    </row>
    <row r="5" spans="1:22" ht="19" x14ac:dyDescent="0.25">
      <c r="A5" s="20"/>
      <c r="B5" s="29" t="s">
        <v>547</v>
      </c>
      <c r="C5" s="27">
        <v>22789000000</v>
      </c>
      <c r="D5" s="27">
        <v>20288000000</v>
      </c>
      <c r="E5" s="27">
        <v>15371000000</v>
      </c>
      <c r="F5" s="28">
        <v>15017000000</v>
      </c>
      <c r="G5" s="20"/>
      <c r="H5" s="20"/>
      <c r="I5" s="20"/>
      <c r="J5" s="20"/>
      <c r="K5" s="20"/>
      <c r="L5" s="20"/>
      <c r="M5" s="20"/>
      <c r="N5" s="20"/>
      <c r="O5" s="20"/>
      <c r="P5" s="20"/>
      <c r="Q5" s="20"/>
      <c r="R5" s="20"/>
      <c r="S5" s="20"/>
      <c r="T5" s="20"/>
      <c r="U5" s="20"/>
      <c r="V5" s="20"/>
    </row>
    <row r="6" spans="1:22" ht="19" x14ac:dyDescent="0.25">
      <c r="A6" s="20"/>
      <c r="B6" s="29" t="s">
        <v>548</v>
      </c>
      <c r="C6" s="27">
        <v>527854000000</v>
      </c>
      <c r="D6" s="27">
        <v>462675000000</v>
      </c>
      <c r="E6" s="27">
        <v>420549000000</v>
      </c>
      <c r="F6" s="28">
        <v>321195000000</v>
      </c>
      <c r="G6" s="20"/>
      <c r="H6" s="20"/>
      <c r="I6" s="20"/>
      <c r="J6" s="20"/>
      <c r="K6" s="20"/>
      <c r="L6" s="20"/>
      <c r="M6" s="20"/>
      <c r="N6" s="20"/>
      <c r="O6" s="20"/>
      <c r="P6" s="20"/>
      <c r="Q6" s="20"/>
      <c r="R6" s="20"/>
      <c r="S6" s="20"/>
      <c r="T6" s="20"/>
      <c r="U6" s="20"/>
      <c r="V6" s="20"/>
    </row>
    <row r="7" spans="1:22" ht="19" x14ac:dyDescent="0.25">
      <c r="A7" s="20"/>
      <c r="B7" s="29" t="s">
        <v>549</v>
      </c>
      <c r="C7" s="27">
        <v>164917000000</v>
      </c>
      <c r="D7" s="27">
        <v>155393000000</v>
      </c>
      <c r="E7" s="27">
        <v>142266000000</v>
      </c>
      <c r="F7" s="28">
        <v>126385000000</v>
      </c>
      <c r="G7" s="20"/>
      <c r="H7" s="20"/>
      <c r="I7" s="20"/>
      <c r="J7" s="20"/>
      <c r="K7" s="20"/>
      <c r="L7" s="20"/>
      <c r="M7" s="20"/>
      <c r="N7" s="20"/>
      <c r="O7" s="20"/>
      <c r="P7" s="20"/>
      <c r="Q7" s="20"/>
      <c r="R7" s="20"/>
      <c r="S7" s="20"/>
      <c r="T7" s="20"/>
      <c r="U7" s="20"/>
      <c r="V7" s="20"/>
    </row>
    <row r="8" spans="1:22" ht="19" x14ac:dyDescent="0.25">
      <c r="A8" s="20"/>
      <c r="B8" s="29" t="s">
        <v>550</v>
      </c>
      <c r="C8" s="27">
        <v>161062000000</v>
      </c>
      <c r="D8" s="27">
        <v>161239000000</v>
      </c>
      <c r="E8" s="27">
        <v>140038000000</v>
      </c>
      <c r="F8" s="28">
        <v>101406000000</v>
      </c>
      <c r="G8" s="20"/>
      <c r="H8" s="20"/>
      <c r="I8" s="20"/>
      <c r="J8" s="20"/>
      <c r="K8" s="20"/>
      <c r="L8" s="20"/>
      <c r="M8" s="20"/>
      <c r="N8" s="20"/>
      <c r="O8" s="20"/>
      <c r="P8" s="20"/>
      <c r="Q8" s="20"/>
      <c r="R8" s="20"/>
      <c r="S8" s="20"/>
      <c r="T8" s="20"/>
      <c r="U8" s="20"/>
      <c r="V8" s="20"/>
    </row>
    <row r="9" spans="1:22" ht="19" x14ac:dyDescent="0.25">
      <c r="A9" s="20"/>
      <c r="B9" s="29" t="s">
        <v>551</v>
      </c>
      <c r="C9" s="27">
        <v>325979000000</v>
      </c>
      <c r="D9" s="27">
        <v>316632000000</v>
      </c>
      <c r="E9" s="27">
        <v>282304000000</v>
      </c>
      <c r="F9" s="28">
        <v>227791000000</v>
      </c>
      <c r="G9" s="20"/>
      <c r="H9" s="20"/>
      <c r="I9" s="20"/>
      <c r="J9" s="20"/>
      <c r="K9" s="20"/>
      <c r="L9" s="20"/>
      <c r="M9" s="20"/>
      <c r="N9" s="20"/>
      <c r="O9" s="20"/>
      <c r="P9" s="20"/>
      <c r="Q9" s="20"/>
      <c r="R9" s="20"/>
      <c r="S9" s="20"/>
      <c r="T9" s="20"/>
      <c r="U9" s="20"/>
      <c r="V9" s="20"/>
    </row>
    <row r="10" spans="1:22" ht="19" x14ac:dyDescent="0.25">
      <c r="A10" s="20"/>
      <c r="B10" s="29" t="s">
        <v>552</v>
      </c>
      <c r="C10" s="27">
        <v>7837000000</v>
      </c>
      <c r="D10" s="27">
        <v>7837000000</v>
      </c>
      <c r="E10" s="27">
        <v>1837000000</v>
      </c>
      <c r="F10" s="28">
        <v>1837000000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113618000000</v>
      </c>
      <c r="D12" s="27">
        <v>83193000000</v>
      </c>
      <c r="E12" s="27">
        <v>85915000000</v>
      </c>
      <c r="F12" s="28">
        <v>52551000000</v>
      </c>
      <c r="G12" s="20"/>
      <c r="H12" s="20"/>
      <c r="I12" s="20"/>
      <c r="J12" s="20"/>
      <c r="K12" s="20"/>
      <c r="L12" s="20"/>
      <c r="M12" s="20"/>
      <c r="N12" s="20"/>
      <c r="O12" s="20"/>
      <c r="P12" s="20"/>
      <c r="Q12" s="20"/>
      <c r="R12" s="20"/>
      <c r="S12" s="20"/>
      <c r="T12" s="20"/>
      <c r="U12" s="20"/>
      <c r="V12" s="20"/>
    </row>
    <row r="13" spans="1:22" ht="19" x14ac:dyDescent="0.25">
      <c r="A13" s="20"/>
      <c r="B13" s="29" t="s">
        <v>555</v>
      </c>
      <c r="C13" s="27">
        <v>201875000000</v>
      </c>
      <c r="D13" s="27">
        <v>146043000000</v>
      </c>
      <c r="E13" s="27">
        <v>138245000000</v>
      </c>
      <c r="F13" s="28">
        <v>93404000000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42740000000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84946000000</v>
      </c>
      <c r="D17" s="34">
        <v>46752000000</v>
      </c>
      <c r="E17" s="34">
        <v>46327000000</v>
      </c>
      <c r="F17" s="35">
        <v>66064000000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0.30700784271206044</v>
      </c>
      <c r="D24" s="50">
        <f>D17/(D4)</f>
        <v>0.18490891400817916</v>
      </c>
      <c r="E24" s="50">
        <f>E17/(E4)</f>
        <v>0.21411701631055216</v>
      </c>
      <c r="F24" s="51">
        <f>F17/(F4)</f>
        <v>0.4384769060245442</v>
      </c>
      <c r="G24" s="46">
        <f>(IF(C24 &gt; 0.5, 100, IF(C24 &gt;= 0.2, 50, 0))) +
  (IF(D24 &gt; 0.5, 100, IF(D24 &gt;= 0.2, 50, 0))) +
  (IF(E24 &gt; 0.5, 100, IF(E24 &gt;= 0.2, 50, 0))) +
  (IF(F24 &gt; 0.5, 100, IF(F24 &gt;= 0.2, 50, 0)))</f>
        <v>150</v>
      </c>
      <c r="H24" s="47" t="s">
        <v>571</v>
      </c>
      <c r="I24" s="20"/>
      <c r="J24" s="20"/>
      <c r="K24" s="20"/>
      <c r="L24" s="20"/>
      <c r="M24" s="20"/>
      <c r="N24" s="20"/>
      <c r="O24" s="20"/>
      <c r="P24" s="20"/>
      <c r="Q24" s="20"/>
      <c r="R24" s="20"/>
      <c r="S24" s="20"/>
      <c r="T24" s="20"/>
      <c r="U24" s="20"/>
      <c r="V24" s="20"/>
    </row>
    <row r="25" spans="1:22" x14ac:dyDescent="0.2">
      <c r="A25" s="20"/>
      <c r="B25" s="39" t="s">
        <v>487</v>
      </c>
      <c r="C25" s="50">
        <f>C17/C6</f>
        <v>0.16092707453197286</v>
      </c>
      <c r="D25" s="50">
        <f>D17/D6</f>
        <v>0.10104717134057384</v>
      </c>
      <c r="E25" s="50">
        <f>E17/E6</f>
        <v>0.11015838820208822</v>
      </c>
      <c r="F25" s="51">
        <f>F17/F6</f>
        <v>0.20568190662992886</v>
      </c>
      <c r="G25" s="46">
        <f>(IF(C25 &gt; 0.17, 100, IF(C25 &gt;= 0.1, 50, 0))) +
  (IF(D25 &gt; 0.17, 100, IF(D25 &gt;= 0.1, 50, 0))) +
  (IF(E25 &gt; 0.17, 100, IF(E25 &gt;= 0.1, 50, 0))) +
  (IF(F25 &gt; 0.17, 100, IF(F25 &gt;= 0.1, 50, 0)))</f>
        <v>250</v>
      </c>
      <c r="H25" s="47" t="s">
        <v>572</v>
      </c>
      <c r="I25" s="20"/>
      <c r="J25" s="20"/>
      <c r="K25" s="20"/>
      <c r="L25" s="20"/>
      <c r="M25" s="20"/>
      <c r="N25" s="20"/>
      <c r="O25" s="20"/>
      <c r="P25" s="20"/>
      <c r="Q25" s="20"/>
      <c r="R25" s="20"/>
      <c r="S25" s="20"/>
      <c r="T25" s="20"/>
      <c r="U25" s="20"/>
      <c r="V25" s="20"/>
    </row>
    <row r="26" spans="1:22" x14ac:dyDescent="0.2">
      <c r="A26" s="20"/>
      <c r="B26" s="39" t="s">
        <v>489</v>
      </c>
      <c r="C26" s="50">
        <f>C8/C6</f>
        <v>0.3051260386394723</v>
      </c>
      <c r="D26" s="50">
        <f>D8/D6</f>
        <v>0.34849300264764682</v>
      </c>
      <c r="E26" s="50">
        <f>E8/E6</f>
        <v>0.33298854592449395</v>
      </c>
      <c r="F26" s="51">
        <f>F8/F6</f>
        <v>0.31571475272031008</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1.5544127183947509</v>
      </c>
      <c r="D27" s="50">
        <f>D9/(D13+D10)</f>
        <v>2.0576553158305173</v>
      </c>
      <c r="E27" s="50">
        <f>E9/(E13+E10)</f>
        <v>2.0152767664653561</v>
      </c>
      <c r="F27" s="51">
        <f>F9/(F13+F10)</f>
        <v>2.3917325521571593</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0.32297380073320142</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0.40506027313649196</v>
      </c>
      <c r="D31" s="50">
        <f>D17/(D13+D10)</f>
        <v>0.30382115934494414</v>
      </c>
      <c r="E31" s="50">
        <f>E17/(E13+E10)</f>
        <v>0.33071343927128394</v>
      </c>
      <c r="F31" s="51">
        <f>F17/(F13+F10)</f>
        <v>0.69365084364926866</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603</v>
      </c>
      <c r="D2" s="23" t="s">
        <v>604</v>
      </c>
      <c r="E2" s="23" t="s">
        <v>605</v>
      </c>
      <c r="F2" s="23" t="s">
        <v>606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0.45500000000000002</v>
      </c>
      <c r="J2" s="20"/>
      <c r="K2" s="20"/>
      <c r="L2" s="20"/>
      <c r="M2" s="20"/>
      <c r="N2" s="20"/>
      <c r="O2" s="20"/>
      <c r="P2" s="20"/>
      <c r="Q2" s="20"/>
      <c r="R2" s="20"/>
      <c r="S2" s="20"/>
      <c r="T2" s="20"/>
      <c r="U2" s="20"/>
      <c r="V2" s="20"/>
    </row>
    <row r="3" spans="1:22" ht="19" x14ac:dyDescent="0.25">
      <c r="A3" s="20"/>
      <c r="B3" s="26" t="s">
        <v>545</v>
      </c>
      <c r="C3" s="27">
        <v>2031000000</v>
      </c>
      <c r="D3" s="27">
        <v>2213000000</v>
      </c>
      <c r="E3" s="27">
        <v>2439000000</v>
      </c>
      <c r="F3" s="28">
        <v>1991000000</v>
      </c>
      <c r="G3" s="20"/>
      <c r="H3" s="20"/>
      <c r="I3" s="20"/>
      <c r="J3" s="20"/>
      <c r="K3" s="20"/>
      <c r="L3" s="20"/>
      <c r="M3" s="20"/>
      <c r="N3" s="20"/>
      <c r="O3" s="20"/>
      <c r="P3" s="20"/>
      <c r="Q3" s="20"/>
      <c r="R3" s="20"/>
      <c r="S3" s="20"/>
      <c r="T3" s="20"/>
      <c r="U3" s="20"/>
      <c r="V3" s="20"/>
    </row>
    <row r="4" spans="1:22" ht="19" x14ac:dyDescent="0.25">
      <c r="A4" s="20"/>
      <c r="B4" s="29" t="s">
        <v>546</v>
      </c>
      <c r="C4" s="27">
        <v>4330000000</v>
      </c>
      <c r="D4" s="27">
        <v>4295000000</v>
      </c>
      <c r="E4" s="27">
        <v>4206000000</v>
      </c>
      <c r="F4" s="28">
        <v>4293000000</v>
      </c>
      <c r="G4" s="20"/>
      <c r="H4" s="20"/>
      <c r="I4" s="20"/>
      <c r="J4" s="20"/>
      <c r="K4" s="20"/>
      <c r="L4" s="20"/>
      <c r="M4" s="20"/>
      <c r="N4" s="20"/>
      <c r="O4" s="20"/>
      <c r="P4" s="20"/>
      <c r="Q4" s="20"/>
      <c r="R4" s="20"/>
      <c r="S4" s="20"/>
      <c r="T4" s="20"/>
      <c r="U4" s="20"/>
      <c r="V4" s="20"/>
    </row>
    <row r="5" spans="1:22" ht="19" x14ac:dyDescent="0.25">
      <c r="A5" s="20"/>
      <c r="B5" s="29" t="s">
        <v>547</v>
      </c>
      <c r="C5" s="27">
        <v>5345000000</v>
      </c>
      <c r="D5" s="27">
        <v>5366000000</v>
      </c>
      <c r="E5" s="27">
        <v>5285000000</v>
      </c>
      <c r="F5" s="28">
        <v>5419000000</v>
      </c>
      <c r="G5" s="20"/>
      <c r="H5" s="20"/>
      <c r="I5" s="20"/>
      <c r="J5" s="20"/>
      <c r="K5" s="20"/>
      <c r="L5" s="20"/>
      <c r="M5" s="20"/>
      <c r="N5" s="20"/>
      <c r="O5" s="20"/>
      <c r="P5" s="20"/>
      <c r="Q5" s="20"/>
      <c r="R5" s="20"/>
      <c r="S5" s="20"/>
      <c r="T5" s="20"/>
      <c r="U5" s="20"/>
      <c r="V5" s="20"/>
    </row>
    <row r="6" spans="1:22" ht="19" x14ac:dyDescent="0.25">
      <c r="A6" s="20"/>
      <c r="B6" s="29" t="s">
        <v>548</v>
      </c>
      <c r="C6" s="27">
        <v>16524000000</v>
      </c>
      <c r="D6" s="27">
        <v>17003000000</v>
      </c>
      <c r="E6" s="27">
        <v>17426000000</v>
      </c>
      <c r="F6" s="28">
        <v>17188000000</v>
      </c>
      <c r="G6" s="20"/>
      <c r="H6" s="20"/>
      <c r="I6" s="20"/>
      <c r="J6" s="20"/>
      <c r="K6" s="20"/>
      <c r="L6" s="20"/>
      <c r="M6" s="20"/>
      <c r="N6" s="20"/>
      <c r="O6" s="20"/>
      <c r="P6" s="20"/>
      <c r="Q6" s="20"/>
      <c r="R6" s="20"/>
      <c r="S6" s="20"/>
      <c r="T6" s="20"/>
      <c r="U6" s="20"/>
      <c r="V6" s="20"/>
    </row>
    <row r="7" spans="1:22" ht="19" x14ac:dyDescent="0.25">
      <c r="A7" s="20"/>
      <c r="B7" s="29" t="s">
        <v>549</v>
      </c>
      <c r="C7" s="27">
        <v>4261000000</v>
      </c>
      <c r="D7" s="27">
        <v>4476000000</v>
      </c>
      <c r="E7" s="27">
        <v>5103000000</v>
      </c>
      <c r="F7" s="28">
        <v>4345000000</v>
      </c>
      <c r="G7" s="20"/>
      <c r="H7" s="20"/>
      <c r="I7" s="20"/>
      <c r="J7" s="20"/>
      <c r="K7" s="20"/>
      <c r="L7" s="20"/>
      <c r="M7" s="20"/>
      <c r="N7" s="20"/>
      <c r="O7" s="20"/>
      <c r="P7" s="20"/>
      <c r="Q7" s="20"/>
      <c r="R7" s="20"/>
      <c r="S7" s="20"/>
      <c r="T7" s="20"/>
      <c r="U7" s="20"/>
      <c r="V7" s="20"/>
    </row>
    <row r="8" spans="1:22" ht="19" x14ac:dyDescent="0.25">
      <c r="A8" s="20"/>
      <c r="B8" s="29" t="s">
        <v>550</v>
      </c>
      <c r="C8" s="27">
        <v>8310000000</v>
      </c>
      <c r="D8" s="27">
        <v>8437000000</v>
      </c>
      <c r="E8" s="27">
        <v>8182000000</v>
      </c>
      <c r="F8" s="28">
        <v>8022000000</v>
      </c>
      <c r="G8" s="20"/>
      <c r="H8" s="20"/>
      <c r="I8" s="20"/>
      <c r="J8" s="20"/>
      <c r="K8" s="20"/>
      <c r="L8" s="20"/>
      <c r="M8" s="20"/>
      <c r="N8" s="20"/>
      <c r="O8" s="20"/>
      <c r="P8" s="20"/>
      <c r="Q8" s="20"/>
      <c r="R8" s="20"/>
      <c r="S8" s="20"/>
      <c r="T8" s="20"/>
      <c r="U8" s="20"/>
      <c r="V8" s="20"/>
    </row>
    <row r="9" spans="1:22" ht="19" x14ac:dyDescent="0.25">
      <c r="A9" s="20"/>
      <c r="B9" s="29" t="s">
        <v>551</v>
      </c>
      <c r="C9" s="27">
        <v>12571000000</v>
      </c>
      <c r="D9" s="27">
        <v>12913000000</v>
      </c>
      <c r="E9" s="27">
        <v>13285000000</v>
      </c>
      <c r="F9" s="28">
        <v>12367000000</v>
      </c>
      <c r="G9" s="20"/>
      <c r="H9" s="20"/>
      <c r="I9" s="20"/>
      <c r="J9" s="20"/>
      <c r="K9" s="20"/>
      <c r="L9" s="20"/>
      <c r="M9" s="20"/>
      <c r="N9" s="20"/>
      <c r="O9" s="20"/>
      <c r="P9" s="20"/>
      <c r="Q9" s="20"/>
      <c r="R9" s="20"/>
      <c r="S9" s="20"/>
      <c r="T9" s="20"/>
      <c r="U9" s="20"/>
      <c r="V9" s="20"/>
    </row>
    <row r="10" spans="1:22" ht="19" x14ac:dyDescent="0.25">
      <c r="A10" s="20"/>
      <c r="B10" s="29" t="s">
        <v>552</v>
      </c>
      <c r="C10" s="27">
        <v>11000000</v>
      </c>
      <c r="D10" s="27">
        <v>12000000</v>
      </c>
      <c r="E10" s="27">
        <v>18000000</v>
      </c>
      <c r="F10" s="28">
        <v>29000000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879000000</v>
      </c>
      <c r="D12" s="27">
        <v>865000000</v>
      </c>
      <c r="E12" s="27">
        <v>534000000</v>
      </c>
      <c r="F12" s="28">
        <v>452000000</v>
      </c>
      <c r="G12" s="20"/>
      <c r="H12" s="20"/>
      <c r="I12" s="20"/>
      <c r="J12" s="20"/>
      <c r="K12" s="20"/>
      <c r="L12" s="20"/>
      <c r="M12" s="20"/>
      <c r="N12" s="20"/>
      <c r="O12" s="20"/>
      <c r="P12" s="20"/>
      <c r="Q12" s="20"/>
      <c r="R12" s="20"/>
      <c r="S12" s="20"/>
      <c r="T12" s="20"/>
      <c r="U12" s="20"/>
      <c r="V12" s="20"/>
    </row>
    <row r="13" spans="1:22" ht="19" x14ac:dyDescent="0.25">
      <c r="A13" s="20"/>
      <c r="B13" s="29" t="s">
        <v>555</v>
      </c>
      <c r="C13" s="27">
        <v>3953000000</v>
      </c>
      <c r="D13" s="27">
        <v>4090000000</v>
      </c>
      <c r="E13" s="27">
        <v>4141000000</v>
      </c>
      <c r="F13" s="28">
        <v>4821000000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106000000</v>
      </c>
      <c r="D15" s="27">
        <v>101000000</v>
      </c>
      <c r="E15" s="27">
        <v>96000000</v>
      </c>
      <c r="F15" s="28">
        <v>100000000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1321000000</v>
      </c>
      <c r="D17" s="34">
        <v>1261000000</v>
      </c>
      <c r="E17" s="34">
        <v>1526000000</v>
      </c>
      <c r="F17" s="35">
        <v>1461000000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Pass</v>
      </c>
      <c r="F21" s="45"/>
      <c r="G21" s="46">
        <f>(((COUNTIF(C21:E21, "Pass") * 100) + (COUNTIF(C21:E21, "Fail") * 0)) * (400/300)) / 2</f>
        <v>66.666666666666657</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0.30508083140877595</v>
      </c>
      <c r="D24" s="50">
        <f>D17/(D4)</f>
        <v>0.29359720605355066</v>
      </c>
      <c r="E24" s="50">
        <f>E17/(E4)</f>
        <v>0.36281502615311462</v>
      </c>
      <c r="F24" s="51">
        <f>F17/(F4)</f>
        <v>0.34032145352900067</v>
      </c>
      <c r="G24" s="46">
        <f>(IF(C24 &gt; 0.5, 100, IF(C24 &gt;= 0.2, 50, 0))) +
  (IF(D24 &gt; 0.5, 100, IF(D24 &gt;= 0.2, 50, 0))) +
  (IF(E24 &gt; 0.5, 100, IF(E24 &gt;= 0.2, 50, 0))) +
  (IF(F24 &gt; 0.5, 100, IF(F24 &gt;= 0.2, 50, 0)))</f>
        <v>200</v>
      </c>
      <c r="H24" s="47" t="s">
        <v>571</v>
      </c>
      <c r="I24" s="20"/>
      <c r="J24" s="20"/>
      <c r="K24" s="20"/>
      <c r="L24" s="20"/>
      <c r="M24" s="20"/>
      <c r="N24" s="20"/>
      <c r="O24" s="20"/>
      <c r="P24" s="20"/>
      <c r="Q24" s="20"/>
      <c r="R24" s="20"/>
      <c r="S24" s="20"/>
      <c r="T24" s="20"/>
      <c r="U24" s="20"/>
      <c r="V24" s="20"/>
    </row>
    <row r="25" spans="1:22" x14ac:dyDescent="0.2">
      <c r="A25" s="20"/>
      <c r="B25" s="39" t="s">
        <v>487</v>
      </c>
      <c r="C25" s="50">
        <f>C17/C6</f>
        <v>7.9944323408375692E-2</v>
      </c>
      <c r="D25" s="50">
        <f>D17/D6</f>
        <v>7.4163382932423694E-2</v>
      </c>
      <c r="E25" s="50">
        <f>E17/E6</f>
        <v>8.7570297256972338E-2</v>
      </c>
      <c r="F25" s="51">
        <f>F17/F6</f>
        <v>8.5001163602513377E-2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0.50290486564996373</v>
      </c>
      <c r="D26" s="50">
        <f>D8/D6</f>
        <v>0.49620655178497913</v>
      </c>
      <c r="E26" s="50">
        <f>E8/E6</f>
        <v>0.46952829105933663</v>
      </c>
      <c r="F26" s="51">
        <f>F8/F6</f>
        <v>0.46672096811729114</v>
      </c>
      <c r="G26" s="46">
        <f>(IF(C26 &lt; 0.5, 100, 0)) +
  (IF(D26 &lt; 0.5, 100, 0)) +
  (IF(E26 &lt; 0.5, 100, 0)) +
  (IF(F26 &lt; 0.5, 100, 0))</f>
        <v>300</v>
      </c>
      <c r="H26" s="47" t="s">
        <v>573</v>
      </c>
      <c r="I26" s="20"/>
      <c r="J26" s="20"/>
      <c r="K26" s="20"/>
      <c r="L26" s="20"/>
      <c r="M26" s="20"/>
      <c r="N26" s="20"/>
      <c r="O26" s="20"/>
      <c r="P26" s="20"/>
      <c r="Q26" s="20"/>
      <c r="R26" s="20"/>
      <c r="S26" s="20"/>
      <c r="T26" s="20"/>
      <c r="U26" s="20"/>
      <c r="V26" s="20"/>
    </row>
    <row r="27" spans="1:22" x14ac:dyDescent="0.2">
      <c r="A27" s="20"/>
      <c r="B27" s="39" t="s">
        <v>574</v>
      </c>
      <c r="C27" s="50">
        <f>C9/(C13+C10)</f>
        <v>3.1712916246215945</v>
      </c>
      <c r="D27" s="50">
        <f>D9/(D13+D10)</f>
        <v>3.1479765967820574</v>
      </c>
      <c r="E27" s="50">
        <f>E9/(E13+E10)</f>
        <v>3.1942774705458041</v>
      </c>
      <c r="F27" s="51">
        <f>F9/(F13+F10)</f>
        <v>2.5498969072164948</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0.27248369585590776</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0.33324924318869831</v>
      </c>
      <c r="D31" s="50">
        <f>D17/(D13+D10)</f>
        <v>0.30741101901511458</v>
      </c>
      <c r="E31" s="50">
        <f>E17/(E13+E10)</f>
        <v>0.36691512382784325</v>
      </c>
      <c r="F31" s="51">
        <f>F17/(F13+F10)</f>
        <v>0.30123711340206183</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0.14833333333333334</v>
      </c>
      <c r="J2" s="20"/>
      <c r="K2" s="20"/>
      <c r="L2" s="20"/>
      <c r="M2" s="20"/>
      <c r="N2" s="20"/>
      <c r="O2" s="20"/>
      <c r="P2" s="20"/>
      <c r="Q2" s="20"/>
      <c r="R2" s="20"/>
      <c r="S2" s="20"/>
      <c r="T2" s="20"/>
      <c r="U2" s="20"/>
      <c r="V2" s="20"/>
    </row>
    <row r="3" spans="1:22" ht="19" x14ac:dyDescent="0.25">
      <c r="A3" s="20"/>
      <c r="B3" s="26" t="s">
        <v>545</v>
      </c>
      <c r="C3" s="27">
        <v>733000000</v>
      </c>
      <c r="D3" s="27">
        <v>667000000</v>
      </c>
      <c r="E3" s="27">
        <v>592000000</v>
      </c>
      <c r="F3" s="28">
        <v>521000000</v>
      </c>
      <c r="G3" s="20"/>
      <c r="H3" s="20"/>
      <c r="I3" s="20"/>
      <c r="J3" s="20"/>
      <c r="K3" s="20"/>
      <c r="L3" s="20"/>
      <c r="M3" s="20"/>
      <c r="N3" s="20"/>
      <c r="O3" s="20"/>
      <c r="P3" s="20"/>
      <c r="Q3" s="20"/>
      <c r="R3" s="20"/>
      <c r="S3" s="20"/>
      <c r="T3" s="20"/>
      <c r="U3" s="20"/>
      <c r="V3" s="20"/>
    </row>
    <row r="4" spans="1:22" ht="19" x14ac:dyDescent="0.25">
      <c r="A4" s="20"/>
      <c r="B4" s="29" t="s">
        <v>546</v>
      </c>
      <c r="C4" s="27">
        <v>33776000000</v>
      </c>
      <c r="D4" s="27">
        <v>31262000000</v>
      </c>
      <c r="E4" s="27">
        <v>29261000000</v>
      </c>
      <c r="F4" s="28">
        <v>26807000000</v>
      </c>
      <c r="G4" s="20"/>
      <c r="H4" s="20"/>
      <c r="I4" s="20"/>
      <c r="J4" s="20"/>
      <c r="K4" s="20"/>
      <c r="L4" s="20"/>
      <c r="M4" s="20"/>
      <c r="N4" s="20"/>
      <c r="O4" s="20"/>
      <c r="P4" s="20"/>
      <c r="Q4" s="20"/>
      <c r="R4" s="20"/>
      <c r="S4" s="20"/>
      <c r="T4" s="20"/>
      <c r="U4" s="20"/>
      <c r="V4" s="20"/>
    </row>
    <row r="5" spans="1:22" ht="19" x14ac:dyDescent="0.25">
      <c r="A5" s="20"/>
      <c r="B5" s="29" t="s">
        <v>547</v>
      </c>
      <c r="C5" s="27">
        <v>411000000</v>
      </c>
      <c r="D5" s="27">
        <v>411000000</v>
      </c>
      <c r="E5" s="27">
        <v>411000000</v>
      </c>
      <c r="F5" s="28">
        <v>411000000</v>
      </c>
      <c r="G5" s="20"/>
      <c r="H5" s="20"/>
      <c r="I5" s="20"/>
      <c r="J5" s="20"/>
      <c r="K5" s="20"/>
      <c r="L5" s="20"/>
      <c r="M5" s="20"/>
      <c r="N5" s="20"/>
      <c r="O5" s="20"/>
      <c r="P5" s="20"/>
      <c r="Q5" s="20"/>
      <c r="R5" s="20"/>
      <c r="S5" s="20"/>
      <c r="T5" s="20"/>
      <c r="U5" s="20"/>
      <c r="V5" s="20"/>
    </row>
    <row r="6" spans="1:22" ht="19" x14ac:dyDescent="0.25">
      <c r="A6" s="20"/>
      <c r="B6" s="29" t="s">
        <v>548</v>
      </c>
      <c r="C6" s="27">
        <v>40830000000</v>
      </c>
      <c r="D6" s="27">
        <v>37904000000</v>
      </c>
      <c r="E6" s="27">
        <v>35735000000</v>
      </c>
      <c r="F6" s="28">
        <v>32030000000</v>
      </c>
      <c r="G6" s="20"/>
      <c r="H6" s="20"/>
      <c r="I6" s="20"/>
      <c r="J6" s="20"/>
      <c r="K6" s="20"/>
      <c r="L6" s="20"/>
      <c r="M6" s="20"/>
      <c r="N6" s="20"/>
      <c r="O6" s="20"/>
      <c r="P6" s="20"/>
      <c r="Q6" s="20"/>
      <c r="R6" s="20"/>
      <c r="S6" s="20"/>
      <c r="T6" s="20"/>
      <c r="U6" s="20"/>
      <c r="V6" s="20"/>
    </row>
    <row r="7" spans="1:22" ht="19" x14ac:dyDescent="0.25">
      <c r="A7" s="20"/>
      <c r="B7" s="29" t="s">
        <v>549</v>
      </c>
      <c r="C7" s="27">
        <v>3345000000</v>
      </c>
      <c r="D7" s="27">
        <v>3366000000</v>
      </c>
      <c r="E7" s="27">
        <v>2826000000</v>
      </c>
      <c r="F7" s="28">
        <v>2180000000</v>
      </c>
      <c r="G7" s="20"/>
      <c r="H7" s="20"/>
      <c r="I7" s="20"/>
      <c r="J7" s="20"/>
      <c r="K7" s="20"/>
      <c r="L7" s="20"/>
      <c r="M7" s="20"/>
      <c r="N7" s="20"/>
      <c r="O7" s="20"/>
      <c r="P7" s="20"/>
      <c r="Q7" s="20"/>
      <c r="R7" s="20"/>
      <c r="S7" s="20"/>
      <c r="T7" s="20"/>
      <c r="U7" s="20"/>
      <c r="V7" s="20"/>
    </row>
    <row r="8" spans="1:22" ht="19" x14ac:dyDescent="0.25">
      <c r="A8" s="20"/>
      <c r="B8" s="29" t="s">
        <v>550</v>
      </c>
      <c r="C8" s="27">
        <v>26007000000</v>
      </c>
      <c r="D8" s="27">
        <v>23901000000</v>
      </c>
      <c r="E8" s="27">
        <v>23080000000</v>
      </c>
      <c r="F8" s="28">
        <v>20770000000</v>
      </c>
      <c r="G8" s="20"/>
      <c r="H8" s="20"/>
      <c r="I8" s="20"/>
      <c r="J8" s="20"/>
      <c r="K8" s="20"/>
      <c r="L8" s="20"/>
      <c r="M8" s="20"/>
      <c r="N8" s="20"/>
      <c r="O8" s="20"/>
      <c r="P8" s="20"/>
      <c r="Q8" s="20"/>
      <c r="R8" s="20"/>
      <c r="S8" s="20"/>
      <c r="T8" s="20"/>
      <c r="U8" s="20"/>
      <c r="V8" s="20"/>
    </row>
    <row r="9" spans="1:22" ht="19" x14ac:dyDescent="0.25">
      <c r="A9" s="20"/>
      <c r="B9" s="29" t="s">
        <v>551</v>
      </c>
      <c r="C9" s="27">
        <v>29352000000</v>
      </c>
      <c r="D9" s="27">
        <v>27267000000</v>
      </c>
      <c r="E9" s="27">
        <v>25906000000</v>
      </c>
      <c r="F9" s="28">
        <v>22950000000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4136000000</v>
      </c>
      <c r="D12" s="27">
        <v>3646000000</v>
      </c>
      <c r="E12" s="27">
        <v>3182000000</v>
      </c>
      <c r="F12" s="28">
        <v>2757000000</v>
      </c>
      <c r="G12" s="20"/>
      <c r="H12" s="20"/>
      <c r="I12" s="20"/>
      <c r="J12" s="20"/>
      <c r="K12" s="20"/>
      <c r="L12" s="20"/>
      <c r="M12" s="20"/>
      <c r="N12" s="20"/>
      <c r="O12" s="20"/>
      <c r="P12" s="20"/>
      <c r="Q12" s="20"/>
      <c r="R12" s="20"/>
      <c r="S12" s="20"/>
      <c r="T12" s="20"/>
      <c r="U12" s="20"/>
      <c r="V12" s="20"/>
    </row>
    <row r="13" spans="1:22" ht="19" x14ac:dyDescent="0.25">
      <c r="A13" s="20"/>
      <c r="B13" s="29" t="s">
        <v>555</v>
      </c>
      <c r="C13" s="27">
        <v>11478000000</v>
      </c>
      <c r="D13" s="27">
        <v>10637000000</v>
      </c>
      <c r="E13" s="27">
        <v>9829000000</v>
      </c>
      <c r="F13" s="28">
        <v>9080000000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2564000000</v>
      </c>
      <c r="D17" s="34">
        <v>2263000000</v>
      </c>
      <c r="E17" s="34">
        <v>1661000000</v>
      </c>
      <c r="F17" s="35">
        <v>1727000000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7.5911890099478921E-2</v>
      </c>
      <c r="D24" s="50">
        <f>D17/(D4)</f>
        <v>7.2388202930074849E-2</v>
      </c>
      <c r="E24" s="50">
        <f>E17/(E4)</f>
        <v>5.6764977273503985E-2</v>
      </c>
      <c r="F24" s="51">
        <f>F17/(F4)</f>
        <v>6.44234714813295E-2</v>
      </c>
      <c r="G24" s="46">
        <f>(IF(C24 &gt; 0.5, 100, IF(C24 &gt;= 0.2, 50, 0))) +
  (IF(D24 &gt; 0.5, 100, IF(D24 &gt;= 0.2, 50, 0))) +
  (IF(E24 &gt; 0.5, 100, IF(E24 &gt;= 0.2, 50, 0))) +
  (IF(F24 &gt; 0.5, 100, IF(F24 &gt;= 0.2, 50, 0)))</f>
        <v>0</v>
      </c>
      <c r="H24" s="47" t="s">
        <v>571</v>
      </c>
      <c r="I24" s="20"/>
      <c r="J24" s="20"/>
      <c r="K24" s="20"/>
      <c r="L24" s="20"/>
      <c r="M24" s="20"/>
      <c r="N24" s="20"/>
      <c r="O24" s="20"/>
      <c r="P24" s="20"/>
      <c r="Q24" s="20"/>
      <c r="R24" s="20"/>
      <c r="S24" s="20"/>
      <c r="T24" s="20"/>
      <c r="U24" s="20"/>
      <c r="V24" s="20"/>
    </row>
    <row r="25" spans="1:22" x14ac:dyDescent="0.2">
      <c r="A25" s="20"/>
      <c r="B25" s="39" t="s">
        <v>487</v>
      </c>
      <c r="C25" s="50">
        <f>C17/C6</f>
        <v>6.2796963017389171E-2</v>
      </c>
      <c r="D25" s="50">
        <f>D17/D6</f>
        <v>5.9703461376108061E-2</v>
      </c>
      <c r="E25" s="50">
        <f>E17/E6</f>
        <v>4.6481040996222189E-2</v>
      </c>
      <c r="F25" s="51">
        <f>F17/F6</f>
        <v>5.3918201685919452E-2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0.63695811903012489</v>
      </c>
      <c r="D26" s="50">
        <f>D8/D6</f>
        <v>0.63056669480793581</v>
      </c>
      <c r="E26" s="50">
        <f>E8/E6</f>
        <v>0.64586539806911991</v>
      </c>
      <c r="F26" s="51">
        <f>F8/F6</f>
        <v>0.64845457383702776</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2.5572399372713015</v>
      </c>
      <c r="D27" s="50">
        <f>D9/(D13+D10)</f>
        <v>2.5634107361098053</v>
      </c>
      <c r="E27" s="50">
        <f>E9/(E13+E10)</f>
        <v>2.6356699562519075</v>
      </c>
      <c r="F27" s="51">
        <f>F9/(F13+F10)</f>
        <v>2.5275330396475773</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0.14478905334999806</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0.22338386478480571</v>
      </c>
      <c r="D31" s="50">
        <f>D17/(D13+D10)</f>
        <v>0.21274795525054058</v>
      </c>
      <c r="E31" s="50">
        <f>E17/(E13+E10)</f>
        <v>0.16898972428527825</v>
      </c>
      <c r="F31" s="51">
        <f>F17/(F13+F10)</f>
        <v>0.19019823788546256</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0.34749999999999998</v>
      </c>
      <c r="J2" s="20"/>
      <c r="K2" s="20"/>
      <c r="L2" s="20"/>
      <c r="M2" s="20"/>
      <c r="N2" s="20"/>
      <c r="O2" s="20"/>
      <c r="P2" s="20"/>
      <c r="Q2" s="20"/>
      <c r="R2" s="20"/>
      <c r="S2" s="20"/>
      <c r="T2" s="20"/>
      <c r="U2" s="20"/>
      <c r="V2" s="20"/>
    </row>
    <row r="3" spans="1:22" ht="19" x14ac:dyDescent="0.25">
      <c r="A3" s="20"/>
      <c r="B3" s="26" t="s">
        <v>545</v>
      </c>
      <c r="C3" s="27">
        <v>2400000000</v>
      </c>
      <c r="D3" s="27">
        <v>2279000000</v>
      </c>
      <c r="E3" s="27">
        <v>1795000000</v>
      </c>
      <c r="F3" s="28">
        <v>1614000000</v>
      </c>
      <c r="G3" s="20"/>
      <c r="H3" s="20"/>
      <c r="I3" s="20"/>
      <c r="J3" s="20"/>
      <c r="K3" s="20"/>
      <c r="L3" s="20"/>
      <c r="M3" s="20"/>
      <c r="N3" s="20"/>
      <c r="O3" s="20"/>
      <c r="P3" s="20"/>
      <c r="Q3" s="20"/>
      <c r="R3" s="20"/>
      <c r="S3" s="20"/>
      <c r="T3" s="20"/>
      <c r="U3" s="20"/>
      <c r="V3" s="20"/>
    </row>
    <row r="4" spans="1:22" ht="19" x14ac:dyDescent="0.25">
      <c r="A4" s="20"/>
      <c r="B4" s="29" t="s">
        <v>546</v>
      </c>
      <c r="C4" s="27">
        <v>38703000000</v>
      </c>
      <c r="D4" s="27">
        <v>38294000000</v>
      </c>
      <c r="E4" s="27">
        <v>37387000000</v>
      </c>
      <c r="F4" s="28">
        <v>39738000000</v>
      </c>
      <c r="G4" s="20"/>
      <c r="H4" s="20"/>
      <c r="I4" s="20"/>
      <c r="J4" s="20"/>
      <c r="K4" s="20"/>
      <c r="L4" s="20"/>
      <c r="M4" s="20"/>
      <c r="N4" s="20"/>
      <c r="O4" s="20"/>
      <c r="P4" s="20"/>
      <c r="Q4" s="20"/>
      <c r="R4" s="20"/>
      <c r="S4" s="20"/>
      <c r="T4" s="20"/>
      <c r="U4" s="20"/>
      <c r="V4" s="20"/>
    </row>
    <row r="5" spans="1:22" ht="19" x14ac:dyDescent="0.25">
      <c r="A5" s="20"/>
      <c r="B5" s="29" t="s">
        <v>547</v>
      </c>
      <c r="C5" s="27">
        <v>4091000000</v>
      </c>
      <c r="D5" s="27">
        <v>4091000000</v>
      </c>
      <c r="E5" s="27">
        <v>4091000000</v>
      </c>
      <c r="F5" s="28">
        <v>4091000000</v>
      </c>
      <c r="G5" s="20"/>
      <c r="H5" s="20"/>
      <c r="I5" s="20"/>
      <c r="J5" s="20"/>
      <c r="K5" s="20"/>
      <c r="L5" s="20"/>
      <c r="M5" s="20"/>
      <c r="N5" s="20"/>
      <c r="O5" s="20"/>
      <c r="P5" s="20"/>
      <c r="Q5" s="20"/>
      <c r="R5" s="20"/>
      <c r="S5" s="20"/>
      <c r="T5" s="20"/>
      <c r="U5" s="20"/>
      <c r="V5" s="20"/>
    </row>
    <row r="6" spans="1:22" ht="19" x14ac:dyDescent="0.25">
      <c r="A6" s="20"/>
      <c r="B6" s="29" t="s">
        <v>548</v>
      </c>
      <c r="C6" s="27">
        <v>63058000000</v>
      </c>
      <c r="D6" s="27">
        <v>64716000000</v>
      </c>
      <c r="E6" s="27">
        <v>66467000000</v>
      </c>
      <c r="F6" s="28">
        <v>62008000000</v>
      </c>
      <c r="G6" s="20"/>
      <c r="H6" s="20"/>
      <c r="I6" s="20"/>
      <c r="J6" s="20"/>
      <c r="K6" s="20"/>
      <c r="L6" s="20"/>
      <c r="M6" s="20"/>
      <c r="N6" s="20"/>
      <c r="O6" s="20"/>
      <c r="P6" s="20"/>
      <c r="Q6" s="20"/>
      <c r="R6" s="20"/>
      <c r="S6" s="20"/>
      <c r="T6" s="20"/>
      <c r="U6" s="20"/>
      <c r="V6" s="20"/>
    </row>
    <row r="7" spans="1:22" ht="19" x14ac:dyDescent="0.25">
      <c r="A7" s="20"/>
      <c r="B7" s="29" t="s">
        <v>549</v>
      </c>
      <c r="C7" s="27">
        <v>22062000000</v>
      </c>
      <c r="D7" s="27">
        <v>21496000000</v>
      </c>
      <c r="E7" s="27">
        <v>19006000000</v>
      </c>
      <c r="F7" s="28">
        <v>16569000000</v>
      </c>
      <c r="G7" s="20"/>
      <c r="H7" s="20"/>
      <c r="I7" s="20"/>
      <c r="J7" s="20"/>
      <c r="K7" s="20"/>
      <c r="L7" s="20"/>
      <c r="M7" s="20"/>
      <c r="N7" s="20"/>
      <c r="O7" s="20"/>
      <c r="P7" s="20"/>
      <c r="Q7" s="20"/>
      <c r="R7" s="20"/>
      <c r="S7" s="20"/>
      <c r="T7" s="20"/>
      <c r="U7" s="20"/>
      <c r="V7" s="20"/>
    </row>
    <row r="8" spans="1:22" ht="19" x14ac:dyDescent="0.25">
      <c r="A8" s="20"/>
      <c r="B8" s="29" t="s">
        <v>550</v>
      </c>
      <c r="C8" s="27">
        <v>46198000000</v>
      </c>
      <c r="D8" s="27">
        <v>49019000000</v>
      </c>
      <c r="E8" s="27">
        <v>54801000000</v>
      </c>
      <c r="F8" s="28">
        <v>52306000000</v>
      </c>
      <c r="G8" s="20"/>
      <c r="H8" s="20"/>
      <c r="I8" s="20"/>
      <c r="J8" s="20"/>
      <c r="K8" s="20"/>
      <c r="L8" s="20"/>
      <c r="M8" s="20"/>
      <c r="N8" s="20"/>
      <c r="O8" s="20"/>
      <c r="P8" s="20"/>
      <c r="Q8" s="20"/>
      <c r="R8" s="20"/>
      <c r="S8" s="20"/>
      <c r="T8" s="20"/>
      <c r="U8" s="20"/>
      <c r="V8" s="20"/>
    </row>
    <row r="9" spans="1:22" ht="19" x14ac:dyDescent="0.25">
      <c r="A9" s="20"/>
      <c r="B9" s="29" t="s">
        <v>551</v>
      </c>
      <c r="C9" s="27">
        <v>68260000000</v>
      </c>
      <c r="D9" s="27">
        <v>70515000000</v>
      </c>
      <c r="E9" s="27">
        <v>73807000000</v>
      </c>
      <c r="F9" s="28">
        <v>68875000000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-7689000000</v>
      </c>
      <c r="D12" s="27">
        <v>-8511000000</v>
      </c>
      <c r="E12" s="27">
        <v>-8638000000</v>
      </c>
      <c r="F12" s="28">
        <v>-6664000000</v>
      </c>
      <c r="G12" s="20"/>
      <c r="H12" s="20"/>
      <c r="I12" s="20"/>
      <c r="J12" s="20"/>
      <c r="K12" s="20"/>
      <c r="L12" s="20"/>
      <c r="M12" s="20"/>
      <c r="N12" s="20"/>
      <c r="O12" s="20"/>
      <c r="P12" s="20"/>
      <c r="Q12" s="20"/>
      <c r="R12" s="20"/>
      <c r="S12" s="20"/>
      <c r="T12" s="20"/>
      <c r="U12" s="20"/>
      <c r="V12" s="20"/>
    </row>
    <row r="13" spans="1:22" ht="19" x14ac:dyDescent="0.25">
      <c r="A13" s="20"/>
      <c r="B13" s="29" t="s">
        <v>555</v>
      </c>
      <c r="C13" s="27">
        <v>-5202000000</v>
      </c>
      <c r="D13" s="27">
        <v>-5799000000</v>
      </c>
      <c r="E13" s="27">
        <v>-7340000000</v>
      </c>
      <c r="F13" s="28">
        <v>-6867000000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3803000000</v>
      </c>
      <c r="D17" s="34">
        <v>2173000000</v>
      </c>
      <c r="E17" s="34">
        <v>704000000</v>
      </c>
      <c r="F17" s="35">
        <v>-6543000000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9.8261116709299018E-2</v>
      </c>
      <c r="D24" s="50">
        <f>D17/(D4)</f>
        <v>5.6745182012847964E-2</v>
      </c>
      <c r="E24" s="50">
        <f>E17/(E4)</f>
        <v>1.8830074624869606E-2</v>
      </c>
      <c r="F24" s="51">
        <f>F17/(F4)</f>
        <v>-0.1646534802959384</v>
      </c>
      <c r="G24" s="46">
        <f>(IF(C24 &gt; 0.5, 100, IF(C24 &gt;= 0.2, 50, 0))) +
  (IF(D24 &gt; 0.5, 100, IF(D24 &gt;= 0.2, 50, 0))) +
  (IF(E24 &gt; 0.5, 100, IF(E24 &gt;= 0.2, 50, 0))) +
  (IF(F24 &gt; 0.5, 100, IF(F24 &gt;= 0.2, 50, 0)))</f>
        <v>0</v>
      </c>
      <c r="H24" s="47" t="s">
        <v>571</v>
      </c>
      <c r="I24" s="20"/>
      <c r="J24" s="20"/>
      <c r="K24" s="20"/>
      <c r="L24" s="20"/>
      <c r="M24" s="20"/>
      <c r="N24" s="20"/>
      <c r="O24" s="20"/>
      <c r="P24" s="20"/>
      <c r="Q24" s="20"/>
      <c r="R24" s="20"/>
      <c r="S24" s="20"/>
      <c r="T24" s="20"/>
      <c r="U24" s="20"/>
      <c r="V24" s="20"/>
    </row>
    <row r="25" spans="1:22" x14ac:dyDescent="0.2">
      <c r="A25" s="20"/>
      <c r="B25" s="39" t="s">
        <v>487</v>
      </c>
      <c r="C25" s="50">
        <f>C17/C6</f>
        <v>6.03095562815186E-2</v>
      </c>
      <c r="D25" s="50">
        <f>D17/D6</f>
        <v>3.357747697632734E-2</v>
      </c>
      <c r="E25" s="50">
        <f>E17/E6</f>
        <v>1.0591722208012999E-2</v>
      </c>
      <c r="F25" s="51">
        <f>F17/F6</f>
        <v>-0.10551864275577345</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0.73262710520473218</v>
      </c>
      <c r="D26" s="50">
        <f>D8/D6</f>
        <v>0.75744792632424751</v>
      </c>
      <c r="E26" s="50">
        <f>E8/E6</f>
        <v>0.82448433057005732</v>
      </c>
      <c r="F26" s="51">
        <f>F8/F6</f>
        <v>0.84353631789446526</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-13.121876201460976</v>
      </c>
      <c r="D27" s="50">
        <f>D9/(D13+D10)</f>
        <v>-12.159855147439213</v>
      </c>
      <c r="E27" s="50">
        <f>E9/(E13+E10)</f>
        <v>-10.055449591280654</v>
      </c>
      <c r="F27" s="51">
        <f>F9/(F13+F10)</f>
        <v>-10.029852919761177</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6.1645038219226268E-2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-0.73106497500961165</v>
      </c>
      <c r="D31" s="50">
        <f>D17/(D13+D10)</f>
        <v>-0.37471977927228833</v>
      </c>
      <c r="E31" s="50">
        <f>E17/(E13+E10)</f>
        <v>-9.5912806539509537E-2</v>
      </c>
      <c r="F31" s="51">
        <f>F17/(F13+F10)</f>
        <v>0.95281782437745743</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0.13666666666666666</v>
      </c>
      <c r="J2" s="20"/>
      <c r="K2" s="20"/>
      <c r="L2" s="20"/>
      <c r="M2" s="20"/>
      <c r="N2" s="20"/>
      <c r="O2" s="20"/>
      <c r="P2" s="20"/>
      <c r="Q2" s="20"/>
      <c r="R2" s="20"/>
      <c r="S2" s="20"/>
      <c r="T2" s="20"/>
      <c r="U2" s="20"/>
      <c r="V2" s="20"/>
    </row>
    <row r="3" spans="1:22" ht="19" x14ac:dyDescent="0.25">
      <c r="A3" s="20"/>
      <c r="B3" s="26" t="s">
        <v>545</v>
      </c>
      <c r="C3" s="27">
        <v>1879500000</v>
      </c>
      <c r="D3" s="27">
        <v>1350200000</v>
      </c>
      <c r="E3" s="27">
        <v>989200000</v>
      </c>
      <c r="F3" s="28">
        <v>1310000000</v>
      </c>
      <c r="G3" s="20"/>
      <c r="H3" s="20"/>
      <c r="I3" s="20"/>
      <c r="J3" s="20"/>
      <c r="K3" s="20"/>
      <c r="L3" s="20"/>
      <c r="M3" s="20"/>
      <c r="N3" s="20"/>
      <c r="O3" s="20"/>
      <c r="P3" s="20"/>
      <c r="Q3" s="20"/>
      <c r="R3" s="20"/>
      <c r="S3" s="20"/>
      <c r="T3" s="20"/>
      <c r="U3" s="20"/>
      <c r="V3" s="20"/>
    </row>
    <row r="4" spans="1:22" ht="19" x14ac:dyDescent="0.25">
      <c r="A4" s="20"/>
      <c r="B4" s="29" t="s">
        <v>546</v>
      </c>
      <c r="C4" s="27">
        <v>77313600000</v>
      </c>
      <c r="D4" s="27">
        <v>73984600000</v>
      </c>
      <c r="E4" s="27">
        <v>66579600000</v>
      </c>
      <c r="F4" s="28">
        <v>64768000000</v>
      </c>
      <c r="G4" s="20"/>
      <c r="H4" s="20"/>
      <c r="I4" s="20"/>
      <c r="J4" s="20"/>
      <c r="K4" s="20"/>
      <c r="L4" s="20"/>
      <c r="M4" s="20"/>
      <c r="N4" s="20"/>
      <c r="O4" s="20"/>
      <c r="P4" s="20"/>
      <c r="Q4" s="20"/>
      <c r="R4" s="20"/>
      <c r="S4" s="20"/>
      <c r="T4" s="20"/>
      <c r="U4" s="20"/>
      <c r="V4" s="20"/>
    </row>
    <row r="5" spans="1:22" ht="19" x14ac:dyDescent="0.25">
      <c r="A5" s="20"/>
      <c r="B5" s="29" t="s">
        <v>547</v>
      </c>
      <c r="C5" s="27">
        <v>52500000</v>
      </c>
      <c r="D5" s="27">
        <v>52500000</v>
      </c>
      <c r="E5" s="27">
        <v>52500000</v>
      </c>
      <c r="F5" s="28">
        <v>52500000</v>
      </c>
      <c r="G5" s="20"/>
      <c r="H5" s="20"/>
      <c r="I5" s="20"/>
      <c r="J5" s="20"/>
      <c r="K5" s="20"/>
      <c r="L5" s="20"/>
      <c r="M5" s="20"/>
      <c r="N5" s="20"/>
      <c r="O5" s="20"/>
      <c r="P5" s="20"/>
      <c r="Q5" s="20"/>
      <c r="R5" s="20"/>
      <c r="S5" s="20"/>
      <c r="T5" s="20"/>
      <c r="U5" s="20"/>
      <c r="V5" s="20"/>
    </row>
    <row r="6" spans="1:22" ht="19" x14ac:dyDescent="0.25">
      <c r="A6" s="20"/>
      <c r="B6" s="29" t="s">
        <v>548</v>
      </c>
      <c r="C6" s="27">
        <v>96684000000</v>
      </c>
      <c r="D6" s="27">
        <v>93403300000</v>
      </c>
      <c r="E6" s="27">
        <v>87668700000</v>
      </c>
      <c r="F6" s="28">
        <v>80757200000</v>
      </c>
      <c r="G6" s="20"/>
      <c r="H6" s="20"/>
      <c r="I6" s="20"/>
      <c r="J6" s="20"/>
      <c r="K6" s="20"/>
      <c r="L6" s="20"/>
      <c r="M6" s="20"/>
      <c r="N6" s="20"/>
      <c r="O6" s="20"/>
      <c r="P6" s="20"/>
      <c r="Q6" s="20"/>
      <c r="R6" s="20"/>
      <c r="S6" s="20"/>
      <c r="T6" s="20"/>
      <c r="U6" s="20"/>
      <c r="V6" s="20"/>
    </row>
    <row r="7" spans="1:22" ht="19" x14ac:dyDescent="0.25">
      <c r="A7" s="20"/>
      <c r="B7" s="29" t="s">
        <v>549</v>
      </c>
      <c r="C7" s="27">
        <v>11583600000</v>
      </c>
      <c r="D7" s="27">
        <v>13266300000</v>
      </c>
      <c r="E7" s="27">
        <v>12426700000</v>
      </c>
      <c r="F7" s="28">
        <v>9926700000</v>
      </c>
      <c r="G7" s="20"/>
      <c r="H7" s="20"/>
      <c r="I7" s="20"/>
      <c r="J7" s="20"/>
      <c r="K7" s="20"/>
      <c r="L7" s="20"/>
      <c r="M7" s="20"/>
      <c r="N7" s="20"/>
      <c r="O7" s="20"/>
      <c r="P7" s="20"/>
      <c r="Q7" s="20"/>
      <c r="R7" s="20"/>
      <c r="S7" s="20"/>
      <c r="T7" s="20"/>
      <c r="U7" s="20"/>
      <c r="V7" s="20"/>
    </row>
    <row r="8" spans="1:22" ht="19" x14ac:dyDescent="0.25">
      <c r="A8" s="20"/>
      <c r="B8" s="29" t="s">
        <v>550</v>
      </c>
      <c r="C8" s="27">
        <v>59814500000</v>
      </c>
      <c r="D8" s="27">
        <v>56014600000</v>
      </c>
      <c r="E8" s="27">
        <v>52561800000</v>
      </c>
      <c r="F8" s="28">
        <v>50056000000</v>
      </c>
      <c r="G8" s="20"/>
      <c r="H8" s="20"/>
      <c r="I8" s="20"/>
      <c r="J8" s="20"/>
      <c r="K8" s="20"/>
      <c r="L8" s="20"/>
      <c r="M8" s="20"/>
      <c r="N8" s="20"/>
      <c r="O8" s="20"/>
      <c r="P8" s="20"/>
      <c r="Q8" s="20"/>
      <c r="R8" s="20"/>
      <c r="S8" s="20"/>
      <c r="T8" s="20"/>
      <c r="U8" s="20"/>
      <c r="V8" s="20"/>
    </row>
    <row r="9" spans="1:22" ht="19" x14ac:dyDescent="0.25">
      <c r="A9" s="20"/>
      <c r="B9" s="29" t="s">
        <v>551</v>
      </c>
      <c r="C9" s="27">
        <v>71398100000</v>
      </c>
      <c r="D9" s="27">
        <v>69280900000</v>
      </c>
      <c r="E9" s="27">
        <v>64988500000</v>
      </c>
      <c r="F9" s="28">
        <v>59982700000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12800400000</v>
      </c>
      <c r="D12" s="27">
        <v>12345600000</v>
      </c>
      <c r="E12" s="27">
        <v>11667100000</v>
      </c>
      <c r="F12" s="28">
        <v>10687800000</v>
      </c>
      <c r="G12" s="20"/>
      <c r="H12" s="20"/>
      <c r="I12" s="20"/>
      <c r="J12" s="20"/>
      <c r="K12" s="20"/>
      <c r="L12" s="20"/>
      <c r="M12" s="20"/>
      <c r="N12" s="20"/>
      <c r="O12" s="20"/>
      <c r="P12" s="20"/>
      <c r="Q12" s="20"/>
      <c r="R12" s="20"/>
      <c r="S12" s="20"/>
      <c r="T12" s="20"/>
      <c r="U12" s="20"/>
      <c r="V12" s="20"/>
    </row>
    <row r="13" spans="1:22" ht="19" x14ac:dyDescent="0.25">
      <c r="A13" s="20"/>
      <c r="B13" s="29" t="s">
        <v>555</v>
      </c>
      <c r="C13" s="27">
        <v>25285900000</v>
      </c>
      <c r="D13" s="27">
        <v>24122400000</v>
      </c>
      <c r="E13" s="27">
        <v>22680200000</v>
      </c>
      <c r="F13" s="28">
        <v>20774500000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5012200000</v>
      </c>
      <c r="D17" s="34">
        <v>5288000000</v>
      </c>
      <c r="E17" s="34">
        <v>3839900000</v>
      </c>
      <c r="F17" s="35">
        <v>3832900000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Fail</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6.4829473727778808E-2</v>
      </c>
      <c r="D24" s="50">
        <f>D17/(D4)</f>
        <v>7.1474333847854829E-2</v>
      </c>
      <c r="E24" s="50">
        <f>E17/(E4)</f>
        <v>5.7673822011547082E-2</v>
      </c>
      <c r="F24" s="51">
        <f>F17/(F4)</f>
        <v>5.9178915513833995E-2</v>
      </c>
      <c r="G24" s="46">
        <f>(IF(C24 &gt; 0.5, 100, IF(C24 &gt;= 0.2, 50, 0))) +
  (IF(D24 &gt; 0.5, 100, IF(D24 &gt;= 0.2, 50, 0))) +
  (IF(E24 &gt; 0.5, 100, IF(E24 &gt;= 0.2, 50, 0))) +
  (IF(F24 &gt; 0.5, 100, IF(F24 &gt;= 0.2, 50, 0)))</f>
        <v>0</v>
      </c>
      <c r="H24" s="47" t="s">
        <v>571</v>
      </c>
      <c r="I24" s="20"/>
      <c r="J24" s="20"/>
      <c r="K24" s="20"/>
      <c r="L24" s="20"/>
      <c r="M24" s="20"/>
      <c r="N24" s="20"/>
      <c r="O24" s="20"/>
      <c r="P24" s="20"/>
      <c r="Q24" s="20"/>
      <c r="R24" s="20"/>
      <c r="S24" s="20"/>
      <c r="T24" s="20"/>
      <c r="U24" s="20"/>
      <c r="V24" s="20"/>
    </row>
    <row r="25" spans="1:22" x14ac:dyDescent="0.2">
      <c r="A25" s="20"/>
      <c r="B25" s="39" t="s">
        <v>487</v>
      </c>
      <c r="C25" s="50">
        <f>C17/C6</f>
        <v>5.184104919117951E-2</v>
      </c>
      <c r="D25" s="50">
        <f>D17/D6</f>
        <v>5.6614702050141699E-2</v>
      </c>
      <c r="E25" s="50">
        <f>E17/E6</f>
        <v>4.3800124787980205E-2</v>
      </c>
      <c r="F25" s="51">
        <f>F17/F6</f>
        <v>4.7462021962128453E-2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0.61865975756071323</v>
      </c>
      <c r="D26" s="50">
        <f>D8/D6</f>
        <v>0.59970686260549677</v>
      </c>
      <c r="E26" s="50">
        <f>E8/E6</f>
        <v>0.59955035263440659</v>
      </c>
      <c r="F26" s="51">
        <f>F8/F6</f>
        <v>0.61983327802350752</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2.8236329337694128</v>
      </c>
      <c r="D27" s="50">
        <f>D9/(D13+D10)</f>
        <v>2.8720566776108511</v>
      </c>
      <c r="E27" s="50">
        <f>E9/(E13+E10)</f>
        <v>2.8654288762885689</v>
      </c>
      <c r="F27" s="51">
        <f>F9/(F13+F10)</f>
        <v>2.8873234012852294</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6.2207285310669568E-2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0.19822114300855417</v>
      </c>
      <c r="D31" s="50">
        <f>D17/(D13+D10)</f>
        <v>0.21921533512419991</v>
      </c>
      <c r="E31" s="50">
        <f>E17/(E13+E10)</f>
        <v>0.1693062671405014</v>
      </c>
      <c r="F31" s="51">
        <f>F17/(F13+F10)</f>
        <v>0.18450022864569546</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0.59333333333333327</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5138000000</v>
      </c>
      <c r="D4" s="27">
        <v>5215000000</v>
      </c>
      <c r="E4" s="27">
        <v>4988000000</v>
      </c>
      <c r="F4" s="28">
        <v>5015000000</v>
      </c>
      <c r="G4" s="20"/>
      <c r="H4" s="20"/>
      <c r="I4" s="20"/>
      <c r="J4" s="20"/>
      <c r="K4" s="20"/>
      <c r="L4" s="20"/>
      <c r="M4" s="20"/>
      <c r="N4" s="20"/>
      <c r="O4" s="20"/>
      <c r="P4" s="20"/>
      <c r="Q4" s="20"/>
      <c r="R4" s="20"/>
      <c r="S4" s="20"/>
      <c r="T4" s="20"/>
      <c r="U4" s="20"/>
      <c r="V4" s="20"/>
    </row>
    <row r="5" spans="1:22" ht="19" x14ac:dyDescent="0.25">
      <c r="A5" s="20"/>
      <c r="B5" s="29" t="s">
        <v>547</v>
      </c>
      <c r="C5" s="27">
        <v>3851000000</v>
      </c>
      <c r="D5" s="27">
        <v>3786000000</v>
      </c>
      <c r="E5" s="27">
        <v>3804000000</v>
      </c>
      <c r="F5" s="28">
        <v>3852000000</v>
      </c>
      <c r="G5" s="20"/>
      <c r="H5" s="20"/>
      <c r="I5" s="20"/>
      <c r="J5" s="20"/>
      <c r="K5" s="20"/>
      <c r="L5" s="20"/>
      <c r="M5" s="20"/>
      <c r="N5" s="20"/>
      <c r="O5" s="20"/>
      <c r="P5" s="20"/>
      <c r="Q5" s="20"/>
      <c r="R5" s="20"/>
      <c r="S5" s="20"/>
      <c r="T5" s="20"/>
      <c r="U5" s="20"/>
      <c r="V5" s="20"/>
    </row>
    <row r="6" spans="1:22" ht="19" x14ac:dyDescent="0.25">
      <c r="A6" s="20"/>
      <c r="B6" s="29" t="s">
        <v>548</v>
      </c>
      <c r="C6" s="27">
        <v>261108000000</v>
      </c>
      <c r="D6" s="27">
        <v>228354000000</v>
      </c>
      <c r="E6" s="27">
        <v>188548000000</v>
      </c>
      <c r="F6" s="28">
        <v>191367000000</v>
      </c>
      <c r="G6" s="20"/>
      <c r="H6" s="20"/>
      <c r="I6" s="20"/>
      <c r="J6" s="20"/>
      <c r="K6" s="20"/>
      <c r="L6" s="20"/>
      <c r="M6" s="20"/>
      <c r="N6" s="20"/>
      <c r="O6" s="20"/>
      <c r="P6" s="20"/>
      <c r="Q6" s="20"/>
      <c r="R6" s="20"/>
      <c r="S6" s="20"/>
      <c r="T6" s="20"/>
      <c r="U6" s="20"/>
      <c r="V6" s="20"/>
    </row>
    <row r="7" spans="1:22" ht="19" x14ac:dyDescent="0.25">
      <c r="A7" s="20"/>
      <c r="B7" s="29" t="s">
        <v>549</v>
      </c>
      <c r="C7" s="27">
        <v>0</v>
      </c>
      <c r="D7" s="27">
        <v>0</v>
      </c>
      <c r="E7" s="27">
        <v>0</v>
      </c>
      <c r="F7" s="28">
        <v>0</v>
      </c>
      <c r="G7" s="20"/>
      <c r="H7" s="20"/>
      <c r="I7" s="20"/>
      <c r="J7" s="20"/>
      <c r="K7" s="20"/>
      <c r="L7" s="20"/>
      <c r="M7" s="20"/>
      <c r="N7" s="20"/>
      <c r="O7" s="20"/>
      <c r="P7" s="20"/>
      <c r="Q7" s="20"/>
      <c r="R7" s="20"/>
      <c r="S7" s="20"/>
      <c r="T7" s="20"/>
      <c r="U7" s="20"/>
      <c r="V7" s="20"/>
    </row>
    <row r="8" spans="1:22" ht="19" x14ac:dyDescent="0.25">
      <c r="A8" s="20"/>
      <c r="B8" s="29" t="s">
        <v>550</v>
      </c>
      <c r="C8" s="27">
        <v>0</v>
      </c>
      <c r="D8" s="27">
        <v>0</v>
      </c>
      <c r="E8" s="27">
        <v>0</v>
      </c>
      <c r="F8" s="28">
        <v>0</v>
      </c>
      <c r="G8" s="20"/>
      <c r="H8" s="20"/>
      <c r="I8" s="20"/>
      <c r="J8" s="20"/>
      <c r="K8" s="20"/>
      <c r="L8" s="20"/>
      <c r="M8" s="20"/>
      <c r="N8" s="20"/>
      <c r="O8" s="20"/>
      <c r="P8" s="20"/>
      <c r="Q8" s="20"/>
      <c r="R8" s="20"/>
      <c r="S8" s="20"/>
      <c r="T8" s="20"/>
      <c r="U8" s="20"/>
      <c r="V8" s="20"/>
    </row>
    <row r="9" spans="1:22" ht="19" x14ac:dyDescent="0.25">
      <c r="A9" s="20"/>
      <c r="B9" s="29" t="s">
        <v>551</v>
      </c>
      <c r="C9" s="27">
        <v>233051000000</v>
      </c>
      <c r="D9" s="27">
        <v>203643000000</v>
      </c>
      <c r="E9" s="27">
        <v>166371000000</v>
      </c>
      <c r="F9" s="28">
        <v>168383000000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19612000000</v>
      </c>
      <c r="D12" s="27">
        <v>16279000000</v>
      </c>
      <c r="E12" s="27">
        <v>13474000000</v>
      </c>
      <c r="F12" s="28">
        <v>13837000000</v>
      </c>
      <c r="G12" s="20"/>
      <c r="H12" s="20"/>
      <c r="I12" s="20"/>
      <c r="J12" s="20"/>
      <c r="K12" s="20"/>
      <c r="L12" s="20"/>
      <c r="M12" s="20"/>
      <c r="N12" s="20"/>
      <c r="O12" s="20"/>
      <c r="P12" s="20"/>
      <c r="Q12" s="20"/>
      <c r="R12" s="20"/>
      <c r="S12" s="20"/>
      <c r="T12" s="20"/>
      <c r="U12" s="20"/>
      <c r="V12" s="20"/>
    </row>
    <row r="13" spans="1:22" ht="19" x14ac:dyDescent="0.25">
      <c r="A13" s="20"/>
      <c r="B13" s="29" t="s">
        <v>555</v>
      </c>
      <c r="C13" s="27">
        <v>28057000000</v>
      </c>
      <c r="D13" s="27">
        <v>24711000000</v>
      </c>
      <c r="E13" s="27">
        <v>22177000000</v>
      </c>
      <c r="F13" s="28">
        <v>22984000000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18559000000</v>
      </c>
      <c r="D17" s="34">
        <v>21079000000</v>
      </c>
      <c r="E17" s="34">
        <v>14645000000</v>
      </c>
      <c r="F17" s="35">
        <v>5591000000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f>C17/(C4)</f>
        <v>3.6121058777734527</v>
      </c>
      <c r="D24" s="50">
        <f>D17/(D4)</f>
        <v>4.041994247363375</v>
      </c>
      <c r="E24" s="50">
        <f>E17/(E4)</f>
        <v>2.9360465116279069</v>
      </c>
      <c r="F24" s="51">
        <f>F17/(F4)</f>
        <v>1.1148554336989034</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7.1077868161833424E-2</v>
      </c>
      <c r="D25" s="50">
        <f>D17/D6</f>
        <v>9.2308433397269157E-2</v>
      </c>
      <c r="E25" s="50">
        <f>E17/E6</f>
        <v>7.7672529011180172E-2</v>
      </c>
      <c r="F25" s="51">
        <f>F17/F6</f>
        <v>2.9216113540997141E-2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v>
      </c>
      <c r="D26" s="50">
        <f>D8/D6</f>
        <v>0</v>
      </c>
      <c r="E26" s="50">
        <f>E8/E6</f>
        <v>0</v>
      </c>
      <c r="F26" s="51">
        <f>F8/F6</f>
        <v>0</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8.3063406636489994</v>
      </c>
      <c r="D27" s="50">
        <f>D9/(D13+D10)</f>
        <v>8.2409857957994408</v>
      </c>
      <c r="E27" s="50">
        <f>E9/(E13+E10)</f>
        <v>7.5019614916354778</v>
      </c>
      <c r="F27" s="51">
        <f>F9/(F13+F10)</f>
        <v>7.3260964148973198</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0.12889567011249728</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0.66147485475995293</v>
      </c>
      <c r="D31" s="50">
        <f>D17/(D13+D10)</f>
        <v>0.85302092185666301</v>
      </c>
      <c r="E31" s="50">
        <f>E17/(E13+E10)</f>
        <v>0.66036885061099337</v>
      </c>
      <c r="F31" s="51">
        <f>F17/(F13+F10)</f>
        <v>0.24325617821092935</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t="e">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#DIV/0!</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0</v>
      </c>
      <c r="D4" s="27">
        <v>0</v>
      </c>
      <c r="E4" s="27">
        <v>0</v>
      </c>
      <c r="F4" s="28">
        <v>0</v>
      </c>
      <c r="G4" s="20"/>
      <c r="H4" s="20"/>
      <c r="I4" s="20"/>
      <c r="J4" s="20"/>
      <c r="K4" s="20"/>
      <c r="L4" s="20"/>
      <c r="M4" s="20"/>
      <c r="N4" s="20"/>
      <c r="O4" s="20"/>
      <c r="P4" s="20"/>
      <c r="Q4" s="20"/>
      <c r="R4" s="20"/>
      <c r="S4" s="20"/>
      <c r="T4" s="20"/>
      <c r="U4" s="20"/>
      <c r="V4" s="20"/>
    </row>
    <row r="5" spans="1:22" ht="19" x14ac:dyDescent="0.25">
      <c r="A5" s="20"/>
      <c r="B5" s="29" t="s">
        <v>547</v>
      </c>
      <c r="C5" s="27">
        <v>0</v>
      </c>
      <c r="D5" s="27">
        <v>3927000000</v>
      </c>
      <c r="E5" s="27">
        <v>4056000000</v>
      </c>
      <c r="F5" s="28">
        <v>4074000000</v>
      </c>
      <c r="G5" s="20"/>
      <c r="H5" s="20"/>
      <c r="I5" s="20"/>
      <c r="J5" s="20"/>
      <c r="K5" s="20"/>
      <c r="L5" s="20"/>
      <c r="M5" s="20"/>
      <c r="N5" s="20"/>
      <c r="O5" s="20"/>
      <c r="P5" s="20"/>
      <c r="Q5" s="20"/>
      <c r="R5" s="20"/>
      <c r="S5" s="20"/>
      <c r="T5" s="20"/>
      <c r="U5" s="20"/>
      <c r="V5" s="20"/>
    </row>
    <row r="6" spans="1:22" ht="19" x14ac:dyDescent="0.25">
      <c r="A6" s="20"/>
      <c r="B6" s="29" t="s">
        <v>548</v>
      </c>
      <c r="C6" s="27">
        <v>539306000000</v>
      </c>
      <c r="D6" s="27">
        <v>522228000000</v>
      </c>
      <c r="E6" s="27">
        <v>596112000000</v>
      </c>
      <c r="F6" s="28">
        <v>586481000000</v>
      </c>
      <c r="G6" s="20"/>
      <c r="H6" s="20"/>
      <c r="I6" s="20"/>
      <c r="J6" s="20"/>
      <c r="K6" s="20"/>
      <c r="L6" s="20"/>
      <c r="M6" s="20"/>
      <c r="N6" s="20"/>
      <c r="O6" s="20"/>
      <c r="P6" s="20"/>
      <c r="Q6" s="20"/>
      <c r="R6" s="20"/>
      <c r="S6" s="20"/>
      <c r="T6" s="20"/>
      <c r="U6" s="20"/>
      <c r="V6" s="20"/>
    </row>
    <row r="7" spans="1:22" ht="19" x14ac:dyDescent="0.25">
      <c r="A7" s="20"/>
      <c r="B7" s="29" t="s">
        <v>549</v>
      </c>
      <c r="C7" s="27">
        <v>0</v>
      </c>
      <c r="D7" s="27">
        <v>0</v>
      </c>
      <c r="E7" s="27">
        <v>0</v>
      </c>
      <c r="F7" s="28">
        <v>0</v>
      </c>
      <c r="G7" s="20"/>
      <c r="H7" s="20"/>
      <c r="I7" s="20"/>
      <c r="J7" s="20"/>
      <c r="K7" s="20"/>
      <c r="L7" s="20"/>
      <c r="M7" s="20"/>
      <c r="N7" s="20"/>
      <c r="O7" s="20"/>
      <c r="P7" s="20"/>
      <c r="Q7" s="20"/>
      <c r="R7" s="20"/>
      <c r="S7" s="20"/>
      <c r="T7" s="20"/>
      <c r="U7" s="20"/>
      <c r="V7" s="20"/>
    </row>
    <row r="8" spans="1:22" ht="19" x14ac:dyDescent="0.25">
      <c r="A8" s="20"/>
      <c r="B8" s="29" t="s">
        <v>550</v>
      </c>
      <c r="C8" s="27">
        <v>0</v>
      </c>
      <c r="D8" s="27">
        <v>0</v>
      </c>
      <c r="E8" s="27">
        <v>0</v>
      </c>
      <c r="F8" s="28">
        <v>0</v>
      </c>
      <c r="G8" s="20"/>
      <c r="H8" s="20"/>
      <c r="I8" s="20"/>
      <c r="J8" s="20"/>
      <c r="K8" s="20"/>
      <c r="L8" s="20"/>
      <c r="M8" s="20"/>
      <c r="N8" s="20"/>
      <c r="O8" s="20"/>
      <c r="P8" s="20"/>
      <c r="Q8" s="20"/>
      <c r="R8" s="20"/>
      <c r="S8" s="20"/>
      <c r="T8" s="20"/>
      <c r="U8" s="20"/>
      <c r="V8" s="20"/>
    </row>
    <row r="9" spans="1:22" ht="19" x14ac:dyDescent="0.25">
      <c r="A9" s="20"/>
      <c r="B9" s="29" t="s">
        <v>551</v>
      </c>
      <c r="C9" s="27">
        <v>488005000000</v>
      </c>
      <c r="D9" s="27">
        <v>478774000000</v>
      </c>
      <c r="E9" s="27">
        <v>527200000000</v>
      </c>
      <c r="F9" s="28">
        <v>519282000000</v>
      </c>
      <c r="G9" s="20"/>
      <c r="H9" s="20"/>
      <c r="I9" s="20"/>
      <c r="J9" s="20"/>
      <c r="K9" s="20"/>
      <c r="L9" s="20"/>
      <c r="M9" s="20"/>
      <c r="N9" s="20"/>
      <c r="O9" s="20"/>
      <c r="P9" s="20"/>
      <c r="Q9" s="20"/>
      <c r="R9" s="20"/>
      <c r="S9" s="20"/>
      <c r="T9" s="20"/>
      <c r="U9" s="20"/>
      <c r="V9" s="20"/>
    </row>
    <row r="10" spans="1:22" ht="19" x14ac:dyDescent="0.25">
      <c r="A10" s="20"/>
      <c r="B10" s="29" t="s">
        <v>552</v>
      </c>
      <c r="C10" s="27">
        <v>59189000000</v>
      </c>
      <c r="D10" s="27">
        <v>56473000000</v>
      </c>
      <c r="E10" s="27">
        <v>51618000000</v>
      </c>
      <c r="F10" s="28">
        <v>49322000000</v>
      </c>
      <c r="G10" s="20"/>
      <c r="H10" s="20"/>
      <c r="I10" s="20"/>
      <c r="J10" s="20"/>
      <c r="K10" s="20"/>
      <c r="L10" s="20"/>
      <c r="M10" s="20"/>
      <c r="N10" s="20"/>
      <c r="O10" s="20"/>
      <c r="P10" s="20"/>
      <c r="Q10" s="20"/>
      <c r="R10" s="20"/>
      <c r="S10" s="20"/>
      <c r="T10" s="20"/>
      <c r="U10" s="20"/>
      <c r="V10" s="20"/>
    </row>
    <row r="11" spans="1:22" ht="19" x14ac:dyDescent="0.25">
      <c r="A11" s="20"/>
      <c r="B11" s="29" t="s">
        <v>553</v>
      </c>
      <c r="C11" s="27">
        <v>485000000</v>
      </c>
      <c r="D11" s="27">
        <v>485000000</v>
      </c>
      <c r="E11" s="27">
        <v>485000000</v>
      </c>
      <c r="F11" s="28">
        <v>485000000</v>
      </c>
      <c r="G11" s="20"/>
      <c r="H11" s="20"/>
      <c r="I11" s="20"/>
      <c r="J11" s="20"/>
      <c r="K11" s="20"/>
      <c r="L11" s="20"/>
      <c r="M11" s="20"/>
      <c r="N11" s="20"/>
      <c r="O11" s="20"/>
      <c r="P11" s="20"/>
      <c r="Q11" s="20"/>
      <c r="R11" s="20"/>
      <c r="S11" s="20"/>
      <c r="T11" s="20"/>
      <c r="U11" s="20"/>
      <c r="V11" s="20"/>
    </row>
    <row r="12" spans="1:22" ht="19" x14ac:dyDescent="0.25">
      <c r="A12" s="20"/>
      <c r="B12" s="29" t="s">
        <v>554</v>
      </c>
      <c r="C12" s="27">
        <v>37516000000</v>
      </c>
      <c r="D12" s="27">
        <v>34893000000</v>
      </c>
      <c r="E12" s="27">
        <v>23785000000</v>
      </c>
      <c r="F12" s="28">
        <v>15504000000</v>
      </c>
      <c r="G12" s="20"/>
      <c r="H12" s="20"/>
      <c r="I12" s="20"/>
      <c r="J12" s="20"/>
      <c r="K12" s="20"/>
      <c r="L12" s="20"/>
      <c r="M12" s="20"/>
      <c r="N12" s="20"/>
      <c r="O12" s="20"/>
      <c r="P12" s="20"/>
      <c r="Q12" s="20"/>
      <c r="R12" s="20"/>
      <c r="S12" s="20"/>
      <c r="T12" s="20"/>
      <c r="U12" s="20"/>
      <c r="V12" s="20"/>
    </row>
    <row r="13" spans="1:22" ht="19" x14ac:dyDescent="0.25">
      <c r="A13" s="20"/>
      <c r="B13" s="29" t="s">
        <v>555</v>
      </c>
      <c r="C13" s="27">
        <v>51301000000</v>
      </c>
      <c r="D13" s="27">
        <v>43454000000</v>
      </c>
      <c r="E13" s="27">
        <v>68912000000</v>
      </c>
      <c r="F13" s="28">
        <v>67199000000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6243000000</v>
      </c>
      <c r="D17" s="34">
        <v>4134000000</v>
      </c>
      <c r="E17" s="34">
        <v>6223000000</v>
      </c>
      <c r="F17" s="35">
        <v>1038000000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t="e">
        <f>C17/(C4)</f>
        <v>#DIV/0!</v>
      </c>
      <c r="D24" s="50" t="e">
        <f>D17/(D4)</f>
        <v>#DIV/0!</v>
      </c>
      <c r="E24" s="50" t="e">
        <f>E17/(E4)</f>
        <v>#DIV/0!</v>
      </c>
      <c r="F24" s="51" t="e">
        <f>F17/(F4)</f>
        <v>#DIV/0!</v>
      </c>
      <c r="G24" s="46" t="e">
        <f>(IF(C24 &gt; 0.5, 100, IF(C24 &gt;= 0.2, 50, 0))) +
  (IF(D24 &gt; 0.5, 100, IF(D24 &gt;= 0.2, 50, 0))) +
  (IF(E24 &gt; 0.5, 100, IF(E24 &gt;= 0.2, 50, 0))) +
  (IF(F24 &gt; 0.5, 100, IF(F24 &gt;= 0.2, 50, 0)))</f>
        <v>#DIV/0!</v>
      </c>
      <c r="H24" s="47" t="s">
        <v>571</v>
      </c>
      <c r="I24" s="20"/>
      <c r="J24" s="20"/>
      <c r="K24" s="20"/>
      <c r="L24" s="20"/>
      <c r="M24" s="20"/>
      <c r="N24" s="20"/>
      <c r="O24" s="20"/>
      <c r="P24" s="20"/>
      <c r="Q24" s="20"/>
      <c r="R24" s="20"/>
      <c r="S24" s="20"/>
      <c r="T24" s="20"/>
      <c r="U24" s="20"/>
      <c r="V24" s="20"/>
    </row>
    <row r="25" spans="1:22" x14ac:dyDescent="0.2">
      <c r="A25" s="20"/>
      <c r="B25" s="39" t="s">
        <v>487</v>
      </c>
      <c r="C25" s="50">
        <f>C17/C6</f>
        <v>1.1575988399906546E-2</v>
      </c>
      <c r="D25" s="50">
        <f>D17/D6</f>
        <v>7.9160826305751508E-3</v>
      </c>
      <c r="E25" s="50">
        <f>E17/E6</f>
        <v>1.0439313417612797E-2</v>
      </c>
      <c r="F25" s="51">
        <f>F17/F6</f>
        <v>1.7698783080781816E-3</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v>
      </c>
      <c r="D26" s="50">
        <f>D8/D6</f>
        <v>0</v>
      </c>
      <c r="E26" s="50">
        <f>E8/E6</f>
        <v>0</v>
      </c>
      <c r="F26" s="51">
        <f>F8/F6</f>
        <v>0</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4.4167345461127701</v>
      </c>
      <c r="D27" s="50">
        <f>D9/(D13+D10)</f>
        <v>4.7912376034505186</v>
      </c>
      <c r="E27" s="50">
        <f>E9/(E13+E10)</f>
        <v>4.374014768107525</v>
      </c>
      <c r="F27" s="51">
        <f>F9/(F13+F10)</f>
        <v>4.4565528960444896</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Fail</v>
      </c>
      <c r="D28" s="52" t="str">
        <f>IF(D11=0, "Pass", "Fail")</f>
        <v>Fail</v>
      </c>
      <c r="E28" s="52" t="str">
        <f>IF(E11=0, "Pass", "Fail")</f>
        <v>Fail</v>
      </c>
      <c r="F28" s="53" t="str">
        <f>IF(F11=0, "Pass", "Fail")</f>
        <v>Fail</v>
      </c>
      <c r="G28" s="46">
        <f>(COUNTIF(C28:F28, "Pass") * 100) + (COUNTIF(C28:F28, "Fail") * 0)</f>
        <v>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0.35876997510426634</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5.6502850936736355E-2</v>
      </c>
      <c r="D31" s="50">
        <f>D17/(D13+D10)</f>
        <v>4.1370200246179711E-2</v>
      </c>
      <c r="E31" s="50">
        <f>E17/(E13+E10)</f>
        <v>5.163029951049531E-2</v>
      </c>
      <c r="F31" s="51">
        <f>F17/(F13+F10)</f>
        <v>8.9082654628779359E-3</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0.42333333333333328</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28667600000</v>
      </c>
      <c r="D4" s="27">
        <v>28917200000</v>
      </c>
      <c r="E4" s="27">
        <v>29009100000</v>
      </c>
      <c r="F4" s="28">
        <v>20597900000</v>
      </c>
      <c r="G4" s="20"/>
      <c r="H4" s="20"/>
      <c r="I4" s="20"/>
      <c r="J4" s="20"/>
      <c r="K4" s="20"/>
      <c r="L4" s="20"/>
      <c r="M4" s="20"/>
      <c r="N4" s="20"/>
      <c r="O4" s="20"/>
      <c r="P4" s="20"/>
      <c r="Q4" s="20"/>
      <c r="R4" s="20"/>
      <c r="S4" s="20"/>
      <c r="T4" s="20"/>
      <c r="U4" s="20"/>
      <c r="V4" s="20"/>
    </row>
    <row r="5" spans="1:22" ht="19" x14ac:dyDescent="0.25">
      <c r="A5" s="20"/>
      <c r="B5" s="29" t="s">
        <v>547</v>
      </c>
      <c r="C5" s="27">
        <v>12639000000</v>
      </c>
      <c r="D5" s="27">
        <v>12956700000</v>
      </c>
      <c r="E5" s="27">
        <v>13350100000</v>
      </c>
      <c r="F5" s="28">
        <v>7282700000</v>
      </c>
      <c r="G5" s="20"/>
      <c r="H5" s="20"/>
      <c r="I5" s="20"/>
      <c r="J5" s="20"/>
      <c r="K5" s="20"/>
      <c r="L5" s="20"/>
      <c r="M5" s="20"/>
      <c r="N5" s="20"/>
      <c r="O5" s="20"/>
      <c r="P5" s="20"/>
      <c r="Q5" s="20"/>
      <c r="R5" s="20"/>
      <c r="S5" s="20"/>
      <c r="T5" s="20"/>
      <c r="U5" s="20"/>
      <c r="V5" s="20"/>
    </row>
    <row r="6" spans="1:22" ht="19" x14ac:dyDescent="0.25">
      <c r="A6" s="20"/>
      <c r="B6" s="29" t="s">
        <v>548</v>
      </c>
      <c r="C6" s="27">
        <v>66027600000</v>
      </c>
      <c r="D6" s="27">
        <v>67194500000</v>
      </c>
      <c r="E6" s="27">
        <v>69887900000</v>
      </c>
      <c r="F6" s="28">
        <v>47233500000</v>
      </c>
      <c r="G6" s="20"/>
      <c r="H6" s="20"/>
      <c r="I6" s="20"/>
      <c r="J6" s="20"/>
      <c r="K6" s="20"/>
      <c r="L6" s="20"/>
      <c r="M6" s="20"/>
      <c r="N6" s="20"/>
      <c r="O6" s="20"/>
      <c r="P6" s="20"/>
      <c r="Q6" s="20"/>
      <c r="R6" s="20"/>
      <c r="S6" s="20"/>
      <c r="T6" s="20"/>
      <c r="U6" s="20"/>
      <c r="V6" s="20"/>
    </row>
    <row r="7" spans="1:22" ht="19" x14ac:dyDescent="0.25">
      <c r="A7" s="20"/>
      <c r="B7" s="29" t="s">
        <v>549</v>
      </c>
      <c r="C7" s="27">
        <v>7249300000</v>
      </c>
      <c r="D7" s="27">
        <v>8311900000</v>
      </c>
      <c r="E7" s="27">
        <v>9067300000</v>
      </c>
      <c r="F7" s="28">
        <v>3655500000</v>
      </c>
      <c r="G7" s="20"/>
      <c r="H7" s="20"/>
      <c r="I7" s="20"/>
      <c r="J7" s="20"/>
      <c r="K7" s="20"/>
      <c r="L7" s="20"/>
      <c r="M7" s="20"/>
      <c r="N7" s="20"/>
      <c r="O7" s="20"/>
      <c r="P7" s="20"/>
      <c r="Q7" s="20"/>
      <c r="R7" s="20"/>
      <c r="S7" s="20"/>
      <c r="T7" s="20"/>
      <c r="U7" s="20"/>
      <c r="V7" s="20"/>
    </row>
    <row r="8" spans="1:22" ht="19" x14ac:dyDescent="0.25">
      <c r="A8" s="20"/>
      <c r="B8" s="29" t="s">
        <v>550</v>
      </c>
      <c r="C8" s="27">
        <v>47912900000</v>
      </c>
      <c r="D8" s="27">
        <v>46474100000</v>
      </c>
      <c r="E8" s="27">
        <v>51751000000</v>
      </c>
      <c r="F8" s="28">
        <v>38797500000</v>
      </c>
      <c r="G8" s="20"/>
      <c r="H8" s="20"/>
      <c r="I8" s="20"/>
      <c r="J8" s="20"/>
      <c r="K8" s="20"/>
      <c r="L8" s="20"/>
      <c r="M8" s="20"/>
      <c r="N8" s="20"/>
      <c r="O8" s="20"/>
      <c r="P8" s="20"/>
      <c r="Q8" s="20"/>
      <c r="R8" s="20"/>
      <c r="S8" s="20"/>
      <c r="T8" s="20"/>
      <c r="U8" s="20"/>
      <c r="V8" s="20"/>
    </row>
    <row r="9" spans="1:22" ht="19" x14ac:dyDescent="0.25">
      <c r="A9" s="20"/>
      <c r="B9" s="29" t="s">
        <v>551</v>
      </c>
      <c r="C9" s="27">
        <v>55162200000</v>
      </c>
      <c r="D9" s="27">
        <v>54786000000</v>
      </c>
      <c r="E9" s="27">
        <v>60818300000</v>
      </c>
      <c r="F9" s="28">
        <v>42453000000</v>
      </c>
      <c r="G9" s="20"/>
      <c r="H9" s="20"/>
      <c r="I9" s="20"/>
      <c r="J9" s="20"/>
      <c r="K9" s="20"/>
      <c r="L9" s="20"/>
      <c r="M9" s="20"/>
      <c r="N9" s="20"/>
      <c r="O9" s="20"/>
      <c r="P9" s="20"/>
      <c r="Q9" s="20"/>
      <c r="R9" s="20"/>
      <c r="S9" s="20"/>
      <c r="T9" s="20"/>
      <c r="U9" s="20"/>
      <c r="V9" s="20"/>
    </row>
    <row r="10" spans="1:22" ht="19" x14ac:dyDescent="0.25">
      <c r="A10" s="20"/>
      <c r="B10" s="29" t="s">
        <v>552</v>
      </c>
      <c r="C10" s="27">
        <v>1301200000</v>
      </c>
      <c r="D10" s="27">
        <v>1301200000</v>
      </c>
      <c r="E10" s="27">
        <v>1282400000</v>
      </c>
      <c r="F10" s="28">
        <v>1282400000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-3638800000</v>
      </c>
      <c r="D12" s="27">
        <v>-2101900000</v>
      </c>
      <c r="E12" s="27">
        <v>-1142400000</v>
      </c>
      <c r="F12" s="28">
        <v>-1343000000</v>
      </c>
      <c r="G12" s="20"/>
      <c r="H12" s="20"/>
      <c r="I12" s="20"/>
      <c r="J12" s="20"/>
      <c r="K12" s="20"/>
      <c r="L12" s="20"/>
      <c r="M12" s="20"/>
      <c r="N12" s="20"/>
      <c r="O12" s="20"/>
      <c r="P12" s="20"/>
      <c r="Q12" s="20"/>
      <c r="R12" s="20"/>
      <c r="S12" s="20"/>
      <c r="T12" s="20"/>
      <c r="U12" s="20"/>
      <c r="V12" s="20"/>
    </row>
    <row r="13" spans="1:22" ht="19" x14ac:dyDescent="0.25">
      <c r="A13" s="20"/>
      <c r="B13" s="29" t="s">
        <v>555</v>
      </c>
      <c r="C13" s="27">
        <v>10865400000</v>
      </c>
      <c r="D13" s="27">
        <v>12408500000</v>
      </c>
      <c r="E13" s="27">
        <v>9069600000</v>
      </c>
      <c r="F13" s="28">
        <v>4780500000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4722400000</v>
      </c>
      <c r="D17" s="34">
        <v>3696200000</v>
      </c>
      <c r="E17" s="34">
        <v>4819900000</v>
      </c>
      <c r="F17" s="35">
        <v>3881400000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Pass</v>
      </c>
      <c r="G23" s="46">
        <f>(COUNTIF(C23:F23, "Pass") * 100) + (COUNTIF(C23:F23, "Fail") * 0)</f>
        <v>100</v>
      </c>
      <c r="H23" s="47" t="s">
        <v>570</v>
      </c>
      <c r="I23" s="20"/>
      <c r="J23" s="20"/>
      <c r="K23" s="20"/>
      <c r="L23" s="20"/>
      <c r="M23" s="20"/>
      <c r="N23" s="20"/>
      <c r="O23" s="20"/>
      <c r="P23" s="20"/>
      <c r="Q23" s="20"/>
      <c r="R23" s="20"/>
      <c r="S23" s="20"/>
      <c r="T23" s="20"/>
      <c r="U23" s="20"/>
      <c r="V23" s="20"/>
    </row>
    <row r="24" spans="1:22" x14ac:dyDescent="0.2">
      <c r="A24" s="20"/>
      <c r="B24" s="39" t="s">
        <v>499</v>
      </c>
      <c r="C24" s="50">
        <f>C17/(C4)</f>
        <v>0.16472952043421843</v>
      </c>
      <c r="D24" s="50">
        <f>D17/(D4)</f>
        <v>0.12782012089690564</v>
      </c>
      <c r="E24" s="50">
        <f>E17/(E4)</f>
        <v>0.16615131114029735</v>
      </c>
      <c r="F24" s="51">
        <f>F17/(F4)</f>
        <v>0.18843668529316096</v>
      </c>
      <c r="G24" s="46">
        <f>(IF(C24 &gt; 0.5, 100, IF(C24 &gt;= 0.2, 50, 0))) +
  (IF(D24 &gt; 0.5, 100, IF(D24 &gt;= 0.2, 50, 0))) +
  (IF(E24 &gt; 0.5, 100, IF(E24 &gt;= 0.2, 50, 0))) +
  (IF(F24 &gt; 0.5, 100, IF(F24 &gt;= 0.2, 50, 0)))</f>
        <v>0</v>
      </c>
      <c r="H24" s="47" t="s">
        <v>571</v>
      </c>
      <c r="I24" s="20"/>
      <c r="J24" s="20"/>
      <c r="K24" s="20"/>
      <c r="L24" s="20"/>
      <c r="M24" s="20"/>
      <c r="N24" s="20"/>
      <c r="O24" s="20"/>
      <c r="P24" s="20"/>
      <c r="Q24" s="20"/>
      <c r="R24" s="20"/>
      <c r="S24" s="20"/>
      <c r="T24" s="20"/>
      <c r="U24" s="20"/>
      <c r="V24" s="20"/>
    </row>
    <row r="25" spans="1:22" x14ac:dyDescent="0.2">
      <c r="A25" s="20"/>
      <c r="B25" s="39" t="s">
        <v>487</v>
      </c>
      <c r="C25" s="50">
        <f>C17/C6</f>
        <v>7.152160611623018E-2</v>
      </c>
      <c r="D25" s="50">
        <f>D17/D6</f>
        <v>5.5007478290633904E-2</v>
      </c>
      <c r="E25" s="50">
        <f>E17/E6</f>
        <v>6.8966158662658344E-2</v>
      </c>
      <c r="F25" s="51">
        <f>F17/F6</f>
        <v>8.2174727682682844E-2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0.72564957684362297</v>
      </c>
      <c r="D26" s="50">
        <f>D8/D6</f>
        <v>0.69163547611783704</v>
      </c>
      <c r="E26" s="50">
        <f>E8/E6</f>
        <v>0.74048583517318445</v>
      </c>
      <c r="F26" s="51">
        <f>F8/F6</f>
        <v>0.82139794848994885</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4.5339042953660016</v>
      </c>
      <c r="D27" s="50">
        <f>D9/(D13+D10)</f>
        <v>3.9961487122256503</v>
      </c>
      <c r="E27" s="50">
        <f>E9/(E13+E10)</f>
        <v>5.8750289799072641</v>
      </c>
      <c r="F27" s="51">
        <f>F9/(F13+F10)</f>
        <v>7.0020947071533426</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0.47390898524103714</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0.38814459257311001</v>
      </c>
      <c r="D31" s="50">
        <f>D17/(D13+D10)</f>
        <v>0.26960473241573485</v>
      </c>
      <c r="E31" s="50">
        <f>E17/(E13+E10)</f>
        <v>0.46560085007727975</v>
      </c>
      <c r="F31" s="51">
        <f>F17/(F13+F10)</f>
        <v>0.6401886885813719</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0.23833333333333337</v>
      </c>
      <c r="J2" s="20"/>
      <c r="K2" s="20"/>
      <c r="L2" s="20"/>
      <c r="M2" s="20"/>
      <c r="N2" s="20"/>
      <c r="O2" s="20"/>
      <c r="P2" s="20"/>
      <c r="Q2" s="20"/>
      <c r="R2" s="20"/>
      <c r="S2" s="20"/>
      <c r="T2" s="20"/>
      <c r="U2" s="20"/>
      <c r="V2" s="20"/>
    </row>
    <row r="3" spans="1:22" ht="19" x14ac:dyDescent="0.25">
      <c r="A3" s="20"/>
      <c r="B3" s="26" t="s">
        <v>545</v>
      </c>
      <c r="C3" s="27">
        <v>112000000</v>
      </c>
      <c r="D3" s="27">
        <v>98000000</v>
      </c>
      <c r="E3" s="27">
        <v>57000000</v>
      </c>
      <c r="F3" s="28">
        <v>47000000</v>
      </c>
      <c r="G3" s="20"/>
      <c r="H3" s="20"/>
      <c r="I3" s="20"/>
      <c r="J3" s="20"/>
      <c r="K3" s="20"/>
      <c r="L3" s="20"/>
      <c r="M3" s="20"/>
      <c r="N3" s="20"/>
      <c r="O3" s="20"/>
      <c r="P3" s="20"/>
      <c r="Q3" s="20"/>
      <c r="R3" s="20"/>
      <c r="S3" s="20"/>
      <c r="T3" s="20"/>
      <c r="U3" s="20"/>
      <c r="V3" s="20"/>
    </row>
    <row r="4" spans="1:22" ht="19" x14ac:dyDescent="0.25">
      <c r="A4" s="20"/>
      <c r="B4" s="29" t="s">
        <v>546</v>
      </c>
      <c r="C4" s="27">
        <v>25524000000</v>
      </c>
      <c r="D4" s="27">
        <v>23305000000</v>
      </c>
      <c r="E4" s="27">
        <v>21176000000</v>
      </c>
      <c r="F4" s="28">
        <v>19805000000</v>
      </c>
      <c r="G4" s="20"/>
      <c r="H4" s="20"/>
      <c r="I4" s="20"/>
      <c r="J4" s="20"/>
      <c r="K4" s="20"/>
      <c r="L4" s="20"/>
      <c r="M4" s="20"/>
      <c r="N4" s="20"/>
      <c r="O4" s="20"/>
      <c r="P4" s="20"/>
      <c r="Q4" s="20"/>
      <c r="R4" s="20"/>
      <c r="S4" s="20"/>
      <c r="T4" s="20"/>
      <c r="U4" s="20"/>
      <c r="V4" s="20"/>
    </row>
    <row r="5" spans="1:22" ht="19" x14ac:dyDescent="0.25">
      <c r="A5" s="20"/>
      <c r="B5" s="29" t="s">
        <v>547</v>
      </c>
      <c r="C5" s="27">
        <v>1143000000</v>
      </c>
      <c r="D5" s="27">
        <v>1143000000</v>
      </c>
      <c r="E5" s="27">
        <v>1139000000</v>
      </c>
      <c r="F5" s="28">
        <v>1504000000</v>
      </c>
      <c r="G5" s="20"/>
      <c r="H5" s="20"/>
      <c r="I5" s="20"/>
      <c r="J5" s="20"/>
      <c r="K5" s="20"/>
      <c r="L5" s="20"/>
      <c r="M5" s="20"/>
      <c r="N5" s="20"/>
      <c r="O5" s="20"/>
      <c r="P5" s="20"/>
      <c r="Q5" s="20"/>
      <c r="R5" s="20"/>
      <c r="S5" s="20"/>
      <c r="T5" s="20"/>
      <c r="U5" s="20"/>
      <c r="V5" s="20"/>
    </row>
    <row r="6" spans="1:22" ht="19" x14ac:dyDescent="0.25">
      <c r="A6" s="20"/>
      <c r="B6" s="29" t="s">
        <v>548</v>
      </c>
      <c r="C6" s="27">
        <v>30298000000</v>
      </c>
      <c r="D6" s="27">
        <v>27787000000</v>
      </c>
      <c r="E6" s="27">
        <v>26075000000</v>
      </c>
      <c r="F6" s="28">
        <v>24766000000</v>
      </c>
      <c r="G6" s="20"/>
      <c r="H6" s="20"/>
      <c r="I6" s="20"/>
      <c r="J6" s="20"/>
      <c r="K6" s="20"/>
      <c r="L6" s="20"/>
      <c r="M6" s="20"/>
      <c r="N6" s="20"/>
      <c r="O6" s="20"/>
      <c r="P6" s="20"/>
      <c r="Q6" s="20"/>
      <c r="R6" s="20"/>
      <c r="S6" s="20"/>
      <c r="T6" s="20"/>
      <c r="U6" s="20"/>
      <c r="V6" s="20"/>
    </row>
    <row r="7" spans="1:22" ht="19" x14ac:dyDescent="0.25">
      <c r="A7" s="20"/>
      <c r="B7" s="29" t="s">
        <v>549</v>
      </c>
      <c r="C7" s="27">
        <v>2151000000</v>
      </c>
      <c r="D7" s="27">
        <v>2811000000</v>
      </c>
      <c r="E7" s="27">
        <v>2141000000</v>
      </c>
      <c r="F7" s="28">
        <v>2881000000</v>
      </c>
      <c r="G7" s="20"/>
      <c r="H7" s="20"/>
      <c r="I7" s="20"/>
      <c r="J7" s="20"/>
      <c r="K7" s="20"/>
      <c r="L7" s="20"/>
      <c r="M7" s="20"/>
      <c r="N7" s="20"/>
      <c r="O7" s="20"/>
      <c r="P7" s="20"/>
      <c r="Q7" s="20"/>
      <c r="R7" s="20"/>
      <c r="S7" s="20"/>
      <c r="T7" s="20"/>
      <c r="U7" s="20"/>
      <c r="V7" s="20"/>
    </row>
    <row r="8" spans="1:22" ht="19" x14ac:dyDescent="0.25">
      <c r="A8" s="20"/>
      <c r="B8" s="29" t="s">
        <v>550</v>
      </c>
      <c r="C8" s="27">
        <v>18350000000</v>
      </c>
      <c r="D8" s="27">
        <v>17283000000</v>
      </c>
      <c r="E8" s="27">
        <v>16636000000</v>
      </c>
      <c r="F8" s="28">
        <v>15431000000</v>
      </c>
      <c r="G8" s="20"/>
      <c r="H8" s="20"/>
      <c r="I8" s="20"/>
      <c r="J8" s="20"/>
      <c r="K8" s="20"/>
      <c r="L8" s="20"/>
      <c r="M8" s="20"/>
      <c r="N8" s="20"/>
      <c r="O8" s="20"/>
      <c r="P8" s="20"/>
      <c r="Q8" s="20"/>
      <c r="R8" s="20"/>
      <c r="S8" s="20"/>
      <c r="T8" s="20"/>
      <c r="U8" s="20"/>
      <c r="V8" s="20"/>
    </row>
    <row r="9" spans="1:22" ht="19" x14ac:dyDescent="0.25">
      <c r="A9" s="20"/>
      <c r="B9" s="29" t="s">
        <v>551</v>
      </c>
      <c r="C9" s="27">
        <v>20501000000</v>
      </c>
      <c r="D9" s="27">
        <v>20094000000</v>
      </c>
      <c r="E9" s="27">
        <v>18777000000</v>
      </c>
      <c r="F9" s="28">
        <v>18312000000</v>
      </c>
      <c r="G9" s="20"/>
      <c r="H9" s="20"/>
      <c r="I9" s="20"/>
      <c r="J9" s="20"/>
      <c r="K9" s="20"/>
      <c r="L9" s="20"/>
      <c r="M9" s="20"/>
      <c r="N9" s="20"/>
      <c r="O9" s="20"/>
      <c r="P9" s="20"/>
      <c r="Q9" s="20"/>
      <c r="R9" s="20"/>
      <c r="S9" s="20"/>
      <c r="T9" s="20"/>
      <c r="U9" s="20"/>
      <c r="V9" s="20"/>
    </row>
    <row r="10" spans="1:22" ht="19" x14ac:dyDescent="0.25">
      <c r="A10" s="20"/>
      <c r="B10" s="29" t="s">
        <v>552</v>
      </c>
      <c r="C10" s="27">
        <v>388000000</v>
      </c>
      <c r="D10" s="27">
        <v>377000000</v>
      </c>
      <c r="E10" s="27">
        <v>365000000</v>
      </c>
      <c r="F10" s="28">
        <v>348000000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1659000000</v>
      </c>
      <c r="D12" s="27">
        <v>1267000000</v>
      </c>
      <c r="E12" s="27">
        <v>925000000</v>
      </c>
      <c r="F12" s="28">
        <v>102000000</v>
      </c>
      <c r="G12" s="20"/>
      <c r="H12" s="20"/>
      <c r="I12" s="20"/>
      <c r="J12" s="20"/>
      <c r="K12" s="20"/>
      <c r="L12" s="20"/>
      <c r="M12" s="20"/>
      <c r="N12" s="20"/>
      <c r="O12" s="20"/>
      <c r="P12" s="20"/>
      <c r="Q12" s="20"/>
      <c r="R12" s="20"/>
      <c r="S12" s="20"/>
      <c r="T12" s="20"/>
      <c r="U12" s="20"/>
      <c r="V12" s="20"/>
    </row>
    <row r="13" spans="1:22" ht="19" x14ac:dyDescent="0.25">
      <c r="A13" s="20"/>
      <c r="B13" s="29" t="s">
        <v>555</v>
      </c>
      <c r="C13" s="27">
        <v>9797000000</v>
      </c>
      <c r="D13" s="27">
        <v>7693000000</v>
      </c>
      <c r="E13" s="27">
        <v>7298000000</v>
      </c>
      <c r="F13" s="28">
        <v>6454000000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1874000000</v>
      </c>
      <c r="D17" s="34">
        <v>1108000000</v>
      </c>
      <c r="E17" s="34">
        <v>1441000000</v>
      </c>
      <c r="F17" s="35">
        <v>1426000000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7.3421093872433785E-2</v>
      </c>
      <c r="D24" s="50">
        <f>D17/(D4)</f>
        <v>4.7543445612529503E-2</v>
      </c>
      <c r="E24" s="50">
        <f>E17/(E4)</f>
        <v>6.8048734416320367E-2</v>
      </c>
      <c r="F24" s="51">
        <f>F17/(F4)</f>
        <v>7.2002019691996974E-2</v>
      </c>
      <c r="G24" s="46">
        <f>(IF(C24 &gt; 0.5, 100, IF(C24 &gt;= 0.2, 50, 0))) +
  (IF(D24 &gt; 0.5, 100, IF(D24 &gt;= 0.2, 50, 0))) +
  (IF(E24 &gt; 0.5, 100, IF(E24 &gt;= 0.2, 50, 0))) +
  (IF(F24 &gt; 0.5, 100, IF(F24 &gt;= 0.2, 50, 0)))</f>
        <v>0</v>
      </c>
      <c r="H24" s="47" t="s">
        <v>571</v>
      </c>
      <c r="I24" s="20"/>
      <c r="J24" s="20"/>
      <c r="K24" s="20"/>
      <c r="L24" s="20"/>
      <c r="M24" s="20"/>
      <c r="N24" s="20"/>
      <c r="O24" s="20"/>
      <c r="P24" s="20"/>
      <c r="Q24" s="20"/>
      <c r="R24" s="20"/>
      <c r="S24" s="20"/>
      <c r="T24" s="20"/>
      <c r="U24" s="20"/>
      <c r="V24" s="20"/>
    </row>
    <row r="25" spans="1:22" x14ac:dyDescent="0.2">
      <c r="A25" s="20"/>
      <c r="B25" s="39" t="s">
        <v>487</v>
      </c>
      <c r="C25" s="50">
        <f>C17/C6</f>
        <v>6.1852267476401081E-2</v>
      </c>
      <c r="D25" s="50">
        <f>D17/D6</f>
        <v>3.9874761579155718E-2</v>
      </c>
      <c r="E25" s="50">
        <f>E17/E6</f>
        <v>5.5263662511984661E-2</v>
      </c>
      <c r="F25" s="51">
        <f>F17/F6</f>
        <v>5.7578938867802631E-2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0.60565053798930624</v>
      </c>
      <c r="D26" s="50">
        <f>D8/D6</f>
        <v>0.62198150214128911</v>
      </c>
      <c r="E26" s="50">
        <f>E8/E6</f>
        <v>0.63800575263662507</v>
      </c>
      <c r="F26" s="51">
        <f>F8/F6</f>
        <v>0.62307195348461597</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2.0128620520373097</v>
      </c>
      <c r="D27" s="50">
        <f>D9/(D13+D10)</f>
        <v>2.4899628252788104</v>
      </c>
      <c r="E27" s="50">
        <f>E9/(E13+E10)</f>
        <v>2.4503458175649224</v>
      </c>
      <c r="F27" s="51">
        <f>F9/(F13+F10)</f>
        <v>2.6921493678329904</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2.9159164819678307</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0.18399607265586648</v>
      </c>
      <c r="D31" s="50">
        <f>D17/(D13+D10)</f>
        <v>0.13729863692688971</v>
      </c>
      <c r="E31" s="50">
        <f>E17/(E13+E10)</f>
        <v>0.18804645700117448</v>
      </c>
      <c r="F31" s="51">
        <f>F17/(F13+F10)</f>
        <v>0.20964422228756249</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t="e">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#DIV/0!</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0</v>
      </c>
      <c r="D4" s="27">
        <v>0</v>
      </c>
      <c r="E4" s="27">
        <v>0</v>
      </c>
      <c r="F4" s="28">
        <v>0</v>
      </c>
      <c r="G4" s="20"/>
      <c r="H4" s="20"/>
      <c r="I4" s="20"/>
      <c r="J4" s="20"/>
      <c r="K4" s="20"/>
      <c r="L4" s="20"/>
      <c r="M4" s="20"/>
      <c r="N4" s="20"/>
      <c r="O4" s="20"/>
      <c r="P4" s="20"/>
      <c r="Q4" s="20"/>
      <c r="R4" s="20"/>
      <c r="S4" s="20"/>
      <c r="T4" s="20"/>
      <c r="U4" s="20"/>
      <c r="V4" s="20"/>
    </row>
    <row r="5" spans="1:22" ht="19" x14ac:dyDescent="0.25">
      <c r="A5" s="20"/>
      <c r="B5" s="29" t="s">
        <v>547</v>
      </c>
      <c r="C5" s="27">
        <v>0</v>
      </c>
      <c r="D5" s="27">
        <v>0</v>
      </c>
      <c r="E5" s="27">
        <v>0</v>
      </c>
      <c r="F5" s="28">
        <v>0</v>
      </c>
      <c r="G5" s="20"/>
      <c r="H5" s="20"/>
      <c r="I5" s="20"/>
      <c r="J5" s="20"/>
      <c r="K5" s="20"/>
      <c r="L5" s="20"/>
      <c r="M5" s="20"/>
      <c r="N5" s="20"/>
      <c r="O5" s="20"/>
      <c r="P5" s="20"/>
      <c r="Q5" s="20"/>
      <c r="R5" s="20"/>
      <c r="S5" s="20"/>
      <c r="T5" s="20"/>
      <c r="U5" s="20"/>
      <c r="V5" s="20"/>
    </row>
    <row r="6" spans="1:22" ht="19" x14ac:dyDescent="0.25">
      <c r="A6" s="20"/>
      <c r="B6" s="29" t="s">
        <v>548</v>
      </c>
      <c r="C6" s="27">
        <v>175191000000</v>
      </c>
      <c r="D6" s="27">
        <v>158852000000</v>
      </c>
      <c r="E6" s="27">
        <v>175910000000</v>
      </c>
      <c r="F6" s="28">
        <v>165883000000</v>
      </c>
      <c r="G6" s="20"/>
      <c r="H6" s="20"/>
      <c r="I6" s="20"/>
      <c r="J6" s="20"/>
      <c r="K6" s="20"/>
      <c r="L6" s="20"/>
      <c r="M6" s="20"/>
      <c r="N6" s="20"/>
      <c r="O6" s="20"/>
      <c r="P6" s="20"/>
      <c r="Q6" s="20"/>
      <c r="R6" s="20"/>
      <c r="S6" s="20"/>
      <c r="T6" s="20"/>
      <c r="U6" s="20"/>
      <c r="V6" s="20"/>
    </row>
    <row r="7" spans="1:22" ht="19" x14ac:dyDescent="0.25">
      <c r="A7" s="20"/>
      <c r="B7" s="29" t="s">
        <v>549</v>
      </c>
      <c r="C7" s="27">
        <v>0</v>
      </c>
      <c r="D7" s="27">
        <v>0</v>
      </c>
      <c r="E7" s="27">
        <v>0</v>
      </c>
      <c r="F7" s="28">
        <v>0</v>
      </c>
      <c r="G7" s="20"/>
      <c r="H7" s="20"/>
      <c r="I7" s="20"/>
      <c r="J7" s="20"/>
      <c r="K7" s="20"/>
      <c r="L7" s="20"/>
      <c r="M7" s="20"/>
      <c r="N7" s="20"/>
      <c r="O7" s="20"/>
      <c r="P7" s="20"/>
      <c r="Q7" s="20"/>
      <c r="R7" s="20"/>
      <c r="S7" s="20"/>
      <c r="T7" s="20"/>
      <c r="U7" s="20"/>
      <c r="V7" s="20"/>
    </row>
    <row r="8" spans="1:22" ht="19" x14ac:dyDescent="0.25">
      <c r="A8" s="20"/>
      <c r="B8" s="29" t="s">
        <v>550</v>
      </c>
      <c r="C8" s="27">
        <v>0</v>
      </c>
      <c r="D8" s="27">
        <v>0</v>
      </c>
      <c r="E8" s="27">
        <v>0</v>
      </c>
      <c r="F8" s="28">
        <v>0</v>
      </c>
      <c r="G8" s="20"/>
      <c r="H8" s="20"/>
      <c r="I8" s="20"/>
      <c r="J8" s="20"/>
      <c r="K8" s="20"/>
      <c r="L8" s="20"/>
      <c r="M8" s="20"/>
      <c r="N8" s="20"/>
      <c r="O8" s="20"/>
      <c r="P8" s="20"/>
      <c r="Q8" s="20"/>
      <c r="R8" s="20"/>
      <c r="S8" s="20"/>
      <c r="T8" s="20"/>
      <c r="U8" s="20"/>
      <c r="V8" s="20"/>
    </row>
    <row r="9" spans="1:22" ht="19" x14ac:dyDescent="0.25">
      <c r="A9" s="20"/>
      <c r="B9" s="29" t="s">
        <v>551</v>
      </c>
      <c r="C9" s="27">
        <v>170462000000</v>
      </c>
      <c r="D9" s="27">
        <v>155049000000</v>
      </c>
      <c r="E9" s="27">
        <v>169969000000</v>
      </c>
      <c r="F9" s="28">
        <v>160016000000</v>
      </c>
      <c r="G9" s="20"/>
      <c r="H9" s="20"/>
      <c r="I9" s="20"/>
      <c r="J9" s="20"/>
      <c r="K9" s="20"/>
      <c r="L9" s="20"/>
      <c r="M9" s="20"/>
      <c r="N9" s="20"/>
      <c r="O9" s="20"/>
      <c r="P9" s="20"/>
      <c r="Q9" s="20"/>
      <c r="R9" s="20"/>
      <c r="S9" s="20"/>
      <c r="T9" s="20"/>
      <c r="U9" s="20"/>
      <c r="V9" s="20"/>
    </row>
    <row r="10" spans="1:22" ht="19" x14ac:dyDescent="0.25">
      <c r="A10" s="20"/>
      <c r="B10" s="29" t="s">
        <v>552</v>
      </c>
      <c r="C10" s="27">
        <v>25237000000</v>
      </c>
      <c r="D10" s="27">
        <v>23089000000</v>
      </c>
      <c r="E10" s="27">
        <v>21066000000</v>
      </c>
      <c r="F10" s="28">
        <v>18879000000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21905000000</v>
      </c>
      <c r="D12" s="27">
        <v>19918000000</v>
      </c>
      <c r="E12" s="27">
        <v>17525000000</v>
      </c>
      <c r="F12" s="28">
        <v>15292000000</v>
      </c>
      <c r="G12" s="20"/>
      <c r="H12" s="20"/>
      <c r="I12" s="20"/>
      <c r="J12" s="20"/>
      <c r="K12" s="20"/>
      <c r="L12" s="20"/>
      <c r="M12" s="20"/>
      <c r="N12" s="20"/>
      <c r="O12" s="20"/>
      <c r="P12" s="20"/>
      <c r="Q12" s="20"/>
      <c r="R12" s="20"/>
      <c r="S12" s="20"/>
      <c r="T12" s="20"/>
      <c r="U12" s="20"/>
      <c r="V12" s="20"/>
    </row>
    <row r="13" spans="1:22" ht="19" x14ac:dyDescent="0.25">
      <c r="A13" s="20"/>
      <c r="B13" s="29" t="s">
        <v>555</v>
      </c>
      <c r="C13" s="27">
        <v>4729000000</v>
      </c>
      <c r="D13" s="27">
        <v>3803000000</v>
      </c>
      <c r="E13" s="27">
        <v>5941000000</v>
      </c>
      <c r="F13" s="28">
        <v>5867000000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4685000000</v>
      </c>
      <c r="D17" s="34">
        <v>4407000000</v>
      </c>
      <c r="E17" s="34">
        <v>3325000000</v>
      </c>
      <c r="F17" s="35">
        <v>4623000000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t="e">
        <f>C17/(C4)</f>
        <v>#DIV/0!</v>
      </c>
      <c r="D24" s="50" t="e">
        <f>D17/(D4)</f>
        <v>#DIV/0!</v>
      </c>
      <c r="E24" s="50" t="e">
        <f>E17/(E4)</f>
        <v>#DIV/0!</v>
      </c>
      <c r="F24" s="51" t="e">
        <f>F17/(F4)</f>
        <v>#DIV/0!</v>
      </c>
      <c r="G24" s="46" t="e">
        <f>(IF(C24 &gt; 0.5, 100, IF(C24 &gt;= 0.2, 50, 0))) +
  (IF(D24 &gt; 0.5, 100, IF(D24 &gt;= 0.2, 50, 0))) +
  (IF(E24 &gt; 0.5, 100, IF(E24 &gt;= 0.2, 50, 0))) +
  (IF(F24 &gt; 0.5, 100, IF(F24 &gt;= 0.2, 50, 0)))</f>
        <v>#DIV/0!</v>
      </c>
      <c r="H24" s="47" t="s">
        <v>571</v>
      </c>
      <c r="I24" s="20"/>
      <c r="J24" s="20"/>
      <c r="K24" s="20"/>
      <c r="L24" s="20"/>
      <c r="M24" s="20"/>
      <c r="N24" s="20"/>
      <c r="O24" s="20"/>
      <c r="P24" s="20"/>
      <c r="Q24" s="20"/>
      <c r="R24" s="20"/>
      <c r="S24" s="20"/>
      <c r="T24" s="20"/>
      <c r="U24" s="20"/>
      <c r="V24" s="20"/>
    </row>
    <row r="25" spans="1:22" x14ac:dyDescent="0.2">
      <c r="A25" s="20"/>
      <c r="B25" s="39" t="s">
        <v>487</v>
      </c>
      <c r="C25" s="50">
        <f>C17/C6</f>
        <v>2.6742241325182228E-2</v>
      </c>
      <c r="D25" s="50">
        <f>D17/D6</f>
        <v>2.7742804623171254E-2</v>
      </c>
      <c r="E25" s="50">
        <f>E17/E6</f>
        <v>1.8901711102268206E-2</v>
      </c>
      <c r="F25" s="51">
        <f>F17/F6</f>
        <v>2.7869040227148052E-2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v>
      </c>
      <c r="D26" s="50">
        <f>D8/D6</f>
        <v>0</v>
      </c>
      <c r="E26" s="50">
        <f>E8/E6</f>
        <v>0</v>
      </c>
      <c r="F26" s="51">
        <f>F8/F6</f>
        <v>0</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5.6885136488019752</v>
      </c>
      <c r="D27" s="50">
        <f>D9/(D13+D10)</f>
        <v>5.7656180276662203</v>
      </c>
      <c r="E27" s="50">
        <f>E9/(E13+E10)</f>
        <v>6.2935164957233312</v>
      </c>
      <c r="F27" s="51">
        <f>F9/(F13+F10)</f>
        <v>6.4663379940192351</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0.12744362189751665</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0.15634385637055329</v>
      </c>
      <c r="D31" s="50">
        <f>D17/(D13+D10)</f>
        <v>0.16387773315484158</v>
      </c>
      <c r="E31" s="50">
        <f>E17/(E13+E10)</f>
        <v>0.1231162291257822</v>
      </c>
      <c r="F31" s="51">
        <f>F17/(F13+F10)</f>
        <v>0.18681807160753253</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0.56166666666666676</v>
      </c>
      <c r="J2" s="20"/>
      <c r="K2" s="20"/>
      <c r="L2" s="20"/>
      <c r="M2" s="20"/>
      <c r="N2" s="20"/>
      <c r="O2" s="20"/>
      <c r="P2" s="20"/>
      <c r="Q2" s="20"/>
      <c r="R2" s="20"/>
      <c r="S2" s="20"/>
      <c r="T2" s="20"/>
      <c r="U2" s="20"/>
      <c r="V2" s="20"/>
    </row>
    <row r="3" spans="1:22" ht="19" x14ac:dyDescent="0.25">
      <c r="A3" s="20"/>
      <c r="B3" s="26" t="s">
        <v>545</v>
      </c>
      <c r="C3" s="27">
        <v>1132471000</v>
      </c>
      <c r="D3" s="27">
        <v>1044284000</v>
      </c>
      <c r="E3" s="27">
        <v>769175000</v>
      </c>
      <c r="F3" s="28">
        <v>559171000</v>
      </c>
      <c r="G3" s="20"/>
      <c r="H3" s="20"/>
      <c r="I3" s="20"/>
      <c r="J3" s="20"/>
      <c r="K3" s="20"/>
      <c r="L3" s="20"/>
      <c r="M3" s="20"/>
      <c r="N3" s="20"/>
      <c r="O3" s="20"/>
      <c r="P3" s="20"/>
      <c r="Q3" s="20"/>
      <c r="R3" s="20"/>
      <c r="S3" s="20"/>
      <c r="T3" s="20"/>
      <c r="U3" s="20"/>
      <c r="V3" s="20"/>
    </row>
    <row r="4" spans="1:22" ht="19" x14ac:dyDescent="0.25">
      <c r="A4" s="20"/>
      <c r="B4" s="29" t="s">
        <v>546</v>
      </c>
      <c r="C4" s="27">
        <v>1121016000</v>
      </c>
      <c r="D4" s="27">
        <v>805936000</v>
      </c>
      <c r="E4" s="27">
        <v>787062000</v>
      </c>
      <c r="F4" s="28">
        <v>693763000</v>
      </c>
      <c r="G4" s="20"/>
      <c r="H4" s="20"/>
      <c r="I4" s="20"/>
      <c r="J4" s="20"/>
      <c r="K4" s="20"/>
      <c r="L4" s="20"/>
      <c r="M4" s="20"/>
      <c r="N4" s="20"/>
      <c r="O4" s="20"/>
      <c r="P4" s="20"/>
      <c r="Q4" s="20"/>
      <c r="R4" s="20"/>
      <c r="S4" s="20"/>
      <c r="T4" s="20"/>
      <c r="U4" s="20"/>
      <c r="V4" s="20"/>
    </row>
    <row r="5" spans="1:22" ht="19" x14ac:dyDescent="0.25">
      <c r="A5" s="20"/>
      <c r="B5" s="29" t="s">
        <v>547</v>
      </c>
      <c r="C5" s="27">
        <v>6447629000</v>
      </c>
      <c r="D5" s="27">
        <v>5372562000</v>
      </c>
      <c r="E5" s="27">
        <v>5238726000</v>
      </c>
      <c r="F5" s="28">
        <v>4224906000</v>
      </c>
      <c r="G5" s="20"/>
      <c r="H5" s="20"/>
      <c r="I5" s="20"/>
      <c r="J5" s="20"/>
      <c r="K5" s="20"/>
      <c r="L5" s="20"/>
      <c r="M5" s="20"/>
      <c r="N5" s="20"/>
      <c r="O5" s="20"/>
      <c r="P5" s="20"/>
      <c r="Q5" s="20"/>
      <c r="R5" s="20"/>
      <c r="S5" s="20"/>
      <c r="T5" s="20"/>
      <c r="U5" s="20"/>
      <c r="V5" s="20"/>
    </row>
    <row r="6" spans="1:22" ht="19" x14ac:dyDescent="0.25">
      <c r="A6" s="20"/>
      <c r="B6" s="29" t="s">
        <v>548</v>
      </c>
      <c r="C6" s="27">
        <v>15023533000</v>
      </c>
      <c r="D6" s="27">
        <v>12431120000</v>
      </c>
      <c r="E6" s="27">
        <v>11898187000</v>
      </c>
      <c r="F6" s="28">
        <v>10357483000</v>
      </c>
      <c r="G6" s="20"/>
      <c r="H6" s="20"/>
      <c r="I6" s="20"/>
      <c r="J6" s="20"/>
      <c r="K6" s="20"/>
      <c r="L6" s="20"/>
      <c r="M6" s="20"/>
      <c r="N6" s="20"/>
      <c r="O6" s="20"/>
      <c r="P6" s="20"/>
      <c r="Q6" s="20"/>
      <c r="R6" s="20"/>
      <c r="S6" s="20"/>
      <c r="T6" s="20"/>
      <c r="U6" s="20"/>
      <c r="V6" s="20"/>
    </row>
    <row r="7" spans="1:22" ht="19" x14ac:dyDescent="0.25">
      <c r="A7" s="20"/>
      <c r="B7" s="29" t="s">
        <v>549</v>
      </c>
      <c r="C7" s="27">
        <v>2882573000</v>
      </c>
      <c r="D7" s="27">
        <v>1564202000</v>
      </c>
      <c r="E7" s="27">
        <v>1563314000</v>
      </c>
      <c r="F7" s="28">
        <v>1075915000</v>
      </c>
      <c r="G7" s="20"/>
      <c r="H7" s="20"/>
      <c r="I7" s="20"/>
      <c r="J7" s="20"/>
      <c r="K7" s="20"/>
      <c r="L7" s="20"/>
      <c r="M7" s="20"/>
      <c r="N7" s="20"/>
      <c r="O7" s="20"/>
      <c r="P7" s="20"/>
      <c r="Q7" s="20"/>
      <c r="R7" s="20"/>
      <c r="S7" s="20"/>
      <c r="T7" s="20"/>
      <c r="U7" s="20"/>
      <c r="V7" s="20"/>
    </row>
    <row r="8" spans="1:22" ht="19" x14ac:dyDescent="0.25">
      <c r="A8" s="20"/>
      <c r="B8" s="29" t="s">
        <v>550</v>
      </c>
      <c r="C8" s="27">
        <v>3410769000</v>
      </c>
      <c r="D8" s="27">
        <v>3390406000</v>
      </c>
      <c r="E8" s="27">
        <v>3462989000</v>
      </c>
      <c r="F8" s="28">
        <v>3332222000</v>
      </c>
      <c r="G8" s="20"/>
      <c r="H8" s="20"/>
      <c r="I8" s="20"/>
      <c r="J8" s="20"/>
      <c r="K8" s="20"/>
      <c r="L8" s="20"/>
      <c r="M8" s="20"/>
      <c r="N8" s="20"/>
      <c r="O8" s="20"/>
      <c r="P8" s="20"/>
      <c r="Q8" s="20"/>
      <c r="R8" s="20"/>
      <c r="S8" s="20"/>
      <c r="T8" s="20"/>
      <c r="U8" s="20"/>
      <c r="V8" s="20"/>
    </row>
    <row r="9" spans="1:22" ht="19" x14ac:dyDescent="0.25">
      <c r="A9" s="20"/>
      <c r="B9" s="29" t="s">
        <v>551</v>
      </c>
      <c r="C9" s="27">
        <v>6293342000</v>
      </c>
      <c r="D9" s="27">
        <v>4954608000</v>
      </c>
      <c r="E9" s="27">
        <v>5026303000</v>
      </c>
      <c r="F9" s="28">
        <v>4408137000</v>
      </c>
      <c r="G9" s="20"/>
      <c r="H9" s="20"/>
      <c r="I9" s="20"/>
      <c r="J9" s="20"/>
      <c r="K9" s="20"/>
      <c r="L9" s="20"/>
      <c r="M9" s="20"/>
      <c r="N9" s="20"/>
      <c r="O9" s="20"/>
      <c r="P9" s="20"/>
      <c r="Q9" s="20"/>
      <c r="R9" s="20"/>
      <c r="S9" s="20"/>
      <c r="T9" s="20"/>
      <c r="U9" s="20"/>
      <c r="V9" s="20"/>
    </row>
    <row r="10" spans="1:22" ht="19" x14ac:dyDescent="0.25">
      <c r="A10" s="20"/>
      <c r="B10" s="29" t="s">
        <v>552</v>
      </c>
      <c r="C10" s="27">
        <v>1896613000</v>
      </c>
      <c r="D10" s="27">
        <v>1902964000</v>
      </c>
      <c r="E10" s="27">
        <v>1573000000</v>
      </c>
      <c r="F10" s="28">
        <v>1565270000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9940343000</v>
      </c>
      <c r="D12" s="27">
        <v>8857485000</v>
      </c>
      <c r="E12" s="27">
        <v>7900113000</v>
      </c>
      <c r="F12" s="28">
        <v>7094656000</v>
      </c>
      <c r="G12" s="20"/>
      <c r="H12" s="20"/>
      <c r="I12" s="20"/>
      <c r="J12" s="20"/>
      <c r="K12" s="20"/>
      <c r="L12" s="20"/>
      <c r="M12" s="20"/>
      <c r="N12" s="20"/>
      <c r="O12" s="20"/>
      <c r="P12" s="20"/>
      <c r="Q12" s="20"/>
      <c r="R12" s="20"/>
      <c r="S12" s="20"/>
      <c r="T12" s="20"/>
      <c r="U12" s="20"/>
      <c r="V12" s="20"/>
    </row>
    <row r="13" spans="1:22" ht="19" x14ac:dyDescent="0.25">
      <c r="A13" s="20"/>
      <c r="B13" s="29" t="s">
        <v>555</v>
      </c>
      <c r="C13" s="27">
        <v>8730191000</v>
      </c>
      <c r="D13" s="27">
        <v>7476512000</v>
      </c>
      <c r="E13" s="27">
        <v>6871884000</v>
      </c>
      <c r="F13" s="28">
        <v>5949346000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1735296000</v>
      </c>
      <c r="D17" s="34">
        <v>1149373000</v>
      </c>
      <c r="E17" s="34">
        <v>1160457000</v>
      </c>
      <c r="F17" s="35">
        <v>1280980000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Pass</v>
      </c>
      <c r="G23" s="46">
        <f>(COUNTIF(C23:F23, "Pass") * 100) + (COUNTIF(C23:F23, "Fail") * 0)</f>
        <v>100</v>
      </c>
      <c r="H23" s="47" t="s">
        <v>570</v>
      </c>
      <c r="I23" s="20"/>
      <c r="J23" s="20"/>
      <c r="K23" s="20"/>
      <c r="L23" s="20"/>
      <c r="M23" s="20"/>
      <c r="N23" s="20"/>
      <c r="O23" s="20"/>
      <c r="P23" s="20"/>
      <c r="Q23" s="20"/>
      <c r="R23" s="20"/>
      <c r="S23" s="20"/>
      <c r="T23" s="20"/>
      <c r="U23" s="20"/>
      <c r="V23" s="20"/>
    </row>
    <row r="24" spans="1:22" x14ac:dyDescent="0.2">
      <c r="A24" s="20"/>
      <c r="B24" s="39" t="s">
        <v>499</v>
      </c>
      <c r="C24" s="50">
        <f>C17/(C4)</f>
        <v>1.5479672011817851</v>
      </c>
      <c r="D24" s="50">
        <f>D17/(D4)</f>
        <v>1.4261343332473051</v>
      </c>
      <c r="E24" s="50">
        <f>E17/(E4)</f>
        <v>1.4744162467505737</v>
      </c>
      <c r="F24" s="51">
        <f>F17/(F4)</f>
        <v>1.8464230580183723</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0.11550518776109454</v>
      </c>
      <c r="D25" s="50">
        <f>D17/D6</f>
        <v>9.2459327880351896E-2</v>
      </c>
      <c r="E25" s="50">
        <f>E17/E6</f>
        <v>9.7532254283782899E-2</v>
      </c>
      <c r="F25" s="51">
        <f>F17/F6</f>
        <v>0.12367676587062706</v>
      </c>
      <c r="G25" s="46">
        <f>(IF(C25 &gt; 0.17, 100, IF(C25 &gt;= 0.1, 50, 0))) +
  (IF(D25 &gt; 0.17, 100, IF(D25 &gt;= 0.1, 50, 0))) +
  (IF(E25 &gt; 0.17, 100, IF(E25 &gt;= 0.1, 50, 0))) +
  (IF(F25 &gt; 0.17, 100, IF(F25 &gt;= 0.1, 50, 0)))</f>
        <v>100</v>
      </c>
      <c r="H25" s="47" t="s">
        <v>572</v>
      </c>
      <c r="I25" s="20"/>
      <c r="J25" s="20"/>
      <c r="K25" s="20"/>
      <c r="L25" s="20"/>
      <c r="M25" s="20"/>
      <c r="N25" s="20"/>
      <c r="O25" s="20"/>
      <c r="P25" s="20"/>
      <c r="Q25" s="20"/>
      <c r="R25" s="20"/>
      <c r="S25" s="20"/>
      <c r="T25" s="20"/>
      <c r="U25" s="20"/>
      <c r="V25" s="20"/>
    </row>
    <row r="26" spans="1:22" x14ac:dyDescent="0.2">
      <c r="A26" s="20"/>
      <c r="B26" s="39" t="s">
        <v>489</v>
      </c>
      <c r="C26" s="50">
        <f>C8/C6</f>
        <v>0.22702842267527884</v>
      </c>
      <c r="D26" s="50">
        <f>D8/D6</f>
        <v>0.27273536093288459</v>
      </c>
      <c r="E26" s="50">
        <f>E8/E6</f>
        <v>0.29105182159265103</v>
      </c>
      <c r="F26" s="51">
        <f>F8/F6</f>
        <v>0.32172121354193872</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0.59221399020815668</v>
      </c>
      <c r="D27" s="50">
        <f>D9/(D13+D10)</f>
        <v>0.52823931742029084</v>
      </c>
      <c r="E27" s="50">
        <f>E9/(E13+E10)</f>
        <v>0.59518911094575133</v>
      </c>
      <c r="F27" s="51">
        <f>F9/(F13+F10)</f>
        <v>0.58660841751594495</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0.11898937791567517</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0.16329425102787254</v>
      </c>
      <c r="D31" s="50">
        <f>D17/(D13+D10)</f>
        <v>0.12254128055767721</v>
      </c>
      <c r="E31" s="50">
        <f>E17/(E13+E10)</f>
        <v>0.1374153866411901</v>
      </c>
      <c r="F31" s="51">
        <f>F17/(F13+F10)</f>
        <v>0.1704651308862622</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0.3741666666666667</v>
      </c>
      <c r="J2" s="20"/>
      <c r="K2" s="20"/>
      <c r="L2" s="20"/>
      <c r="M2" s="20"/>
      <c r="N2" s="20"/>
      <c r="O2" s="20"/>
      <c r="P2" s="20"/>
      <c r="Q2" s="20"/>
      <c r="R2" s="20"/>
      <c r="S2" s="20"/>
      <c r="T2" s="20"/>
      <c r="U2" s="20"/>
      <c r="V2" s="20"/>
    </row>
    <row r="3" spans="1:22" ht="19" x14ac:dyDescent="0.25">
      <c r="A3" s="20"/>
      <c r="B3" s="26" t="s">
        <v>545</v>
      </c>
      <c r="C3" s="27">
        <v>9518000000</v>
      </c>
      <c r="D3" s="27">
        <v>4930000000</v>
      </c>
      <c r="E3" s="27">
        <v>4086000000</v>
      </c>
      <c r="F3" s="28">
        <v>3893000000</v>
      </c>
      <c r="G3" s="20"/>
      <c r="H3" s="20"/>
      <c r="I3" s="20"/>
      <c r="J3" s="20"/>
      <c r="K3" s="20"/>
      <c r="L3" s="20"/>
      <c r="M3" s="20"/>
      <c r="N3" s="20"/>
      <c r="O3" s="20"/>
      <c r="P3" s="20"/>
      <c r="Q3" s="20"/>
      <c r="R3" s="20"/>
      <c r="S3" s="20"/>
      <c r="T3" s="20"/>
      <c r="U3" s="20"/>
      <c r="V3" s="20"/>
    </row>
    <row r="4" spans="1:22" ht="19" x14ac:dyDescent="0.25">
      <c r="A4" s="20"/>
      <c r="B4" s="29" t="s">
        <v>546</v>
      </c>
      <c r="C4" s="27">
        <v>5941000000</v>
      </c>
      <c r="D4" s="27">
        <v>5427000000</v>
      </c>
      <c r="E4" s="27">
        <v>5184000000</v>
      </c>
      <c r="F4" s="28">
        <v>4889000000</v>
      </c>
      <c r="G4" s="20"/>
      <c r="H4" s="20"/>
      <c r="I4" s="20"/>
      <c r="J4" s="20"/>
      <c r="K4" s="20"/>
      <c r="L4" s="20"/>
      <c r="M4" s="20"/>
      <c r="N4" s="20"/>
      <c r="O4" s="20"/>
      <c r="P4" s="20"/>
      <c r="Q4" s="20"/>
      <c r="R4" s="20"/>
      <c r="S4" s="20"/>
      <c r="T4" s="20"/>
      <c r="U4" s="20"/>
      <c r="V4" s="20"/>
    </row>
    <row r="5" spans="1:22" ht="19" x14ac:dyDescent="0.25">
      <c r="A5" s="20"/>
      <c r="B5" s="29" t="s">
        <v>547</v>
      </c>
      <c r="C5" s="27">
        <v>18629000000</v>
      </c>
      <c r="D5" s="27">
        <v>15529000000</v>
      </c>
      <c r="E5" s="27">
        <v>14890000000</v>
      </c>
      <c r="F5" s="28">
        <v>14689000000</v>
      </c>
      <c r="G5" s="20"/>
      <c r="H5" s="20"/>
      <c r="I5" s="20"/>
      <c r="J5" s="20"/>
      <c r="K5" s="20"/>
      <c r="L5" s="20"/>
      <c r="M5" s="20"/>
      <c r="N5" s="20"/>
      <c r="O5" s="20"/>
      <c r="P5" s="20"/>
      <c r="Q5" s="20"/>
      <c r="R5" s="20"/>
      <c r="S5" s="20"/>
      <c r="T5" s="20"/>
      <c r="U5" s="20"/>
      <c r="V5" s="20"/>
    </row>
    <row r="6" spans="1:22" ht="19" x14ac:dyDescent="0.25">
      <c r="A6" s="20"/>
      <c r="B6" s="29" t="s">
        <v>548</v>
      </c>
      <c r="C6" s="27">
        <v>97154000000</v>
      </c>
      <c r="D6" s="27">
        <v>65121000000</v>
      </c>
      <c r="E6" s="27">
        <v>61165000000</v>
      </c>
      <c r="F6" s="28">
        <v>62948000000</v>
      </c>
      <c r="G6" s="20"/>
      <c r="H6" s="20"/>
      <c r="I6" s="20"/>
      <c r="J6" s="20"/>
      <c r="K6" s="20"/>
      <c r="L6" s="20"/>
      <c r="M6" s="20"/>
      <c r="N6" s="20"/>
      <c r="O6" s="20"/>
      <c r="P6" s="20"/>
      <c r="Q6" s="20"/>
      <c r="R6" s="20"/>
      <c r="S6" s="20"/>
      <c r="T6" s="20"/>
      <c r="U6" s="20"/>
      <c r="V6" s="20"/>
    </row>
    <row r="7" spans="1:22" ht="19" x14ac:dyDescent="0.25">
      <c r="A7" s="20"/>
      <c r="B7" s="29" t="s">
        <v>549</v>
      </c>
      <c r="C7" s="27">
        <v>18392000000</v>
      </c>
      <c r="D7" s="27">
        <v>15687000000</v>
      </c>
      <c r="E7" s="27">
        <v>12184000000</v>
      </c>
      <c r="F7" s="28">
        <v>11653000000</v>
      </c>
      <c r="G7" s="20"/>
      <c r="H7" s="20"/>
      <c r="I7" s="20"/>
      <c r="J7" s="20"/>
      <c r="K7" s="20"/>
      <c r="L7" s="20"/>
      <c r="M7" s="20"/>
      <c r="N7" s="20"/>
      <c r="O7" s="20"/>
      <c r="P7" s="20"/>
      <c r="Q7" s="20"/>
      <c r="R7" s="20"/>
      <c r="S7" s="20"/>
      <c r="T7" s="20"/>
      <c r="U7" s="20"/>
      <c r="V7" s="20"/>
    </row>
    <row r="8" spans="1:22" ht="19" x14ac:dyDescent="0.25">
      <c r="A8" s="20"/>
      <c r="B8" s="29" t="s">
        <v>550</v>
      </c>
      <c r="C8" s="27">
        <v>72530000000</v>
      </c>
      <c r="D8" s="27">
        <v>45773000000</v>
      </c>
      <c r="E8" s="27">
        <v>42281000000</v>
      </c>
      <c r="F8" s="28">
        <v>41886000000</v>
      </c>
      <c r="G8" s="20"/>
      <c r="H8" s="20"/>
      <c r="I8" s="20"/>
      <c r="J8" s="20"/>
      <c r="K8" s="20"/>
      <c r="L8" s="20"/>
      <c r="M8" s="20"/>
      <c r="N8" s="20"/>
      <c r="O8" s="20"/>
      <c r="P8" s="20"/>
      <c r="Q8" s="20"/>
      <c r="R8" s="20"/>
      <c r="S8" s="20"/>
      <c r="T8" s="20"/>
      <c r="U8" s="20"/>
      <c r="V8" s="20"/>
    </row>
    <row r="9" spans="1:22" ht="19" x14ac:dyDescent="0.25">
      <c r="A9" s="20"/>
      <c r="B9" s="29" t="s">
        <v>551</v>
      </c>
      <c r="C9" s="27">
        <v>90922000000</v>
      </c>
      <c r="D9" s="27">
        <v>61460000000</v>
      </c>
      <c r="E9" s="27">
        <v>54465000000</v>
      </c>
      <c r="F9" s="28">
        <v>53539000000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-26549000000</v>
      </c>
      <c r="D12" s="27">
        <v>-28622000000</v>
      </c>
      <c r="E12" s="27">
        <v>-24600000000</v>
      </c>
      <c r="F12" s="28">
        <v>-21408000000</v>
      </c>
      <c r="G12" s="20"/>
      <c r="H12" s="20"/>
      <c r="I12" s="20"/>
      <c r="J12" s="20"/>
      <c r="K12" s="20"/>
      <c r="L12" s="20"/>
      <c r="M12" s="20"/>
      <c r="N12" s="20"/>
      <c r="O12" s="20"/>
      <c r="P12" s="20"/>
      <c r="Q12" s="20"/>
      <c r="R12" s="20"/>
      <c r="S12" s="20"/>
      <c r="T12" s="20"/>
      <c r="U12" s="20"/>
      <c r="V12" s="20"/>
    </row>
    <row r="13" spans="1:22" ht="19" x14ac:dyDescent="0.25">
      <c r="A13" s="20"/>
      <c r="B13" s="29" t="s">
        <v>555</v>
      </c>
      <c r="C13" s="27">
        <v>6232000000</v>
      </c>
      <c r="D13" s="27">
        <v>3661000000</v>
      </c>
      <c r="E13" s="27">
        <v>6700000000</v>
      </c>
      <c r="F13" s="28">
        <v>9409000000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4784000000</v>
      </c>
      <c r="D15" s="27">
        <v>4434000000</v>
      </c>
      <c r="E15" s="27">
        <v>4819000000</v>
      </c>
      <c r="F15" s="28">
        <v>4207000000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8471000000</v>
      </c>
      <c r="D17" s="34">
        <v>9721000000</v>
      </c>
      <c r="E17" s="34">
        <v>9261000000</v>
      </c>
      <c r="F17" s="35">
        <v>10497000000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1.4258542332940582</v>
      </c>
      <c r="D24" s="50">
        <f>D17/(D4)</f>
        <v>1.7912290399852588</v>
      </c>
      <c r="E24" s="50">
        <f>E17/(E4)</f>
        <v>1.7864583333333333</v>
      </c>
      <c r="F24" s="51">
        <f>F17/(F4)</f>
        <v>2.1470648394354672</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8.7191469213825479E-2</v>
      </c>
      <c r="D25" s="50">
        <f>D17/D6</f>
        <v>0.14927596320695322</v>
      </c>
      <c r="E25" s="50">
        <f>E17/E6</f>
        <v>0.15141012016676203</v>
      </c>
      <c r="F25" s="51">
        <f>F17/F6</f>
        <v>0.16675668805998603</v>
      </c>
      <c r="G25" s="46">
        <f>(IF(C25 &gt; 0.17, 100, IF(C25 &gt;= 0.1, 50, 0))) +
  (IF(D25 &gt; 0.17, 100, IF(D25 &gt;= 0.1, 50, 0))) +
  (IF(E25 &gt; 0.17, 100, IF(E25 &gt;= 0.1, 50, 0))) +
  (IF(F25 &gt; 0.17, 100, IF(F25 &gt;= 0.1, 50, 0)))</f>
        <v>150</v>
      </c>
      <c r="H25" s="47" t="s">
        <v>572</v>
      </c>
      <c r="I25" s="20"/>
      <c r="J25" s="20"/>
      <c r="K25" s="20"/>
      <c r="L25" s="20"/>
      <c r="M25" s="20"/>
      <c r="N25" s="20"/>
      <c r="O25" s="20"/>
      <c r="P25" s="20"/>
      <c r="Q25" s="20"/>
      <c r="R25" s="20"/>
      <c r="S25" s="20"/>
      <c r="T25" s="20"/>
      <c r="U25" s="20"/>
      <c r="V25" s="20"/>
    </row>
    <row r="26" spans="1:22" x14ac:dyDescent="0.2">
      <c r="A26" s="20"/>
      <c r="B26" s="39" t="s">
        <v>489</v>
      </c>
      <c r="C26" s="50">
        <f>C8/C6</f>
        <v>0.7465467196409824</v>
      </c>
      <c r="D26" s="50">
        <f>D8/D6</f>
        <v>0.70289154036332369</v>
      </c>
      <c r="E26" s="50">
        <f>E8/E6</f>
        <v>0.69126134227090652</v>
      </c>
      <c r="F26" s="51">
        <f>F8/F6</f>
        <v>0.66540636716019574</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14.589537869062902</v>
      </c>
      <c r="D27" s="50">
        <f>D9/(D13+D10)</f>
        <v>16.787762906309752</v>
      </c>
      <c r="E27" s="50">
        <f>E9/(E13+E10)</f>
        <v>8.129104477611941</v>
      </c>
      <c r="F27" s="51">
        <f>F9/(F13+F10)</f>
        <v>5.6901902433839942</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8.0057423138955489E-2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1.3592747111681642</v>
      </c>
      <c r="D31" s="50">
        <f>D17/(D13+D10)</f>
        <v>2.6552854411363014</v>
      </c>
      <c r="E31" s="50">
        <f>E17/(E13+E10)</f>
        <v>1.3822388059701494</v>
      </c>
      <c r="F31" s="51">
        <f>F17/(F13+F10)</f>
        <v>1.1156339674779467</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0.56708333333333338</v>
      </c>
      <c r="J2" s="20"/>
      <c r="K2" s="20"/>
      <c r="L2" s="20"/>
      <c r="M2" s="20"/>
      <c r="N2" s="20"/>
      <c r="O2" s="20"/>
      <c r="P2" s="20"/>
      <c r="Q2" s="20"/>
      <c r="R2" s="20"/>
      <c r="S2" s="20"/>
      <c r="T2" s="20"/>
      <c r="U2" s="20"/>
      <c r="V2" s="20"/>
    </row>
    <row r="3" spans="1:22" ht="19" x14ac:dyDescent="0.25">
      <c r="A3" s="20"/>
      <c r="B3" s="26" t="s">
        <v>545</v>
      </c>
      <c r="C3" s="27">
        <v>2167100000</v>
      </c>
      <c r="D3" s="27">
        <v>2093600000</v>
      </c>
      <c r="E3" s="27">
        <v>1894100000</v>
      </c>
      <c r="F3" s="28">
        <v>1462200000</v>
      </c>
      <c r="G3" s="20"/>
      <c r="H3" s="20"/>
      <c r="I3" s="20"/>
      <c r="J3" s="20"/>
      <c r="K3" s="20"/>
      <c r="L3" s="20"/>
      <c r="M3" s="20"/>
      <c r="N3" s="20"/>
      <c r="O3" s="20"/>
      <c r="P3" s="20"/>
      <c r="Q3" s="20"/>
      <c r="R3" s="20"/>
      <c r="S3" s="20"/>
      <c r="T3" s="20"/>
      <c r="U3" s="20"/>
      <c r="V3" s="20"/>
    </row>
    <row r="4" spans="1:22" ht="19" x14ac:dyDescent="0.25">
      <c r="A4" s="20"/>
      <c r="B4" s="29" t="s">
        <v>546</v>
      </c>
      <c r="C4" s="27">
        <v>1314700000</v>
      </c>
      <c r="D4" s="27">
        <v>1204300000</v>
      </c>
      <c r="E4" s="27">
        <v>1175300000</v>
      </c>
      <c r="F4" s="28">
        <v>1054600000</v>
      </c>
      <c r="G4" s="20"/>
      <c r="H4" s="20"/>
      <c r="I4" s="20"/>
      <c r="J4" s="20"/>
      <c r="K4" s="20"/>
      <c r="L4" s="20"/>
      <c r="M4" s="20"/>
      <c r="N4" s="20"/>
      <c r="O4" s="20"/>
      <c r="P4" s="20"/>
      <c r="Q4" s="20"/>
      <c r="R4" s="20"/>
      <c r="S4" s="20"/>
      <c r="T4" s="20"/>
      <c r="U4" s="20"/>
      <c r="V4" s="20"/>
    </row>
    <row r="5" spans="1:22" ht="19" x14ac:dyDescent="0.25">
      <c r="A5" s="20"/>
      <c r="B5" s="29" t="s">
        <v>547</v>
      </c>
      <c r="C5" s="27">
        <v>7092400000</v>
      </c>
      <c r="D5" s="27">
        <v>6446100000</v>
      </c>
      <c r="E5" s="27">
        <v>6376800000</v>
      </c>
      <c r="F5" s="28">
        <v>5032100000</v>
      </c>
      <c r="G5" s="20"/>
      <c r="H5" s="20"/>
      <c r="I5" s="20"/>
      <c r="J5" s="20"/>
      <c r="K5" s="20"/>
      <c r="L5" s="20"/>
      <c r="M5" s="20"/>
      <c r="N5" s="20"/>
      <c r="O5" s="20"/>
      <c r="P5" s="20"/>
      <c r="Q5" s="20"/>
      <c r="R5" s="20"/>
      <c r="S5" s="20"/>
      <c r="T5" s="20"/>
      <c r="U5" s="20"/>
      <c r="V5" s="20"/>
    </row>
    <row r="6" spans="1:22" ht="19" x14ac:dyDescent="0.25">
      <c r="A6" s="20"/>
      <c r="B6" s="29" t="s">
        <v>548</v>
      </c>
      <c r="C6" s="27">
        <v>16526400000</v>
      </c>
      <c r="D6" s="27">
        <v>15326200000</v>
      </c>
      <c r="E6" s="27">
        <v>14678400000</v>
      </c>
      <c r="F6" s="28">
        <v>12327300000</v>
      </c>
      <c r="G6" s="20"/>
      <c r="H6" s="20"/>
      <c r="I6" s="20"/>
      <c r="J6" s="20"/>
      <c r="K6" s="20"/>
      <c r="L6" s="20"/>
      <c r="M6" s="20"/>
      <c r="N6" s="20"/>
      <c r="O6" s="20"/>
      <c r="P6" s="20"/>
      <c r="Q6" s="20"/>
      <c r="R6" s="20"/>
      <c r="S6" s="20"/>
      <c r="T6" s="20"/>
      <c r="U6" s="20"/>
      <c r="V6" s="20"/>
    </row>
    <row r="7" spans="1:22" ht="19" x14ac:dyDescent="0.25">
      <c r="A7" s="20"/>
      <c r="B7" s="29" t="s">
        <v>549</v>
      </c>
      <c r="C7" s="27">
        <v>3152700000</v>
      </c>
      <c r="D7" s="27">
        <v>2676100000</v>
      </c>
      <c r="E7" s="27">
        <v>2447100000</v>
      </c>
      <c r="F7" s="28">
        <v>2304300000</v>
      </c>
      <c r="G7" s="20"/>
      <c r="H7" s="20"/>
      <c r="I7" s="20"/>
      <c r="J7" s="20"/>
      <c r="K7" s="20"/>
      <c r="L7" s="20"/>
      <c r="M7" s="20"/>
      <c r="N7" s="20"/>
      <c r="O7" s="20"/>
      <c r="P7" s="20"/>
      <c r="Q7" s="20"/>
      <c r="R7" s="20"/>
      <c r="S7" s="20"/>
      <c r="T7" s="20"/>
      <c r="U7" s="20"/>
      <c r="V7" s="20"/>
    </row>
    <row r="8" spans="1:22" ht="19" x14ac:dyDescent="0.25">
      <c r="A8" s="20"/>
      <c r="B8" s="29" t="s">
        <v>550</v>
      </c>
      <c r="C8" s="27">
        <v>4947200000</v>
      </c>
      <c r="D8" s="27">
        <v>5556000000</v>
      </c>
      <c r="E8" s="27">
        <v>5852200000</v>
      </c>
      <c r="F8" s="28">
        <v>4571100000</v>
      </c>
      <c r="G8" s="20"/>
      <c r="H8" s="20"/>
      <c r="I8" s="20"/>
      <c r="J8" s="20"/>
      <c r="K8" s="20"/>
      <c r="L8" s="20"/>
      <c r="M8" s="20"/>
      <c r="N8" s="20"/>
      <c r="O8" s="20"/>
      <c r="P8" s="20"/>
      <c r="Q8" s="20"/>
      <c r="R8" s="20"/>
      <c r="S8" s="20"/>
      <c r="T8" s="20"/>
      <c r="U8" s="20"/>
      <c r="V8" s="20"/>
    </row>
    <row r="9" spans="1:22" ht="19" x14ac:dyDescent="0.25">
      <c r="A9" s="20"/>
      <c r="B9" s="29" t="s">
        <v>551</v>
      </c>
      <c r="C9" s="27">
        <v>8099900000</v>
      </c>
      <c r="D9" s="27">
        <v>8232100000</v>
      </c>
      <c r="E9" s="27">
        <v>8299300000</v>
      </c>
      <c r="F9" s="28">
        <v>6875400000</v>
      </c>
      <c r="G9" s="20"/>
      <c r="H9" s="20"/>
      <c r="I9" s="20"/>
      <c r="J9" s="20"/>
      <c r="K9" s="20"/>
      <c r="L9" s="20"/>
      <c r="M9" s="20"/>
      <c r="N9" s="20"/>
      <c r="O9" s="20"/>
      <c r="P9" s="20"/>
      <c r="Q9" s="20"/>
      <c r="R9" s="20"/>
      <c r="S9" s="20"/>
      <c r="T9" s="20"/>
      <c r="U9" s="20"/>
      <c r="V9" s="20"/>
    </row>
    <row r="10" spans="1:22" ht="19" x14ac:dyDescent="0.25">
      <c r="A10" s="20"/>
      <c r="B10" s="29" t="s">
        <v>552</v>
      </c>
      <c r="C10" s="27">
        <v>142800000</v>
      </c>
      <c r="D10" s="27">
        <v>79800000</v>
      </c>
      <c r="E10" s="27">
        <v>100000000</v>
      </c>
      <c r="F10" s="28">
        <v>111100000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5921100000</v>
      </c>
      <c r="D12" s="27">
        <v>4979400000</v>
      </c>
      <c r="E12" s="27">
        <v>4278900000</v>
      </c>
      <c r="F12" s="28">
        <v>3705400000</v>
      </c>
      <c r="G12" s="20"/>
      <c r="H12" s="20"/>
      <c r="I12" s="20"/>
      <c r="J12" s="20"/>
      <c r="K12" s="20"/>
      <c r="L12" s="20"/>
      <c r="M12" s="20"/>
      <c r="N12" s="20"/>
      <c r="O12" s="20"/>
      <c r="P12" s="20"/>
      <c r="Q12" s="20"/>
      <c r="R12" s="20"/>
      <c r="S12" s="20"/>
      <c r="T12" s="20"/>
      <c r="U12" s="20"/>
      <c r="V12" s="20"/>
    </row>
    <row r="13" spans="1:22" ht="19" x14ac:dyDescent="0.25">
      <c r="A13" s="20"/>
      <c r="B13" s="29" t="s">
        <v>555</v>
      </c>
      <c r="C13" s="27">
        <v>8426500000</v>
      </c>
      <c r="D13" s="27">
        <v>7094100000</v>
      </c>
      <c r="E13" s="27">
        <v>6379100000</v>
      </c>
      <c r="F13" s="28">
        <v>5451900000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2528700000</v>
      </c>
      <c r="D17" s="34">
        <v>2174600000</v>
      </c>
      <c r="E17" s="34">
        <v>1540100000</v>
      </c>
      <c r="F17" s="35">
        <v>1592000000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1.9234045789914049</v>
      </c>
      <c r="D24" s="50">
        <f>D17/(D4)</f>
        <v>1.8056962550859421</v>
      </c>
      <c r="E24" s="50">
        <f>E17/(E4)</f>
        <v>1.3103888368927084</v>
      </c>
      <c r="F24" s="51">
        <f>F17/(F4)</f>
        <v>1.5095770908401289</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0.1530097298867267</v>
      </c>
      <c r="D25" s="50">
        <f>D17/D6</f>
        <v>0.14188774777831425</v>
      </c>
      <c r="E25" s="50">
        <f>E17/E6</f>
        <v>0.10492287987791585</v>
      </c>
      <c r="F25" s="51">
        <f>F17/F6</f>
        <v>0.1291442570554785</v>
      </c>
      <c r="G25" s="46">
        <f>(IF(C25 &gt; 0.17, 100, IF(C25 &gt;= 0.1, 50, 0))) +
  (IF(D25 &gt; 0.17, 100, IF(D25 &gt;= 0.1, 50, 0))) +
  (IF(E25 &gt; 0.17, 100, IF(E25 &gt;= 0.1, 50, 0))) +
  (IF(F25 &gt; 0.17, 100, IF(F25 &gt;= 0.1, 50, 0)))</f>
        <v>200</v>
      </c>
      <c r="H25" s="47" t="s">
        <v>572</v>
      </c>
      <c r="I25" s="20"/>
      <c r="J25" s="20"/>
      <c r="K25" s="20"/>
      <c r="L25" s="20"/>
      <c r="M25" s="20"/>
      <c r="N25" s="20"/>
      <c r="O25" s="20"/>
      <c r="P25" s="20"/>
      <c r="Q25" s="20"/>
      <c r="R25" s="20"/>
      <c r="S25" s="20"/>
      <c r="T25" s="20"/>
      <c r="U25" s="20"/>
      <c r="V25" s="20"/>
    </row>
    <row r="26" spans="1:22" x14ac:dyDescent="0.2">
      <c r="A26" s="20"/>
      <c r="B26" s="39" t="s">
        <v>489</v>
      </c>
      <c r="C26" s="50">
        <f>C8/C6</f>
        <v>0.29935134088488718</v>
      </c>
      <c r="D26" s="50">
        <f>D8/D6</f>
        <v>0.36251647505578682</v>
      </c>
      <c r="E26" s="50">
        <f>E8/E6</f>
        <v>0.39869468061914104</v>
      </c>
      <c r="F26" s="51">
        <f>F8/F6</f>
        <v>0.37081112652405634</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0.94522306372749232</v>
      </c>
      <c r="D27" s="50">
        <f>D9/(D13+D10)</f>
        <v>1.1475069348610938</v>
      </c>
      <c r="E27" s="50">
        <f>E9/(E13+E10)</f>
        <v>1.2809340803506659</v>
      </c>
      <c r="F27" s="51">
        <f>F9/(F13+F10)</f>
        <v>1.235915872730541</v>
      </c>
      <c r="G27" s="46">
        <f>(IF(C27 &lt; 0.8, 100, IF(C27 &lt; 1, 50, 0))) +
  (IF(D27 &lt; 0.8, 100, IF(D27 &lt; 1, 50, 0))) +
  (IF(E27 &lt; 0.8, 100, IF(E27 &lt; 1, 50, 0))) +
  (IF(F27 &lt; 0.8, 100, IF(F27 &lt; 1, 50, 0)))</f>
        <v>50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0.16920119460550032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0.29508828025626366</v>
      </c>
      <c r="D31" s="50">
        <f>D17/(D13+D10)</f>
        <v>0.30312661174535471</v>
      </c>
      <c r="E31" s="50">
        <f>E17/(E13+E10)</f>
        <v>0.23770276735966414</v>
      </c>
      <c r="F31" s="51">
        <f>F17/(F13+F10)</f>
        <v>0.28617652345856553</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595</v>
      </c>
      <c r="D2" s="23" t="s">
        <v>596</v>
      </c>
      <c r="E2" s="23" t="s">
        <v>597</v>
      </c>
      <c r="F2" s="23" t="s">
        <v>598</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0.61</v>
      </c>
      <c r="J2" s="20"/>
      <c r="K2" s="20"/>
      <c r="L2" s="20"/>
      <c r="M2" s="20"/>
      <c r="N2" s="20"/>
      <c r="O2" s="20"/>
      <c r="P2" s="20"/>
      <c r="Q2" s="20"/>
      <c r="R2" s="20"/>
      <c r="S2" s="20"/>
      <c r="T2" s="20"/>
      <c r="U2" s="20"/>
      <c r="V2" s="20"/>
    </row>
    <row r="3" spans="1:22" ht="19" x14ac:dyDescent="0.25">
      <c r="A3" s="20"/>
      <c r="B3" s="26" t="s">
        <v>545</v>
      </c>
      <c r="C3" s="27">
        <v>1642214000</v>
      </c>
      <c r="D3" s="27">
        <v>1399914000</v>
      </c>
      <c r="E3" s="27">
        <v>1200610000</v>
      </c>
      <c r="F3" s="28">
        <v>608260000</v>
      </c>
      <c r="G3" s="20"/>
      <c r="H3" s="20"/>
      <c r="I3" s="20"/>
      <c r="J3" s="20"/>
      <c r="K3" s="20"/>
      <c r="L3" s="20"/>
      <c r="M3" s="20"/>
      <c r="N3" s="20"/>
      <c r="O3" s="20"/>
      <c r="P3" s="20"/>
      <c r="Q3" s="20"/>
      <c r="R3" s="20"/>
      <c r="S3" s="20"/>
      <c r="T3" s="20"/>
      <c r="U3" s="20"/>
      <c r="V3" s="20"/>
    </row>
    <row r="4" spans="1:22" ht="19" x14ac:dyDescent="0.25">
      <c r="A4" s="20"/>
      <c r="B4" s="29" t="s">
        <v>546</v>
      </c>
      <c r="C4" s="27">
        <v>3219157000</v>
      </c>
      <c r="D4" s="27">
        <v>2401304000</v>
      </c>
      <c r="E4" s="27">
        <v>1979051000</v>
      </c>
      <c r="F4" s="28">
        <v>1120561000</v>
      </c>
      <c r="G4" s="20"/>
      <c r="H4" s="20"/>
      <c r="I4" s="20"/>
      <c r="J4" s="20"/>
      <c r="K4" s="20"/>
      <c r="L4" s="20"/>
      <c r="M4" s="20"/>
      <c r="N4" s="20"/>
      <c r="O4" s="20"/>
      <c r="P4" s="20"/>
      <c r="Q4" s="20"/>
      <c r="R4" s="20"/>
      <c r="S4" s="20"/>
      <c r="T4" s="20"/>
      <c r="U4" s="20"/>
      <c r="V4" s="20"/>
    </row>
    <row r="5" spans="1:22" ht="19" x14ac:dyDescent="0.25">
      <c r="A5" s="20"/>
      <c r="B5" s="29" t="s">
        <v>547</v>
      </c>
      <c r="C5" s="27">
        <v>26913134000</v>
      </c>
      <c r="D5" s="27">
        <v>26913134000</v>
      </c>
      <c r="E5" s="27">
        <v>26918470000</v>
      </c>
      <c r="F5" s="28">
        <v>12278425000</v>
      </c>
      <c r="G5" s="20"/>
      <c r="H5" s="20"/>
      <c r="I5" s="20"/>
      <c r="J5" s="20"/>
      <c r="K5" s="20"/>
      <c r="L5" s="20"/>
      <c r="M5" s="20"/>
      <c r="N5" s="20"/>
      <c r="O5" s="20"/>
      <c r="P5" s="20"/>
      <c r="Q5" s="20"/>
      <c r="R5" s="20"/>
      <c r="S5" s="20"/>
      <c r="T5" s="20"/>
      <c r="U5" s="20"/>
      <c r="V5" s="20"/>
    </row>
    <row r="6" spans="1:22" ht="19" x14ac:dyDescent="0.25">
      <c r="A6" s="20"/>
      <c r="B6" s="29" t="s">
        <v>548</v>
      </c>
      <c r="C6" s="27">
        <v>48794478000</v>
      </c>
      <c r="D6" s="27">
        <v>50302350000</v>
      </c>
      <c r="E6" s="27">
        <v>52322071000</v>
      </c>
      <c r="F6" s="28">
        <v>21468603000</v>
      </c>
      <c r="G6" s="20"/>
      <c r="H6" s="20"/>
      <c r="I6" s="20"/>
      <c r="J6" s="20"/>
      <c r="K6" s="20"/>
      <c r="L6" s="20"/>
      <c r="M6" s="20"/>
      <c r="N6" s="20"/>
      <c r="O6" s="20"/>
      <c r="P6" s="20"/>
      <c r="Q6" s="20"/>
      <c r="R6" s="20"/>
      <c r="S6" s="20"/>
      <c r="T6" s="20"/>
      <c r="U6" s="20"/>
      <c r="V6" s="20"/>
    </row>
    <row r="7" spans="1:22" ht="19" x14ac:dyDescent="0.25">
      <c r="A7" s="20"/>
      <c r="B7" s="29" t="s">
        <v>549</v>
      </c>
      <c r="C7" s="27">
        <v>3200971000</v>
      </c>
      <c r="D7" s="27">
        <v>2442655000</v>
      </c>
      <c r="E7" s="27">
        <v>2770312000</v>
      </c>
      <c r="F7" s="28">
        <v>1364986000</v>
      </c>
      <c r="G7" s="20"/>
      <c r="H7" s="20"/>
      <c r="I7" s="20"/>
      <c r="J7" s="20"/>
      <c r="K7" s="20"/>
      <c r="L7" s="20"/>
      <c r="M7" s="20"/>
      <c r="N7" s="20"/>
      <c r="O7" s="20"/>
      <c r="P7" s="20"/>
      <c r="Q7" s="20"/>
      <c r="R7" s="20"/>
      <c r="S7" s="20"/>
      <c r="T7" s="20"/>
      <c r="U7" s="20"/>
      <c r="V7" s="20"/>
    </row>
    <row r="8" spans="1:22" ht="19" x14ac:dyDescent="0.25">
      <c r="A8" s="20"/>
      <c r="B8" s="29" t="s">
        <v>550</v>
      </c>
      <c r="C8" s="27">
        <v>10028385000</v>
      </c>
      <c r="D8" s="27">
        <v>11394372000</v>
      </c>
      <c r="E8" s="27">
        <v>11559217000</v>
      </c>
      <c r="F8" s="28">
        <v>8105672000</v>
      </c>
      <c r="G8" s="20"/>
      <c r="H8" s="20"/>
      <c r="I8" s="20"/>
      <c r="J8" s="20"/>
      <c r="K8" s="20"/>
      <c r="L8" s="20"/>
      <c r="M8" s="20"/>
      <c r="N8" s="20"/>
      <c r="O8" s="20"/>
      <c r="P8" s="20"/>
      <c r="Q8" s="20"/>
      <c r="R8" s="20"/>
      <c r="S8" s="20"/>
      <c r="T8" s="20"/>
      <c r="U8" s="20"/>
      <c r="V8" s="20"/>
    </row>
    <row r="9" spans="1:22" ht="19" x14ac:dyDescent="0.25">
      <c r="A9" s="20"/>
      <c r="B9" s="29" t="s">
        <v>551</v>
      </c>
      <c r="C9" s="27">
        <v>13229356000</v>
      </c>
      <c r="D9" s="27">
        <v>13837027000</v>
      </c>
      <c r="E9" s="27">
        <v>14329529000</v>
      </c>
      <c r="F9" s="28">
        <v>9470658000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10356798000</v>
      </c>
      <c r="D12" s="27">
        <v>8721325000</v>
      </c>
      <c r="E12" s="27">
        <v>7517316000</v>
      </c>
      <c r="F12" s="28">
        <v>7236238000</v>
      </c>
      <c r="G12" s="20"/>
      <c r="H12" s="20"/>
      <c r="I12" s="20"/>
      <c r="J12" s="20"/>
      <c r="K12" s="20"/>
      <c r="L12" s="20"/>
      <c r="M12" s="20"/>
      <c r="N12" s="20"/>
      <c r="O12" s="20"/>
      <c r="P12" s="20"/>
      <c r="Q12" s="20"/>
      <c r="R12" s="20"/>
      <c r="S12" s="20"/>
      <c r="T12" s="20"/>
      <c r="U12" s="20"/>
      <c r="V12" s="20"/>
    </row>
    <row r="13" spans="1:22" ht="19" x14ac:dyDescent="0.25">
      <c r="A13" s="20"/>
      <c r="B13" s="29" t="s">
        <v>555</v>
      </c>
      <c r="C13" s="27">
        <v>35565122000</v>
      </c>
      <c r="D13" s="27">
        <v>36465323000</v>
      </c>
      <c r="E13" s="27">
        <v>37992542000</v>
      </c>
      <c r="F13" s="28">
        <v>11997945000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1660194000</v>
      </c>
      <c r="D15" s="27">
        <v>1700518000</v>
      </c>
      <c r="E15" s="27">
        <v>1296126000</v>
      </c>
      <c r="F15" s="28">
        <v>1050519000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4817634000</v>
      </c>
      <c r="D17" s="34">
        <v>4475402000</v>
      </c>
      <c r="E17" s="34">
        <v>2735069000</v>
      </c>
      <c r="F17" s="35">
        <v>2008487000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Fail</v>
      </c>
      <c r="F23" s="49" t="str">
        <f>IF(F17&gt;F7, "Pass", "Fail")</f>
        <v>Pass</v>
      </c>
      <c r="G23" s="46">
        <f>(COUNTIF(C23:F23, "Pass") * 100) + (COUNTIF(C23:F23, "Fail") * 0)</f>
        <v>300</v>
      </c>
      <c r="H23" s="47" t="s">
        <v>570</v>
      </c>
      <c r="I23" s="20"/>
      <c r="J23" s="20"/>
      <c r="K23" s="20"/>
      <c r="L23" s="20"/>
      <c r="M23" s="20"/>
      <c r="N23" s="20"/>
      <c r="O23" s="20"/>
      <c r="P23" s="20"/>
      <c r="Q23" s="20"/>
      <c r="R23" s="20"/>
      <c r="S23" s="20"/>
      <c r="T23" s="20"/>
      <c r="U23" s="20"/>
      <c r="V23" s="20"/>
    </row>
    <row r="24" spans="1:22" x14ac:dyDescent="0.2">
      <c r="A24" s="20"/>
      <c r="B24" s="39" t="s">
        <v>499</v>
      </c>
      <c r="C24" s="50">
        <f>C17/(C4)</f>
        <v>1.4965514263516815</v>
      </c>
      <c r="D24" s="50">
        <f>D17/(D4)</f>
        <v>1.8637382022434477</v>
      </c>
      <c r="E24" s="50">
        <f>E17/(E4)</f>
        <v>1.3820103675953779</v>
      </c>
      <c r="F24" s="51">
        <f>F17/(F4)</f>
        <v>1.7923941668503545</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9.8733180422587982E-2</v>
      </c>
      <c r="D25" s="50">
        <f>D17/D6</f>
        <v>8.8970038179130795E-2</v>
      </c>
      <c r="E25" s="50">
        <f>E17/E6</f>
        <v>5.2273714471279244E-2</v>
      </c>
      <c r="F25" s="51">
        <f>F17/F6</f>
        <v>9.3554620205143296E-2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0.20552294872382895</v>
      </c>
      <c r="D26" s="50">
        <f>D8/D6</f>
        <v>0.22651768754342491</v>
      </c>
      <c r="E26" s="50">
        <f>E8/E6</f>
        <v>0.22092430171580937</v>
      </c>
      <c r="F26" s="51">
        <f>F8/F6</f>
        <v>0.37755935959130643</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0.37197555515203912</v>
      </c>
      <c r="D27" s="50">
        <f>D9/(D13+D10)</f>
        <v>0.37945713520760532</v>
      </c>
      <c r="E27" s="50">
        <f>E9/(E13+E10)</f>
        <v>0.37716689238640572</v>
      </c>
      <c r="F27" s="51">
        <f>F9/(F13+F10)</f>
        <v>0.78935667733099291</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0.12884453507017959</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0.13545951002220658</v>
      </c>
      <c r="D31" s="50">
        <f>D17/(D13+D10)</f>
        <v>0.12273035398589503</v>
      </c>
      <c r="E31" s="50">
        <f>E17/(E13+E10)</f>
        <v>7.1989628911905926E-2</v>
      </c>
      <c r="F31" s="51">
        <f>F17/(F13+F10)</f>
        <v>0.16740258435923819</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0.47499999999999998</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194760000</v>
      </c>
      <c r="D4" s="27">
        <v>209978000</v>
      </c>
      <c r="E4" s="27">
        <v>208795000</v>
      </c>
      <c r="F4" s="28">
        <v>234233000</v>
      </c>
      <c r="G4" s="20"/>
      <c r="H4" s="20"/>
      <c r="I4" s="20"/>
      <c r="J4" s="20"/>
      <c r="K4" s="20"/>
      <c r="L4" s="20"/>
      <c r="M4" s="20"/>
      <c r="N4" s="20"/>
      <c r="O4" s="20"/>
      <c r="P4" s="20"/>
      <c r="Q4" s="20"/>
      <c r="R4" s="20"/>
      <c r="S4" s="20"/>
      <c r="T4" s="20"/>
      <c r="U4" s="20"/>
      <c r="V4" s="20"/>
    </row>
    <row r="5" spans="1:22" ht="19" x14ac:dyDescent="0.25">
      <c r="A5" s="20"/>
      <c r="B5" s="29" t="s">
        <v>547</v>
      </c>
      <c r="C5" s="27">
        <v>3805874000</v>
      </c>
      <c r="D5" s="27">
        <v>3658267000</v>
      </c>
      <c r="E5" s="27">
        <v>3409271000</v>
      </c>
      <c r="F5" s="28">
        <v>3038306000</v>
      </c>
      <c r="G5" s="20"/>
      <c r="H5" s="20"/>
      <c r="I5" s="20"/>
      <c r="J5" s="20"/>
      <c r="K5" s="20"/>
      <c r="L5" s="20"/>
      <c r="M5" s="20"/>
      <c r="N5" s="20"/>
      <c r="O5" s="20"/>
      <c r="P5" s="20"/>
      <c r="Q5" s="20"/>
      <c r="R5" s="20"/>
      <c r="S5" s="20"/>
      <c r="T5" s="20"/>
      <c r="U5" s="20"/>
      <c r="V5" s="20"/>
    </row>
    <row r="6" spans="1:22" ht="19" x14ac:dyDescent="0.25">
      <c r="A6" s="20"/>
      <c r="B6" s="29" t="s">
        <v>548</v>
      </c>
      <c r="C6" s="27">
        <v>7322875000</v>
      </c>
      <c r="D6" s="27">
        <v>6687945000</v>
      </c>
      <c r="E6" s="27">
        <v>6324314000</v>
      </c>
      <c r="F6" s="28">
        <v>5940590000</v>
      </c>
      <c r="G6" s="20"/>
      <c r="H6" s="20"/>
      <c r="I6" s="20"/>
      <c r="J6" s="20"/>
      <c r="K6" s="20"/>
      <c r="L6" s="20"/>
      <c r="M6" s="20"/>
      <c r="N6" s="20"/>
      <c r="O6" s="20"/>
      <c r="P6" s="20"/>
      <c r="Q6" s="20"/>
      <c r="R6" s="20"/>
      <c r="S6" s="20"/>
      <c r="T6" s="20"/>
      <c r="U6" s="20"/>
      <c r="V6" s="20"/>
    </row>
    <row r="7" spans="1:22" ht="19" x14ac:dyDescent="0.25">
      <c r="A7" s="20"/>
      <c r="B7" s="29" t="s">
        <v>549</v>
      </c>
      <c r="C7" s="27">
        <v>889294000</v>
      </c>
      <c r="D7" s="27">
        <v>794836000</v>
      </c>
      <c r="E7" s="27">
        <v>778492000</v>
      </c>
      <c r="F7" s="28">
        <v>728825000</v>
      </c>
      <c r="G7" s="20"/>
      <c r="H7" s="20"/>
      <c r="I7" s="20"/>
      <c r="J7" s="20"/>
      <c r="K7" s="20"/>
      <c r="L7" s="20"/>
      <c r="M7" s="20"/>
      <c r="N7" s="20"/>
      <c r="O7" s="20"/>
      <c r="P7" s="20"/>
      <c r="Q7" s="20"/>
      <c r="R7" s="20"/>
      <c r="S7" s="20"/>
      <c r="T7" s="20"/>
      <c r="U7" s="20"/>
      <c r="V7" s="20"/>
    </row>
    <row r="8" spans="1:22" ht="19" x14ac:dyDescent="0.25">
      <c r="A8" s="20"/>
      <c r="B8" s="29" t="s">
        <v>550</v>
      </c>
      <c r="C8" s="27">
        <v>1043217000</v>
      </c>
      <c r="D8" s="27">
        <v>1027258000</v>
      </c>
      <c r="E8" s="27">
        <v>1061774000</v>
      </c>
      <c r="F8" s="28">
        <v>1113893000</v>
      </c>
      <c r="G8" s="20"/>
      <c r="H8" s="20"/>
      <c r="I8" s="20"/>
      <c r="J8" s="20"/>
      <c r="K8" s="20"/>
      <c r="L8" s="20"/>
      <c r="M8" s="20"/>
      <c r="N8" s="20"/>
      <c r="O8" s="20"/>
      <c r="P8" s="20"/>
      <c r="Q8" s="20"/>
      <c r="R8" s="20"/>
      <c r="S8" s="20"/>
      <c r="T8" s="20"/>
      <c r="U8" s="20"/>
      <c r="V8" s="20"/>
    </row>
    <row r="9" spans="1:22" ht="19" x14ac:dyDescent="0.25">
      <c r="A9" s="20"/>
      <c r="B9" s="29" t="s">
        <v>551</v>
      </c>
      <c r="C9" s="27">
        <v>1932511000</v>
      </c>
      <c r="D9" s="27">
        <v>1822094000</v>
      </c>
      <c r="E9" s="27">
        <v>1840266000</v>
      </c>
      <c r="F9" s="28">
        <v>1842718000</v>
      </c>
      <c r="G9" s="20"/>
      <c r="H9" s="20"/>
      <c r="I9" s="20"/>
      <c r="J9" s="20"/>
      <c r="K9" s="20"/>
      <c r="L9" s="20"/>
      <c r="M9" s="20"/>
      <c r="N9" s="20"/>
      <c r="O9" s="20"/>
      <c r="P9" s="20"/>
      <c r="Q9" s="20"/>
      <c r="R9" s="20"/>
      <c r="S9" s="20"/>
      <c r="T9" s="20"/>
      <c r="U9" s="20"/>
      <c r="V9" s="20"/>
    </row>
    <row r="10" spans="1:22" ht="19" x14ac:dyDescent="0.25">
      <c r="A10" s="20"/>
      <c r="B10" s="29" t="s">
        <v>552</v>
      </c>
      <c r="C10" s="27">
        <v>1474110000</v>
      </c>
      <c r="D10" s="27">
        <v>1335627000</v>
      </c>
      <c r="E10" s="27">
        <v>1185707000</v>
      </c>
      <c r="F10" s="28">
        <v>1124102000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5283342000</v>
      </c>
      <c r="D12" s="27">
        <v>4782930000</v>
      </c>
      <c r="E12" s="27">
        <v>4259220000</v>
      </c>
      <c r="F12" s="28">
        <v>3804593000</v>
      </c>
      <c r="G12" s="20"/>
      <c r="H12" s="20"/>
      <c r="I12" s="20"/>
      <c r="J12" s="20"/>
      <c r="K12" s="20"/>
      <c r="L12" s="20"/>
      <c r="M12" s="20"/>
      <c r="N12" s="20"/>
      <c r="O12" s="20"/>
      <c r="P12" s="20"/>
      <c r="Q12" s="20"/>
      <c r="R12" s="20"/>
      <c r="S12" s="20"/>
      <c r="T12" s="20"/>
      <c r="U12" s="20"/>
      <c r="V12" s="20"/>
    </row>
    <row r="13" spans="1:22" ht="19" x14ac:dyDescent="0.25">
      <c r="A13" s="20"/>
      <c r="B13" s="29" t="s">
        <v>555</v>
      </c>
      <c r="C13" s="27">
        <v>5390364000</v>
      </c>
      <c r="D13" s="27">
        <v>4865851000</v>
      </c>
      <c r="E13" s="27">
        <v>4484048000</v>
      </c>
      <c r="F13" s="28">
        <v>4097872000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494869000</v>
      </c>
      <c r="D15" s="27">
        <v>433661000</v>
      </c>
      <c r="E15" s="27">
        <v>404870000</v>
      </c>
      <c r="F15" s="28">
        <v>355371000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717122000</v>
      </c>
      <c r="D17" s="34">
        <v>631003000</v>
      </c>
      <c r="E17" s="34">
        <v>549482000</v>
      </c>
      <c r="F17" s="35">
        <v>547310000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3.6820805093448348</v>
      </c>
      <c r="D24" s="50">
        <f>D17/(D4)</f>
        <v>3.0050910095343322</v>
      </c>
      <c r="E24" s="50">
        <f>E17/(E4)</f>
        <v>2.6316817931463876</v>
      </c>
      <c r="F24" s="51">
        <f>F17/(F4)</f>
        <v>2.336605004418677</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9.7929023778229179E-2</v>
      </c>
      <c r="D25" s="50">
        <f>D17/D6</f>
        <v>9.4349310587930973E-2</v>
      </c>
      <c r="E25" s="50">
        <f>E17/E6</f>
        <v>8.6884047819257557E-2</v>
      </c>
      <c r="F25" s="51">
        <f>F17/F6</f>
        <v>9.2130579622562742E-2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0.14246003106703309</v>
      </c>
      <c r="D26" s="50">
        <f>D8/D6</f>
        <v>0.15359845214038093</v>
      </c>
      <c r="E26" s="50">
        <f>E8/E6</f>
        <v>0.16788761595328758</v>
      </c>
      <c r="F26" s="51">
        <f>F8/F6</f>
        <v>0.18750544979539069</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0.28152353698185761</v>
      </c>
      <c r="D27" s="50">
        <f>D9/(D13+D10)</f>
        <v>0.29381608706827628</v>
      </c>
      <c r="E27" s="50">
        <f>E9/(E13+E10)</f>
        <v>0.32457592964775372</v>
      </c>
      <c r="F27" s="51">
        <f>F9/(F13+F10)</f>
        <v>0.35287766656823644</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0.11569265262891097</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0.10446860167290313</v>
      </c>
      <c r="D31" s="50">
        <f>D17/(D13+D10)</f>
        <v>0.10175042143179416</v>
      </c>
      <c r="E31" s="50">
        <f>E17/(E13+E10)</f>
        <v>9.6914593311351202E-2</v>
      </c>
      <c r="F31" s="51">
        <f>F17/(F13+F10)</f>
        <v>0.10480902432681588</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0.36583333333333329</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1314000000</v>
      </c>
      <c r="D4" s="27">
        <v>1300000000</v>
      </c>
      <c r="E4" s="27">
        <v>1378000000</v>
      </c>
      <c r="F4" s="28">
        <v>1599000000</v>
      </c>
      <c r="G4" s="20"/>
      <c r="H4" s="20"/>
      <c r="I4" s="20"/>
      <c r="J4" s="20"/>
      <c r="K4" s="20"/>
      <c r="L4" s="20"/>
      <c r="M4" s="20"/>
      <c r="N4" s="20"/>
      <c r="O4" s="20"/>
      <c r="P4" s="20"/>
      <c r="Q4" s="20"/>
      <c r="R4" s="20"/>
      <c r="S4" s="20"/>
      <c r="T4" s="20"/>
      <c r="U4" s="20"/>
      <c r="V4" s="20"/>
    </row>
    <row r="5" spans="1:22" ht="19" x14ac:dyDescent="0.25">
      <c r="A5" s="20"/>
      <c r="B5" s="29" t="s">
        <v>547</v>
      </c>
      <c r="C5" s="27">
        <v>8414000000</v>
      </c>
      <c r="D5" s="27">
        <v>8292000000</v>
      </c>
      <c r="E5" s="27">
        <v>8434000000</v>
      </c>
      <c r="F5" s="28">
        <v>8666000000</v>
      </c>
      <c r="G5" s="20"/>
      <c r="H5" s="20"/>
      <c r="I5" s="20"/>
      <c r="J5" s="20"/>
      <c r="K5" s="20"/>
      <c r="L5" s="20"/>
      <c r="M5" s="20"/>
      <c r="N5" s="20"/>
      <c r="O5" s="20"/>
      <c r="P5" s="20"/>
      <c r="Q5" s="20"/>
      <c r="R5" s="20"/>
      <c r="S5" s="20"/>
      <c r="T5" s="20"/>
      <c r="U5" s="20"/>
      <c r="V5" s="20"/>
    </row>
    <row r="6" spans="1:22" ht="19" x14ac:dyDescent="0.25">
      <c r="A6" s="20"/>
      <c r="B6" s="29" t="s">
        <v>548</v>
      </c>
      <c r="C6" s="27">
        <v>33959000000</v>
      </c>
      <c r="D6" s="27">
        <v>32704000000</v>
      </c>
      <c r="E6" s="27">
        <v>31917000000</v>
      </c>
      <c r="F6" s="28">
        <v>32114000000</v>
      </c>
      <c r="G6" s="20"/>
      <c r="H6" s="20"/>
      <c r="I6" s="20"/>
      <c r="J6" s="20"/>
      <c r="K6" s="20"/>
      <c r="L6" s="20"/>
      <c r="M6" s="20"/>
      <c r="N6" s="20"/>
      <c r="O6" s="20"/>
      <c r="P6" s="20"/>
      <c r="Q6" s="20"/>
      <c r="R6" s="20"/>
      <c r="S6" s="20"/>
      <c r="T6" s="20"/>
      <c r="U6" s="20"/>
      <c r="V6" s="20"/>
    </row>
    <row r="7" spans="1:22" ht="19" x14ac:dyDescent="0.25">
      <c r="A7" s="20"/>
      <c r="B7" s="29" t="s">
        <v>549</v>
      </c>
      <c r="C7" s="27">
        <v>21651000000</v>
      </c>
      <c r="D7" s="27">
        <v>20306000000</v>
      </c>
      <c r="E7" s="27">
        <v>19073000000</v>
      </c>
      <c r="F7" s="28">
        <v>17433000000</v>
      </c>
      <c r="G7" s="20"/>
      <c r="H7" s="20"/>
      <c r="I7" s="20"/>
      <c r="J7" s="20"/>
      <c r="K7" s="20"/>
      <c r="L7" s="20"/>
      <c r="M7" s="20"/>
      <c r="N7" s="20"/>
      <c r="O7" s="20"/>
      <c r="P7" s="20"/>
      <c r="Q7" s="20"/>
      <c r="R7" s="20"/>
      <c r="S7" s="20"/>
      <c r="T7" s="20"/>
      <c r="U7" s="20"/>
      <c r="V7" s="20"/>
    </row>
    <row r="8" spans="1:22" ht="19" x14ac:dyDescent="0.25">
      <c r="A8" s="20"/>
      <c r="B8" s="29" t="s">
        <v>550</v>
      </c>
      <c r="C8" s="27">
        <v>13050000000</v>
      </c>
      <c r="D8" s="27">
        <v>12827000000</v>
      </c>
      <c r="E8" s="27">
        <v>11686000000</v>
      </c>
      <c r="F8" s="28">
        <v>11098000000</v>
      </c>
      <c r="G8" s="20"/>
      <c r="H8" s="20"/>
      <c r="I8" s="20"/>
      <c r="J8" s="20"/>
      <c r="K8" s="20"/>
      <c r="L8" s="20"/>
      <c r="M8" s="20"/>
      <c r="N8" s="20"/>
      <c r="O8" s="20"/>
      <c r="P8" s="20"/>
      <c r="Q8" s="20"/>
      <c r="R8" s="20"/>
      <c r="S8" s="20"/>
      <c r="T8" s="20"/>
      <c r="U8" s="20"/>
      <c r="V8" s="20"/>
    </row>
    <row r="9" spans="1:22" ht="19" x14ac:dyDescent="0.25">
      <c r="A9" s="20"/>
      <c r="B9" s="29" t="s">
        <v>551</v>
      </c>
      <c r="C9" s="27">
        <v>34701000000</v>
      </c>
      <c r="D9" s="27">
        <v>33133000000</v>
      </c>
      <c r="E9" s="27">
        <v>30759000000</v>
      </c>
      <c r="F9" s="28">
        <v>28531000000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-3399000000</v>
      </c>
      <c r="D12" s="27">
        <v>-2772000000</v>
      </c>
      <c r="E12" s="27">
        <v>-1694000000</v>
      </c>
      <c r="F12" s="28">
        <v>1042000000</v>
      </c>
      <c r="G12" s="20"/>
      <c r="H12" s="20"/>
      <c r="I12" s="20"/>
      <c r="J12" s="20"/>
      <c r="K12" s="20"/>
      <c r="L12" s="20"/>
      <c r="M12" s="20"/>
      <c r="N12" s="20"/>
      <c r="O12" s="20"/>
      <c r="P12" s="20"/>
      <c r="Q12" s="20"/>
      <c r="R12" s="20"/>
      <c r="S12" s="20"/>
      <c r="T12" s="20"/>
      <c r="U12" s="20"/>
      <c r="V12" s="20"/>
    </row>
    <row r="13" spans="1:22" ht="19" x14ac:dyDescent="0.25">
      <c r="A13" s="20"/>
      <c r="B13" s="29" t="s">
        <v>555</v>
      </c>
      <c r="C13" s="27">
        <v>-742000000</v>
      </c>
      <c r="D13" s="27">
        <v>-429000000</v>
      </c>
      <c r="E13" s="27">
        <v>1158000000</v>
      </c>
      <c r="F13" s="28">
        <v>3583000000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3435000000</v>
      </c>
      <c r="D17" s="34">
        <v>3219000000</v>
      </c>
      <c r="E17" s="34">
        <v>2182000000</v>
      </c>
      <c r="F17" s="35">
        <v>2783000000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2.6141552511415527</v>
      </c>
      <c r="D24" s="50">
        <f>D17/(D4)</f>
        <v>2.4761538461538461</v>
      </c>
      <c r="E24" s="50">
        <f>E17/(E4)</f>
        <v>1.583454281567489</v>
      </c>
      <c r="F24" s="51">
        <f>F17/(F4)</f>
        <v>1.7404627892432771</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0.10115138843899997</v>
      </c>
      <c r="D25" s="50">
        <f>D17/D6</f>
        <v>9.8428326810176131E-2</v>
      </c>
      <c r="E25" s="50">
        <f>E17/E6</f>
        <v>6.8364821255130492E-2</v>
      </c>
      <c r="F25" s="51">
        <f>F17/F6</f>
        <v>8.6660023665690977E-2</v>
      </c>
      <c r="G25" s="46">
        <f>(IF(C25 &gt; 0.17, 100, IF(C25 &gt;= 0.1, 50, 0))) +
  (IF(D25 &gt; 0.17, 100, IF(D25 &gt;= 0.1, 50, 0))) +
  (IF(E25 &gt; 0.17, 100, IF(E25 &gt;= 0.1, 50, 0))) +
  (IF(F25 &gt; 0.17, 100, IF(F25 &gt;= 0.1, 50, 0)))</f>
        <v>50</v>
      </c>
      <c r="H25" s="47" t="s">
        <v>572</v>
      </c>
      <c r="I25" s="20"/>
      <c r="J25" s="20"/>
      <c r="K25" s="20"/>
      <c r="L25" s="20"/>
      <c r="M25" s="20"/>
      <c r="N25" s="20"/>
      <c r="O25" s="20"/>
      <c r="P25" s="20"/>
      <c r="Q25" s="20"/>
      <c r="R25" s="20"/>
      <c r="S25" s="20"/>
      <c r="T25" s="20"/>
      <c r="U25" s="20"/>
      <c r="V25" s="20"/>
    </row>
    <row r="26" spans="1:22" x14ac:dyDescent="0.2">
      <c r="A26" s="20"/>
      <c r="B26" s="39" t="s">
        <v>489</v>
      </c>
      <c r="C26" s="50">
        <f>C8/C6</f>
        <v>0.38428693424423571</v>
      </c>
      <c r="D26" s="50">
        <f>D8/D6</f>
        <v>0.39221501956947163</v>
      </c>
      <c r="E26" s="50">
        <f>E8/E6</f>
        <v>0.36613716828022685</v>
      </c>
      <c r="F26" s="51">
        <f>F8/F6</f>
        <v>0.34558136638226317</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-46.766846361185983</v>
      </c>
      <c r="D27" s="50">
        <f>D9/(D13+D10)</f>
        <v>-77.233100233100231</v>
      </c>
      <c r="E27" s="50">
        <f>E9/(E13+E10)</f>
        <v>26.562176165803109</v>
      </c>
      <c r="F27" s="51">
        <f>F9/(F13+F10)</f>
        <v>7.9628802679319008</v>
      </c>
      <c r="G27" s="46">
        <f>(IF(C27 &lt; 0.8, 100, IF(C27 &lt; 1, 50, 0))) +
  (IF(D27 &lt; 0.8, 100, IF(D27 &lt; 1, 50, 0))) +
  (IF(E27 &lt; 0.8, 100, IF(E27 &lt; 1, 50, 0))) +
  (IF(F27 &lt; 0.8, 100, IF(F27 &lt; 1, 50, 0)))</f>
        <v>200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-0.58772188570653061</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-4.6293800539083554</v>
      </c>
      <c r="D31" s="50">
        <f>D17/(D13+D10)</f>
        <v>-7.5034965034965033</v>
      </c>
      <c r="E31" s="50">
        <f>E17/(E13+E10)</f>
        <v>1.8842832469775475</v>
      </c>
      <c r="F31" s="51">
        <f>F17/(F13+F10)</f>
        <v>0.77672341613173324</v>
      </c>
      <c r="G31" s="46">
        <f>(IF(C31 &gt; 0.23, 100, 0)) +
  (IF(D31 &gt; 0.23, 100, 0)) +
  (IF(E31 &gt; 0.23, 100, 0)) +
  (IF(F31 &gt; 0.23, 100, 0))</f>
        <v>200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0.58750000000000002</v>
      </c>
      <c r="J2" s="20"/>
      <c r="K2" s="20"/>
      <c r="L2" s="20"/>
      <c r="M2" s="20"/>
      <c r="N2" s="20"/>
      <c r="O2" s="20"/>
      <c r="P2" s="20"/>
      <c r="Q2" s="20"/>
      <c r="R2" s="20"/>
      <c r="S2" s="20"/>
      <c r="T2" s="20"/>
      <c r="U2" s="20"/>
      <c r="V2" s="20"/>
    </row>
    <row r="3" spans="1:22" ht="19" x14ac:dyDescent="0.25">
      <c r="A3" s="20"/>
      <c r="B3" s="26" t="s">
        <v>545</v>
      </c>
      <c r="C3" s="27">
        <v>453000000</v>
      </c>
      <c r="D3" s="27">
        <v>427000000</v>
      </c>
      <c r="E3" s="27">
        <v>473000000</v>
      </c>
      <c r="F3" s="28">
        <v>492000000</v>
      </c>
      <c r="G3" s="20"/>
      <c r="H3" s="20"/>
      <c r="I3" s="20"/>
      <c r="J3" s="20"/>
      <c r="K3" s="20"/>
      <c r="L3" s="20"/>
      <c r="M3" s="20"/>
      <c r="N3" s="20"/>
      <c r="O3" s="20"/>
      <c r="P3" s="20"/>
      <c r="Q3" s="20"/>
      <c r="R3" s="20"/>
      <c r="S3" s="20"/>
      <c r="T3" s="20"/>
      <c r="U3" s="20"/>
      <c r="V3" s="20"/>
    </row>
    <row r="4" spans="1:22" ht="19" x14ac:dyDescent="0.25">
      <c r="A4" s="20"/>
      <c r="B4" s="29" t="s">
        <v>546</v>
      </c>
      <c r="C4" s="27">
        <v>10038000000</v>
      </c>
      <c r="D4" s="27">
        <v>9012000000</v>
      </c>
      <c r="E4" s="27">
        <v>8335000000</v>
      </c>
      <c r="F4" s="28">
        <v>8819000000</v>
      </c>
      <c r="G4" s="20"/>
      <c r="H4" s="20"/>
      <c r="I4" s="20"/>
      <c r="J4" s="20"/>
      <c r="K4" s="20"/>
      <c r="L4" s="20"/>
      <c r="M4" s="20"/>
      <c r="N4" s="20"/>
      <c r="O4" s="20"/>
      <c r="P4" s="20"/>
      <c r="Q4" s="20"/>
      <c r="R4" s="20"/>
      <c r="S4" s="20"/>
      <c r="T4" s="20"/>
      <c r="U4" s="20"/>
      <c r="V4" s="20"/>
    </row>
    <row r="5" spans="1:22" ht="19" x14ac:dyDescent="0.25">
      <c r="A5" s="20"/>
      <c r="B5" s="29" t="s">
        <v>547</v>
      </c>
      <c r="C5" s="27">
        <v>0</v>
      </c>
      <c r="D5" s="27">
        <v>0</v>
      </c>
      <c r="E5" s="27">
        <v>0</v>
      </c>
      <c r="F5" s="28">
        <v>0</v>
      </c>
      <c r="G5" s="20"/>
      <c r="H5" s="20"/>
      <c r="I5" s="20"/>
      <c r="J5" s="20"/>
      <c r="K5" s="20"/>
      <c r="L5" s="20"/>
      <c r="M5" s="20"/>
      <c r="N5" s="20"/>
      <c r="O5" s="20"/>
      <c r="P5" s="20"/>
      <c r="Q5" s="20"/>
      <c r="R5" s="20"/>
      <c r="S5" s="20"/>
      <c r="T5" s="20"/>
      <c r="U5" s="20"/>
      <c r="V5" s="20"/>
    </row>
    <row r="6" spans="1:22" ht="19" x14ac:dyDescent="0.25">
      <c r="A6" s="20"/>
      <c r="B6" s="29" t="s">
        <v>548</v>
      </c>
      <c r="C6" s="27">
        <v>15244000000</v>
      </c>
      <c r="D6" s="27">
        <v>13147000000</v>
      </c>
      <c r="E6" s="27">
        <v>13303000000</v>
      </c>
      <c r="F6" s="28">
        <v>12746000000</v>
      </c>
      <c r="G6" s="20"/>
      <c r="H6" s="20"/>
      <c r="I6" s="20"/>
      <c r="J6" s="20"/>
      <c r="K6" s="20"/>
      <c r="L6" s="20"/>
      <c r="M6" s="20"/>
      <c r="N6" s="20"/>
      <c r="O6" s="20"/>
      <c r="P6" s="20"/>
      <c r="Q6" s="20"/>
      <c r="R6" s="20"/>
      <c r="S6" s="20"/>
      <c r="T6" s="20"/>
      <c r="U6" s="20"/>
      <c r="V6" s="20"/>
    </row>
    <row r="7" spans="1:22" ht="19" x14ac:dyDescent="0.25">
      <c r="A7" s="20"/>
      <c r="B7" s="29" t="s">
        <v>549</v>
      </c>
      <c r="C7" s="27">
        <v>2404000000</v>
      </c>
      <c r="D7" s="27">
        <v>2916000000</v>
      </c>
      <c r="E7" s="27">
        <v>2117000000</v>
      </c>
      <c r="F7" s="28">
        <v>1308000000</v>
      </c>
      <c r="G7" s="20"/>
      <c r="H7" s="20"/>
      <c r="I7" s="20"/>
      <c r="J7" s="20"/>
      <c r="K7" s="20"/>
      <c r="L7" s="20"/>
      <c r="M7" s="20"/>
      <c r="N7" s="20"/>
      <c r="O7" s="20"/>
      <c r="P7" s="20"/>
      <c r="Q7" s="20"/>
      <c r="R7" s="20"/>
      <c r="S7" s="20"/>
      <c r="T7" s="20"/>
      <c r="U7" s="20"/>
      <c r="V7" s="20"/>
    </row>
    <row r="8" spans="1:22" ht="19" x14ac:dyDescent="0.25">
      <c r="A8" s="20"/>
      <c r="B8" s="29" t="s">
        <v>550</v>
      </c>
      <c r="C8" s="27">
        <v>9149000000</v>
      </c>
      <c r="D8" s="27">
        <v>8886000000</v>
      </c>
      <c r="E8" s="27">
        <v>11903000000</v>
      </c>
      <c r="F8" s="28">
        <v>12083000000</v>
      </c>
      <c r="G8" s="20"/>
      <c r="H8" s="20"/>
      <c r="I8" s="20"/>
      <c r="J8" s="20"/>
      <c r="K8" s="20"/>
      <c r="L8" s="20"/>
      <c r="M8" s="20"/>
      <c r="N8" s="20"/>
      <c r="O8" s="20"/>
      <c r="P8" s="20"/>
      <c r="Q8" s="20"/>
      <c r="R8" s="20"/>
      <c r="S8" s="20"/>
      <c r="T8" s="20"/>
      <c r="U8" s="20"/>
      <c r="V8" s="20"/>
    </row>
    <row r="9" spans="1:22" ht="19" x14ac:dyDescent="0.25">
      <c r="A9" s="20"/>
      <c r="B9" s="29" t="s">
        <v>551</v>
      </c>
      <c r="C9" s="27">
        <v>11553000000</v>
      </c>
      <c r="D9" s="27">
        <v>11802000000</v>
      </c>
      <c r="E9" s="27">
        <v>14020000000</v>
      </c>
      <c r="F9" s="28">
        <v>13391000000</v>
      </c>
      <c r="G9" s="20"/>
      <c r="H9" s="20"/>
      <c r="I9" s="20"/>
      <c r="J9" s="20"/>
      <c r="K9" s="20"/>
      <c r="L9" s="20"/>
      <c r="M9" s="20"/>
      <c r="N9" s="20"/>
      <c r="O9" s="20"/>
      <c r="P9" s="20"/>
      <c r="Q9" s="20"/>
      <c r="R9" s="20"/>
      <c r="S9" s="20"/>
      <c r="T9" s="20"/>
      <c r="U9" s="20"/>
      <c r="V9" s="20"/>
    </row>
    <row r="10" spans="1:22" ht="19" x14ac:dyDescent="0.25">
      <c r="A10" s="20"/>
      <c r="B10" s="29" t="s">
        <v>552</v>
      </c>
      <c r="C10" s="27">
        <v>5790000000</v>
      </c>
      <c r="D10" s="27">
        <v>5459000000</v>
      </c>
      <c r="E10" s="27">
        <v>4036000000</v>
      </c>
      <c r="F10" s="28">
        <v>3189000000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-2959000000</v>
      </c>
      <c r="D12" s="27">
        <v>-5814000000</v>
      </c>
      <c r="E12" s="27">
        <v>-9488000000</v>
      </c>
      <c r="F12" s="28">
        <v>-10461000000</v>
      </c>
      <c r="G12" s="20"/>
      <c r="H12" s="20"/>
      <c r="I12" s="20"/>
      <c r="J12" s="20"/>
      <c r="K12" s="20"/>
      <c r="L12" s="20"/>
      <c r="M12" s="20"/>
      <c r="N12" s="20"/>
      <c r="O12" s="20"/>
      <c r="P12" s="20"/>
      <c r="Q12" s="20"/>
      <c r="R12" s="20"/>
      <c r="S12" s="20"/>
      <c r="T12" s="20"/>
      <c r="U12" s="20"/>
      <c r="V12" s="20"/>
    </row>
    <row r="13" spans="1:22" ht="19" x14ac:dyDescent="0.25">
      <c r="A13" s="20"/>
      <c r="B13" s="29" t="s">
        <v>555</v>
      </c>
      <c r="C13" s="27">
        <v>3691000000</v>
      </c>
      <c r="D13" s="27">
        <v>1345000000</v>
      </c>
      <c r="E13" s="27">
        <v>-717000000</v>
      </c>
      <c r="F13" s="28">
        <v>-645000000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3129000000</v>
      </c>
      <c r="D17" s="34">
        <v>4943000000</v>
      </c>
      <c r="E17" s="34">
        <v>3496000000</v>
      </c>
      <c r="F17" s="35">
        <v>1388000000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Fail</v>
      </c>
      <c r="E21" s="44" t="str">
        <f>IF(E3&gt;F3, "Pass", "Fail")</f>
        <v>Fail</v>
      </c>
      <c r="F21" s="45"/>
      <c r="G21" s="46">
        <f>(((COUNTIF(C21:E21, "Pass") * 100) + (COUNTIF(C21:E21, "Fail") * 0)) * (400/300)) / 2</f>
        <v>66.666666666666657</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f>C17/(C4)</f>
        <v>0.31171548117154813</v>
      </c>
      <c r="D24" s="50">
        <f>D17/(D4)</f>
        <v>0.54849090102086107</v>
      </c>
      <c r="E24" s="50">
        <f>E17/(E4)</f>
        <v>0.41943611277744453</v>
      </c>
      <c r="F24" s="51">
        <f>F17/(F4)</f>
        <v>0.15738745889556638</v>
      </c>
      <c r="G24" s="46">
        <f>(IF(C24 &gt; 0.5, 100, IF(C24 &gt;= 0.2, 50, 0))) +
  (IF(D24 &gt; 0.5, 100, IF(D24 &gt;= 0.2, 50, 0))) +
  (IF(E24 &gt; 0.5, 100, IF(E24 &gt;= 0.2, 50, 0))) +
  (IF(F24 &gt; 0.5, 100, IF(F24 &gt;= 0.2, 50, 0)))</f>
        <v>200</v>
      </c>
      <c r="H24" s="47" t="s">
        <v>571</v>
      </c>
      <c r="I24" s="20"/>
      <c r="J24" s="20"/>
      <c r="K24" s="20"/>
      <c r="L24" s="20"/>
      <c r="M24" s="20"/>
      <c r="N24" s="20"/>
      <c r="O24" s="20"/>
      <c r="P24" s="20"/>
      <c r="Q24" s="20"/>
      <c r="R24" s="20"/>
      <c r="S24" s="20"/>
      <c r="T24" s="20"/>
      <c r="U24" s="20"/>
      <c r="V24" s="20"/>
    </row>
    <row r="25" spans="1:22" x14ac:dyDescent="0.2">
      <c r="A25" s="20"/>
      <c r="B25" s="39" t="s">
        <v>487</v>
      </c>
      <c r="C25" s="50">
        <f>C17/C6</f>
        <v>0.20526108632904749</v>
      </c>
      <c r="D25" s="50">
        <f>D17/D6</f>
        <v>0.37597931086939984</v>
      </c>
      <c r="E25" s="50">
        <f>E17/E6</f>
        <v>0.2627978651432008</v>
      </c>
      <c r="F25" s="51">
        <f>F17/F6</f>
        <v>0.10889690883414405</v>
      </c>
      <c r="G25" s="46">
        <f>(IF(C25 &gt; 0.17, 100, IF(C25 &gt;= 0.1, 50, 0))) +
  (IF(D25 &gt; 0.17, 100, IF(D25 &gt;= 0.1, 50, 0))) +
  (IF(E25 &gt; 0.17, 100, IF(E25 &gt;= 0.1, 50, 0))) +
  (IF(F25 &gt; 0.17, 100, IF(F25 &gt;= 0.1, 50, 0)))</f>
        <v>350</v>
      </c>
      <c r="H25" s="47" t="s">
        <v>572</v>
      </c>
      <c r="I25" s="20"/>
      <c r="J25" s="20"/>
      <c r="K25" s="20"/>
      <c r="L25" s="20"/>
      <c r="M25" s="20"/>
      <c r="N25" s="20"/>
      <c r="O25" s="20"/>
      <c r="P25" s="20"/>
      <c r="Q25" s="20"/>
      <c r="R25" s="20"/>
      <c r="S25" s="20"/>
      <c r="T25" s="20"/>
      <c r="U25" s="20"/>
      <c r="V25" s="20"/>
    </row>
    <row r="26" spans="1:22" x14ac:dyDescent="0.2">
      <c r="A26" s="20"/>
      <c r="B26" s="39" t="s">
        <v>489</v>
      </c>
      <c r="C26" s="50">
        <f>C8/C6</f>
        <v>0.60017055890842297</v>
      </c>
      <c r="D26" s="50">
        <f>D8/D6</f>
        <v>0.67589564159123749</v>
      </c>
      <c r="E26" s="50">
        <f>E8/E6</f>
        <v>0.89476058032022854</v>
      </c>
      <c r="F26" s="51">
        <f>F8/F6</f>
        <v>0.94798368115487208</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1.2185423478536019</v>
      </c>
      <c r="D27" s="50">
        <f>D9/(D13+D10)</f>
        <v>1.7345679012345678</v>
      </c>
      <c r="E27" s="50">
        <f>E9/(E13+E10)</f>
        <v>4.2241639047905997</v>
      </c>
      <c r="F27" s="51">
        <f>F9/(F13+F10)</f>
        <v>5.2637578616352201</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-0.32376472717601612</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0.33002847800864887</v>
      </c>
      <c r="D31" s="50">
        <f>D17/(D13+D10)</f>
        <v>0.72648442092886534</v>
      </c>
      <c r="E31" s="50">
        <f>E17/(E13+E10)</f>
        <v>1.053329316059054</v>
      </c>
      <c r="F31" s="51">
        <f>F17/(F13+F10)</f>
        <v>0.54559748427672961</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599</v>
      </c>
      <c r="D2" s="23" t="s">
        <v>600</v>
      </c>
      <c r="E2" s="23" t="s">
        <v>601</v>
      </c>
      <c r="F2" s="23" t="s">
        <v>602</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0.47666666666666663</v>
      </c>
      <c r="J2" s="20"/>
      <c r="K2" s="20"/>
      <c r="L2" s="20"/>
      <c r="M2" s="20"/>
      <c r="N2" s="20"/>
      <c r="O2" s="20"/>
      <c r="P2" s="20"/>
      <c r="Q2" s="20"/>
      <c r="R2" s="20"/>
      <c r="S2" s="20"/>
      <c r="T2" s="20"/>
      <c r="U2" s="20"/>
      <c r="V2" s="20"/>
    </row>
    <row r="3" spans="1:22" ht="19" x14ac:dyDescent="0.25">
      <c r="A3" s="20"/>
      <c r="B3" s="26" t="s">
        <v>545</v>
      </c>
      <c r="C3" s="27">
        <v>6331000000</v>
      </c>
      <c r="D3" s="27">
        <v>4946000000</v>
      </c>
      <c r="E3" s="27">
        <v>6580000000</v>
      </c>
      <c r="F3" s="28">
        <v>4061000000</v>
      </c>
      <c r="G3" s="20"/>
      <c r="H3" s="20"/>
      <c r="I3" s="20"/>
      <c r="J3" s="20"/>
      <c r="K3" s="20"/>
      <c r="L3" s="20"/>
      <c r="M3" s="20"/>
      <c r="N3" s="20"/>
      <c r="O3" s="20"/>
      <c r="P3" s="20"/>
      <c r="Q3" s="20"/>
      <c r="R3" s="20"/>
      <c r="S3" s="20"/>
      <c r="T3" s="20"/>
      <c r="U3" s="20"/>
      <c r="V3" s="20"/>
    </row>
    <row r="4" spans="1:22" ht="19" x14ac:dyDescent="0.25">
      <c r="A4" s="20"/>
      <c r="B4" s="29" t="s">
        <v>546</v>
      </c>
      <c r="C4" s="27">
        <v>54376000000</v>
      </c>
      <c r="D4" s="27">
        <v>52534000000</v>
      </c>
      <c r="E4" s="27">
        <v>49527000000</v>
      </c>
      <c r="F4" s="28">
        <v>45336000000</v>
      </c>
      <c r="G4" s="20"/>
      <c r="H4" s="20"/>
      <c r="I4" s="20"/>
      <c r="J4" s="20"/>
      <c r="K4" s="20"/>
      <c r="L4" s="20"/>
      <c r="M4" s="20"/>
      <c r="N4" s="20"/>
      <c r="O4" s="20"/>
      <c r="P4" s="20"/>
      <c r="Q4" s="20"/>
      <c r="R4" s="20"/>
      <c r="S4" s="20"/>
      <c r="T4" s="20"/>
      <c r="U4" s="20"/>
      <c r="V4" s="20"/>
    </row>
    <row r="5" spans="1:22" ht="19" x14ac:dyDescent="0.25">
      <c r="A5" s="20"/>
      <c r="B5" s="29" t="s">
        <v>547</v>
      </c>
      <c r="C5" s="27">
        <v>0</v>
      </c>
      <c r="D5" s="27">
        <v>0</v>
      </c>
      <c r="E5" s="27">
        <v>0</v>
      </c>
      <c r="F5" s="28">
        <v>0</v>
      </c>
      <c r="G5" s="20"/>
      <c r="H5" s="20"/>
      <c r="I5" s="20"/>
      <c r="J5" s="20"/>
      <c r="K5" s="20"/>
      <c r="L5" s="20"/>
      <c r="M5" s="20"/>
      <c r="N5" s="20"/>
      <c r="O5" s="20"/>
      <c r="P5" s="20"/>
      <c r="Q5" s="20"/>
      <c r="R5" s="20"/>
      <c r="S5" s="20"/>
      <c r="T5" s="20"/>
      <c r="U5" s="20"/>
      <c r="V5" s="20"/>
    </row>
    <row r="6" spans="1:22" ht="19" x14ac:dyDescent="0.25">
      <c r="A6" s="20"/>
      <c r="B6" s="29" t="s">
        <v>548</v>
      </c>
      <c r="C6" s="27">
        <v>352583000000</v>
      </c>
      <c r="D6" s="27">
        <v>352755000000</v>
      </c>
      <c r="E6" s="27">
        <v>351002000000</v>
      </c>
      <c r="F6" s="28">
        <v>323888000000</v>
      </c>
      <c r="G6" s="20"/>
      <c r="H6" s="20"/>
      <c r="I6" s="20"/>
      <c r="J6" s="20"/>
      <c r="K6" s="20"/>
      <c r="L6" s="20"/>
      <c r="M6" s="20"/>
      <c r="N6" s="20"/>
      <c r="O6" s="20"/>
      <c r="P6" s="20"/>
      <c r="Q6" s="20"/>
      <c r="R6" s="20"/>
      <c r="S6" s="20"/>
      <c r="T6" s="20"/>
      <c r="U6" s="20"/>
      <c r="V6" s="20"/>
    </row>
    <row r="7" spans="1:22" ht="19" x14ac:dyDescent="0.25">
      <c r="A7" s="20"/>
      <c r="B7" s="29" t="s">
        <v>549</v>
      </c>
      <c r="C7" s="27">
        <v>145308000000</v>
      </c>
      <c r="D7" s="27">
        <v>153982000000</v>
      </c>
      <c r="E7" s="27">
        <v>125481000000</v>
      </c>
      <c r="F7" s="28">
        <v>105392000000</v>
      </c>
      <c r="G7" s="20"/>
      <c r="H7" s="20"/>
      <c r="I7" s="20"/>
      <c r="J7" s="20"/>
      <c r="K7" s="20"/>
      <c r="L7" s="20"/>
      <c r="M7" s="20"/>
      <c r="N7" s="20"/>
      <c r="O7" s="20"/>
      <c r="P7" s="20"/>
      <c r="Q7" s="20"/>
      <c r="R7" s="20"/>
      <c r="S7" s="20"/>
      <c r="T7" s="20"/>
      <c r="U7" s="20"/>
      <c r="V7" s="20"/>
    </row>
    <row r="8" spans="1:22" ht="19" x14ac:dyDescent="0.25">
      <c r="A8" s="20"/>
      <c r="B8" s="29" t="s">
        <v>550</v>
      </c>
      <c r="C8" s="27">
        <v>145129000000</v>
      </c>
      <c r="D8" s="27">
        <v>148101000000</v>
      </c>
      <c r="E8" s="27">
        <v>162431000000</v>
      </c>
      <c r="F8" s="28">
        <v>153157000000</v>
      </c>
      <c r="G8" s="20"/>
      <c r="H8" s="20"/>
      <c r="I8" s="20"/>
      <c r="J8" s="20"/>
      <c r="K8" s="20"/>
      <c r="L8" s="20"/>
      <c r="M8" s="20"/>
      <c r="N8" s="20"/>
      <c r="O8" s="20"/>
      <c r="P8" s="20"/>
      <c r="Q8" s="20"/>
      <c r="R8" s="20"/>
      <c r="S8" s="20"/>
      <c r="T8" s="20"/>
      <c r="U8" s="20"/>
      <c r="V8" s="20"/>
    </row>
    <row r="9" spans="1:22" ht="19" x14ac:dyDescent="0.25">
      <c r="A9" s="20"/>
      <c r="B9" s="29" t="s">
        <v>551</v>
      </c>
      <c r="C9" s="27">
        <v>290437000000</v>
      </c>
      <c r="D9" s="27">
        <v>302083000000</v>
      </c>
      <c r="E9" s="27">
        <v>287912000000</v>
      </c>
      <c r="F9" s="28">
        <v>258549000000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-214000000</v>
      </c>
      <c r="D12" s="27">
        <v>-3068000000</v>
      </c>
      <c r="E12" s="27">
        <v>5562000000</v>
      </c>
      <c r="F12" s="28">
        <v>14966000000</v>
      </c>
      <c r="G12" s="20"/>
      <c r="H12" s="20"/>
      <c r="I12" s="20"/>
      <c r="J12" s="20"/>
      <c r="K12" s="20"/>
      <c r="L12" s="20"/>
      <c r="M12" s="20"/>
      <c r="N12" s="20"/>
      <c r="O12" s="20"/>
      <c r="P12" s="20"/>
      <c r="Q12" s="20"/>
      <c r="R12" s="20"/>
      <c r="S12" s="20"/>
      <c r="T12" s="20"/>
      <c r="U12" s="20"/>
      <c r="V12" s="20"/>
    </row>
    <row r="13" spans="1:22" ht="19" x14ac:dyDescent="0.25">
      <c r="A13" s="20"/>
      <c r="B13" s="29" t="s">
        <v>555</v>
      </c>
      <c r="C13" s="27">
        <v>62146000000</v>
      </c>
      <c r="D13" s="27">
        <v>50672000000</v>
      </c>
      <c r="E13" s="27">
        <v>63090000000</v>
      </c>
      <c r="F13" s="28">
        <v>65339000000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29915000000</v>
      </c>
      <c r="D15" s="27">
        <v>26251000000</v>
      </c>
      <c r="E15" s="27">
        <v>21914000000</v>
      </c>
      <c r="F15" s="28">
        <v>18752000000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110543000000</v>
      </c>
      <c r="D17" s="34">
        <v>122151000000</v>
      </c>
      <c r="E17" s="34">
        <v>104038000000</v>
      </c>
      <c r="F17" s="35">
        <v>80674000000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Fail</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2.0329373252905696</v>
      </c>
      <c r="D24" s="50">
        <f>D17/(D4)</f>
        <v>2.3251798835040165</v>
      </c>
      <c r="E24" s="50">
        <f>E17/(E4)</f>
        <v>2.1006319785167684</v>
      </c>
      <c r="F24" s="51">
        <f>F17/(F4)</f>
        <v>1.7794688547732487</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0.31352334060348913</v>
      </c>
      <c r="D25" s="50">
        <f>D17/D6</f>
        <v>0.34627716120253432</v>
      </c>
      <c r="E25" s="50">
        <f>E17/E6</f>
        <v>0.2964028694993191</v>
      </c>
      <c r="F25" s="51">
        <f>F17/F6</f>
        <v>0.24907992886429878</v>
      </c>
      <c r="G25" s="46">
        <f>(IF(C25 &gt; 0.17, 100, IF(C25 &gt;= 0.1, 50, 0))) +
  (IF(D25 &gt; 0.17, 100, IF(D25 &gt;= 0.1, 50, 0))) +
  (IF(E25 &gt; 0.17, 100, IF(E25 &gt;= 0.1, 50, 0))) +
  (IF(F25 &gt; 0.17, 100, IF(F25 &gt;= 0.1, 50, 0)))</f>
        <v>400</v>
      </c>
      <c r="H25" s="47" t="s">
        <v>572</v>
      </c>
      <c r="I25" s="20"/>
      <c r="J25" s="20"/>
      <c r="K25" s="20"/>
      <c r="L25" s="20"/>
      <c r="M25" s="20"/>
      <c r="N25" s="20"/>
      <c r="O25" s="20"/>
      <c r="P25" s="20"/>
      <c r="Q25" s="20"/>
      <c r="R25" s="20"/>
      <c r="S25" s="20"/>
      <c r="T25" s="20"/>
      <c r="U25" s="20"/>
      <c r="V25" s="20"/>
    </row>
    <row r="26" spans="1:22" x14ac:dyDescent="0.2">
      <c r="A26" s="20"/>
      <c r="B26" s="39" t="s">
        <v>489</v>
      </c>
      <c r="C26" s="50">
        <f>C8/C6</f>
        <v>0.41161655553444154</v>
      </c>
      <c r="D26" s="50">
        <f>D8/D6</f>
        <v>0.41984096610962285</v>
      </c>
      <c r="E26" s="50">
        <f>E8/E6</f>
        <v>0.46276374493592631</v>
      </c>
      <c r="F26" s="51">
        <f>F8/F6</f>
        <v>0.47287025144494393</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4.6734624915521517</v>
      </c>
      <c r="D27" s="50">
        <f>D9/(D13+D10)</f>
        <v>5.9615369434796337</v>
      </c>
      <c r="E27" s="50">
        <f>E9/(E13+E10)</f>
        <v>4.5635124425423994</v>
      </c>
      <c r="F27" s="51">
        <f>F9/(F13+F10)</f>
        <v>3.9570394404566951</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-1.0367351576001518</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1.7787629131400251</v>
      </c>
      <c r="D31" s="50">
        <f>D17/(D13+D10)</f>
        <v>2.4106212503946951</v>
      </c>
      <c r="E31" s="50">
        <f>E17/(E13+E10)</f>
        <v>1.649041052464733</v>
      </c>
      <c r="F31" s="51">
        <f>F17/(F13+F10)</f>
        <v>1.2346990312064769</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595</v>
      </c>
      <c r="D2" s="23" t="s">
        <v>596</v>
      </c>
      <c r="E2" s="23" t="s">
        <v>597</v>
      </c>
      <c r="F2" s="23" t="s">
        <v>598</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0.67666666666666653</v>
      </c>
      <c r="J2" s="20"/>
      <c r="K2" s="20"/>
      <c r="L2" s="20"/>
      <c r="M2" s="20"/>
      <c r="N2" s="20"/>
      <c r="O2" s="20"/>
      <c r="P2" s="20"/>
      <c r="Q2" s="20"/>
      <c r="R2" s="20"/>
      <c r="S2" s="20"/>
      <c r="T2" s="20"/>
      <c r="U2" s="20"/>
      <c r="V2" s="20"/>
    </row>
    <row r="3" spans="1:22" ht="19" x14ac:dyDescent="0.25">
      <c r="A3" s="20"/>
      <c r="B3" s="26" t="s">
        <v>545</v>
      </c>
      <c r="C3" s="27">
        <v>5725000000</v>
      </c>
      <c r="D3" s="27">
        <v>5932000000</v>
      </c>
      <c r="E3" s="27">
        <v>4309000000</v>
      </c>
      <c r="F3" s="28">
        <v>3904000000</v>
      </c>
      <c r="G3" s="20"/>
      <c r="H3" s="20"/>
      <c r="I3" s="20"/>
      <c r="J3" s="20"/>
      <c r="K3" s="20"/>
      <c r="L3" s="20"/>
      <c r="M3" s="20"/>
      <c r="N3" s="20"/>
      <c r="O3" s="20"/>
      <c r="P3" s="20"/>
      <c r="Q3" s="20"/>
      <c r="R3" s="20"/>
      <c r="S3" s="20"/>
      <c r="T3" s="20"/>
      <c r="U3" s="20"/>
      <c r="V3" s="20"/>
    </row>
    <row r="4" spans="1:22" ht="19" x14ac:dyDescent="0.25">
      <c r="A4" s="20"/>
      <c r="B4" s="29" t="s">
        <v>546</v>
      </c>
      <c r="C4" s="27">
        <v>3201000000</v>
      </c>
      <c r="D4" s="27">
        <v>2696000000</v>
      </c>
      <c r="E4" s="27">
        <v>2228000000</v>
      </c>
      <c r="F4" s="28">
        <v>1856000000</v>
      </c>
      <c r="G4" s="20"/>
      <c r="H4" s="20"/>
      <c r="I4" s="20"/>
      <c r="J4" s="20"/>
      <c r="K4" s="20"/>
      <c r="L4" s="20"/>
      <c r="M4" s="20"/>
      <c r="N4" s="20"/>
      <c r="O4" s="20"/>
      <c r="P4" s="20"/>
      <c r="Q4" s="20"/>
      <c r="R4" s="20"/>
      <c r="S4" s="20"/>
      <c r="T4" s="20"/>
      <c r="U4" s="20"/>
      <c r="V4" s="20"/>
    </row>
    <row r="5" spans="1:22" ht="19" x14ac:dyDescent="0.25">
      <c r="A5" s="20"/>
      <c r="B5" s="29" t="s">
        <v>547</v>
      </c>
      <c r="C5" s="27">
        <v>3732000000</v>
      </c>
      <c r="D5" s="27">
        <v>3700000000</v>
      </c>
      <c r="E5" s="27">
        <v>3479000000</v>
      </c>
      <c r="F5" s="28">
        <v>3466000000</v>
      </c>
      <c r="G5" s="20"/>
      <c r="H5" s="20"/>
      <c r="I5" s="20"/>
      <c r="J5" s="20"/>
      <c r="K5" s="20"/>
      <c r="L5" s="20"/>
      <c r="M5" s="20"/>
      <c r="N5" s="20"/>
      <c r="O5" s="20"/>
      <c r="P5" s="20"/>
      <c r="Q5" s="20"/>
      <c r="R5" s="20"/>
      <c r="S5" s="20"/>
      <c r="T5" s="20"/>
      <c r="U5" s="20"/>
      <c r="V5" s="20"/>
    </row>
    <row r="6" spans="1:22" ht="19" x14ac:dyDescent="0.25">
      <c r="A6" s="20"/>
      <c r="B6" s="29" t="s">
        <v>548</v>
      </c>
      <c r="C6" s="27">
        <v>30729000000</v>
      </c>
      <c r="D6" s="27">
        <v>26726000000</v>
      </c>
      <c r="E6" s="27">
        <v>25825000000</v>
      </c>
      <c r="F6" s="28">
        <v>22353000000</v>
      </c>
      <c r="G6" s="20"/>
      <c r="H6" s="20"/>
      <c r="I6" s="20"/>
      <c r="J6" s="20"/>
      <c r="K6" s="20"/>
      <c r="L6" s="20"/>
      <c r="M6" s="20"/>
      <c r="N6" s="20"/>
      <c r="O6" s="20"/>
      <c r="P6" s="20"/>
      <c r="Q6" s="20"/>
      <c r="R6" s="20"/>
      <c r="S6" s="20"/>
      <c r="T6" s="20"/>
      <c r="U6" s="20"/>
      <c r="V6" s="20"/>
    </row>
    <row r="7" spans="1:22" ht="19" x14ac:dyDescent="0.25">
      <c r="A7" s="20"/>
      <c r="B7" s="29" t="s">
        <v>549</v>
      </c>
      <c r="C7" s="27">
        <v>7372000000</v>
      </c>
      <c r="D7" s="27">
        <v>7379000000</v>
      </c>
      <c r="E7" s="27">
        <v>6344000000</v>
      </c>
      <c r="F7" s="28">
        <v>4459000000</v>
      </c>
      <c r="G7" s="20"/>
      <c r="H7" s="20"/>
      <c r="I7" s="20"/>
      <c r="J7" s="20"/>
      <c r="K7" s="20"/>
      <c r="L7" s="20"/>
      <c r="M7" s="20"/>
      <c r="N7" s="20"/>
      <c r="O7" s="20"/>
      <c r="P7" s="20"/>
      <c r="Q7" s="20"/>
      <c r="R7" s="20"/>
      <c r="S7" s="20"/>
      <c r="T7" s="20"/>
      <c r="U7" s="20"/>
      <c r="V7" s="20"/>
    </row>
    <row r="8" spans="1:22" ht="19" x14ac:dyDescent="0.25">
      <c r="A8" s="20"/>
      <c r="B8" s="29" t="s">
        <v>550</v>
      </c>
      <c r="C8" s="27">
        <v>7008000000</v>
      </c>
      <c r="D8" s="27">
        <v>7153000000</v>
      </c>
      <c r="E8" s="27">
        <v>7234000000</v>
      </c>
      <c r="F8" s="28">
        <v>7316000000</v>
      </c>
      <c r="G8" s="20"/>
      <c r="H8" s="20"/>
      <c r="I8" s="20"/>
      <c r="J8" s="20"/>
      <c r="K8" s="20"/>
      <c r="L8" s="20"/>
      <c r="M8" s="20"/>
      <c r="N8" s="20"/>
      <c r="O8" s="20"/>
      <c r="P8" s="20"/>
      <c r="Q8" s="20"/>
      <c r="R8" s="20"/>
      <c r="S8" s="20"/>
      <c r="T8" s="20"/>
      <c r="U8" s="20"/>
      <c r="V8" s="20"/>
    </row>
    <row r="9" spans="1:22" ht="19" x14ac:dyDescent="0.25">
      <c r="A9" s="20"/>
      <c r="B9" s="29" t="s">
        <v>551</v>
      </c>
      <c r="C9" s="27">
        <v>14380000000</v>
      </c>
      <c r="D9" s="27">
        <v>14532000000</v>
      </c>
      <c r="E9" s="27">
        <v>13578000000</v>
      </c>
      <c r="F9" s="28">
        <v>11775000000</v>
      </c>
      <c r="G9" s="20"/>
      <c r="H9" s="20"/>
      <c r="I9" s="20"/>
      <c r="J9" s="20"/>
      <c r="K9" s="20"/>
      <c r="L9" s="20"/>
      <c r="M9" s="20"/>
      <c r="N9" s="20"/>
      <c r="O9" s="20"/>
      <c r="P9" s="20"/>
      <c r="Q9" s="20"/>
      <c r="R9" s="20"/>
      <c r="S9" s="20"/>
      <c r="T9" s="20"/>
      <c r="U9" s="20"/>
      <c r="V9" s="20"/>
    </row>
    <row r="10" spans="1:22" ht="19" x14ac:dyDescent="0.25">
      <c r="A10" s="20"/>
      <c r="B10" s="29" t="s">
        <v>552</v>
      </c>
      <c r="C10" s="27">
        <v>36299000000</v>
      </c>
      <c r="D10" s="27">
        <v>34097000000</v>
      </c>
      <c r="E10" s="27">
        <v>27995000000</v>
      </c>
      <c r="F10" s="28">
        <v>24245000000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43726000000</v>
      </c>
      <c r="D12" s="27">
        <v>37892000000</v>
      </c>
      <c r="E12" s="27">
        <v>32246000000</v>
      </c>
      <c r="F12" s="28">
        <v>27209000000</v>
      </c>
      <c r="G12" s="20"/>
      <c r="H12" s="20"/>
      <c r="I12" s="20"/>
      <c r="J12" s="20"/>
      <c r="K12" s="20"/>
      <c r="L12" s="20"/>
      <c r="M12" s="20"/>
      <c r="N12" s="20"/>
      <c r="O12" s="20"/>
      <c r="P12" s="20"/>
      <c r="Q12" s="20"/>
      <c r="R12" s="20"/>
      <c r="S12" s="20"/>
      <c r="T12" s="20"/>
      <c r="U12" s="20"/>
      <c r="V12" s="20"/>
    </row>
    <row r="13" spans="1:22" ht="19" x14ac:dyDescent="0.25">
      <c r="A13" s="20"/>
      <c r="B13" s="29" t="s">
        <v>555</v>
      </c>
      <c r="C13" s="27">
        <v>16349000000</v>
      </c>
      <c r="D13" s="27">
        <v>12194000000</v>
      </c>
      <c r="E13" s="27">
        <v>12247000000</v>
      </c>
      <c r="F13" s="28">
        <v>10578000000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3102000000</v>
      </c>
      <c r="D15" s="27">
        <v>2771000000</v>
      </c>
      <c r="E15" s="27">
        <v>2485000000</v>
      </c>
      <c r="F15" s="28">
        <v>2234000000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8700000000</v>
      </c>
      <c r="D17" s="34">
        <v>5399000000</v>
      </c>
      <c r="E17" s="34">
        <v>5442000000</v>
      </c>
      <c r="F17" s="35">
        <v>3804000000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Fail</v>
      </c>
      <c r="E23" s="44" t="str">
        <f>IF(E17&gt;E7, "Pass", "Fail")</f>
        <v>Fail</v>
      </c>
      <c r="F23" s="49" t="str">
        <f>IF(F17&gt;F7, "Pass", "Fail")</f>
        <v>Fail</v>
      </c>
      <c r="G23" s="46">
        <f>(COUNTIF(C23:F23, "Pass") * 100) + (COUNTIF(C23:F23, "Fail") * 0)</f>
        <v>100</v>
      </c>
      <c r="H23" s="47" t="s">
        <v>570</v>
      </c>
      <c r="I23" s="20"/>
      <c r="J23" s="20"/>
      <c r="K23" s="20"/>
      <c r="L23" s="20"/>
      <c r="M23" s="20"/>
      <c r="N23" s="20"/>
      <c r="O23" s="20"/>
      <c r="P23" s="20"/>
      <c r="Q23" s="20"/>
      <c r="R23" s="20"/>
      <c r="S23" s="20"/>
      <c r="T23" s="20"/>
      <c r="U23" s="20"/>
      <c r="V23" s="20"/>
    </row>
    <row r="24" spans="1:22" x14ac:dyDescent="0.2">
      <c r="A24" s="20"/>
      <c r="B24" s="39" t="s">
        <v>499</v>
      </c>
      <c r="C24" s="50">
        <f>C17/(C4)</f>
        <v>2.7179006560449861</v>
      </c>
      <c r="D24" s="50">
        <f>D17/(D4)</f>
        <v>2.0025964391691393</v>
      </c>
      <c r="E24" s="50">
        <f>E17/(E4)</f>
        <v>2.4425493716337523</v>
      </c>
      <c r="F24" s="51">
        <f>F17/(F4)</f>
        <v>2.0495689655172415</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0.28312017963487257</v>
      </c>
      <c r="D25" s="50">
        <f>D17/D6</f>
        <v>0.20201302102821223</v>
      </c>
      <c r="E25" s="50">
        <f>E17/E6</f>
        <v>0.21072604065827685</v>
      </c>
      <c r="F25" s="51">
        <f>F17/F6</f>
        <v>0.1701784995302644</v>
      </c>
      <c r="G25" s="46">
        <f>(IF(C25 &gt; 0.17, 100, IF(C25 &gt;= 0.1, 50, 0))) +
  (IF(D25 &gt; 0.17, 100, IF(D25 &gt;= 0.1, 50, 0))) +
  (IF(E25 &gt; 0.17, 100, IF(E25 &gt;= 0.1, 50, 0))) +
  (IF(F25 &gt; 0.17, 100, IF(F25 &gt;= 0.1, 50, 0)))</f>
        <v>400</v>
      </c>
      <c r="H25" s="47" t="s">
        <v>572</v>
      </c>
      <c r="I25" s="20"/>
      <c r="J25" s="20"/>
      <c r="K25" s="20"/>
      <c r="L25" s="20"/>
      <c r="M25" s="20"/>
      <c r="N25" s="20"/>
      <c r="O25" s="20"/>
      <c r="P25" s="20"/>
      <c r="Q25" s="20"/>
      <c r="R25" s="20"/>
      <c r="S25" s="20"/>
      <c r="T25" s="20"/>
      <c r="U25" s="20"/>
      <c r="V25" s="20"/>
    </row>
    <row r="26" spans="1:22" x14ac:dyDescent="0.2">
      <c r="A26" s="20"/>
      <c r="B26" s="39" t="s">
        <v>489</v>
      </c>
      <c r="C26" s="50">
        <f>C8/C6</f>
        <v>0.22805818607829736</v>
      </c>
      <c r="D26" s="50">
        <f>D8/D6</f>
        <v>0.26764199655765919</v>
      </c>
      <c r="E26" s="50">
        <f>E8/E6</f>
        <v>0.28011616650532428</v>
      </c>
      <c r="F26" s="51">
        <f>F8/F6</f>
        <v>0.32729387554243278</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0.2731347819480322</v>
      </c>
      <c r="D27" s="50">
        <f>D9/(D13+D10)</f>
        <v>0.31392711326175715</v>
      </c>
      <c r="E27" s="50">
        <f>E9/(E13+E10)</f>
        <v>0.33740867750111825</v>
      </c>
      <c r="F27" s="51">
        <f>F9/(F13+F10)</f>
        <v>0.33813858656634982</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0.17139265044854676</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0.16524844248594439</v>
      </c>
      <c r="D31" s="50">
        <f>D17/(D13+D10)</f>
        <v>0.1166317426713616</v>
      </c>
      <c r="E31" s="50">
        <f>E17/(E13+E10)</f>
        <v>0.13523184732369167</v>
      </c>
      <c r="F31" s="51">
        <f>F17/(F13+F10)</f>
        <v>0.10923814720156219</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0.32333333333333336</v>
      </c>
      <c r="J2" s="20"/>
      <c r="K2" s="20"/>
      <c r="L2" s="20"/>
      <c r="M2" s="20"/>
      <c r="N2" s="20"/>
      <c r="O2" s="20"/>
      <c r="P2" s="20"/>
      <c r="Q2" s="20"/>
      <c r="R2" s="20"/>
      <c r="S2" s="20"/>
      <c r="T2" s="20"/>
      <c r="U2" s="20"/>
      <c r="V2" s="20"/>
    </row>
    <row r="3" spans="1:22" ht="19" x14ac:dyDescent="0.25">
      <c r="A3" s="20"/>
      <c r="B3" s="26" t="s">
        <v>545</v>
      </c>
      <c r="C3" s="27">
        <v>2365000000</v>
      </c>
      <c r="D3" s="27">
        <v>2340000000</v>
      </c>
      <c r="E3" s="27">
        <v>2014000000</v>
      </c>
      <c r="F3" s="28">
        <v>1297000000</v>
      </c>
      <c r="G3" s="20"/>
      <c r="H3" s="20"/>
      <c r="I3" s="20"/>
      <c r="J3" s="20"/>
      <c r="K3" s="20"/>
      <c r="L3" s="20"/>
      <c r="M3" s="20"/>
      <c r="N3" s="20"/>
      <c r="O3" s="20"/>
      <c r="P3" s="20"/>
      <c r="Q3" s="20"/>
      <c r="R3" s="20"/>
      <c r="S3" s="20"/>
      <c r="T3" s="20"/>
      <c r="U3" s="20"/>
      <c r="V3" s="20"/>
    </row>
    <row r="4" spans="1:22" ht="19" x14ac:dyDescent="0.25">
      <c r="A4" s="20"/>
      <c r="B4" s="29" t="s">
        <v>546</v>
      </c>
      <c r="C4" s="27">
        <v>4325000000</v>
      </c>
      <c r="D4" s="27">
        <v>3946000000</v>
      </c>
      <c r="E4" s="27">
        <v>3677000000</v>
      </c>
      <c r="F4" s="28">
        <v>3681000000</v>
      </c>
      <c r="G4" s="20"/>
      <c r="H4" s="20"/>
      <c r="I4" s="20"/>
      <c r="J4" s="20"/>
      <c r="K4" s="20"/>
      <c r="L4" s="20"/>
      <c r="M4" s="20"/>
      <c r="N4" s="20"/>
      <c r="O4" s="20"/>
      <c r="P4" s="20"/>
      <c r="Q4" s="20"/>
      <c r="R4" s="20"/>
      <c r="S4" s="20"/>
      <c r="T4" s="20"/>
      <c r="U4" s="20"/>
      <c r="V4" s="20"/>
    </row>
    <row r="5" spans="1:22" ht="19" x14ac:dyDescent="0.25">
      <c r="A5" s="20"/>
      <c r="B5" s="29" t="s">
        <v>547</v>
      </c>
      <c r="C5" s="27">
        <v>5151000000</v>
      </c>
      <c r="D5" s="27">
        <v>5106000000</v>
      </c>
      <c r="E5" s="27">
        <v>2511000000</v>
      </c>
      <c r="F5" s="28">
        <v>2580000000</v>
      </c>
      <c r="G5" s="20"/>
      <c r="H5" s="20"/>
      <c r="I5" s="20"/>
      <c r="J5" s="20"/>
      <c r="K5" s="20"/>
      <c r="L5" s="20"/>
      <c r="M5" s="20"/>
      <c r="N5" s="20"/>
      <c r="O5" s="20"/>
      <c r="P5" s="20"/>
      <c r="Q5" s="20"/>
      <c r="R5" s="20"/>
      <c r="S5" s="20"/>
      <c r="T5" s="20"/>
      <c r="U5" s="20"/>
      <c r="V5" s="20"/>
    </row>
    <row r="6" spans="1:22" ht="19" x14ac:dyDescent="0.25">
      <c r="A6" s="20"/>
      <c r="B6" s="29" t="s">
        <v>548</v>
      </c>
      <c r="C6" s="27">
        <v>24427000000</v>
      </c>
      <c r="D6" s="27">
        <v>21884000000</v>
      </c>
      <c r="E6" s="27">
        <v>18007000000</v>
      </c>
      <c r="F6" s="28">
        <v>17522000000</v>
      </c>
      <c r="G6" s="20"/>
      <c r="H6" s="20"/>
      <c r="I6" s="20"/>
      <c r="J6" s="20"/>
      <c r="K6" s="20"/>
      <c r="L6" s="20"/>
      <c r="M6" s="20"/>
      <c r="N6" s="20"/>
      <c r="O6" s="20"/>
      <c r="P6" s="20"/>
      <c r="Q6" s="20"/>
      <c r="R6" s="20"/>
      <c r="S6" s="20"/>
      <c r="T6" s="20"/>
      <c r="U6" s="20"/>
      <c r="V6" s="20"/>
    </row>
    <row r="7" spans="1:22" ht="19" x14ac:dyDescent="0.25">
      <c r="A7" s="20"/>
      <c r="B7" s="29" t="s">
        <v>549</v>
      </c>
      <c r="C7" s="27">
        <v>4808000000</v>
      </c>
      <c r="D7" s="27">
        <v>4865000000</v>
      </c>
      <c r="E7" s="27">
        <v>4207000000</v>
      </c>
      <c r="F7" s="28">
        <v>4046000000</v>
      </c>
      <c r="G7" s="20"/>
      <c r="H7" s="20"/>
      <c r="I7" s="20"/>
      <c r="J7" s="20"/>
      <c r="K7" s="20"/>
      <c r="L7" s="20"/>
      <c r="M7" s="20"/>
      <c r="N7" s="20"/>
      <c r="O7" s="20"/>
      <c r="P7" s="20"/>
      <c r="Q7" s="20"/>
      <c r="R7" s="20"/>
      <c r="S7" s="20"/>
      <c r="T7" s="20"/>
      <c r="U7" s="20"/>
      <c r="V7" s="20"/>
    </row>
    <row r="8" spans="1:22" ht="19" x14ac:dyDescent="0.25">
      <c r="A8" s="20"/>
      <c r="B8" s="29" t="s">
        <v>550</v>
      </c>
      <c r="C8" s="27">
        <v>7775000000</v>
      </c>
      <c r="D8" s="27">
        <v>7925000000</v>
      </c>
      <c r="E8" s="27">
        <v>5239000000</v>
      </c>
      <c r="F8" s="28">
        <v>5376000000</v>
      </c>
      <c r="G8" s="20"/>
      <c r="H8" s="20"/>
      <c r="I8" s="20"/>
      <c r="J8" s="20"/>
      <c r="K8" s="20"/>
      <c r="L8" s="20"/>
      <c r="M8" s="20"/>
      <c r="N8" s="20"/>
      <c r="O8" s="20"/>
      <c r="P8" s="20"/>
      <c r="Q8" s="20"/>
      <c r="R8" s="20"/>
      <c r="S8" s="20"/>
      <c r="T8" s="20"/>
      <c r="U8" s="20"/>
      <c r="V8" s="20"/>
    </row>
    <row r="9" spans="1:22" ht="19" x14ac:dyDescent="0.25">
      <c r="A9" s="20"/>
      <c r="B9" s="29" t="s">
        <v>551</v>
      </c>
      <c r="C9" s="27">
        <v>12583000000</v>
      </c>
      <c r="D9" s="27">
        <v>12790000000</v>
      </c>
      <c r="E9" s="27">
        <v>9446000000</v>
      </c>
      <c r="F9" s="28">
        <v>9422000000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8162000000</v>
      </c>
      <c r="D12" s="27">
        <v>5608000000</v>
      </c>
      <c r="E12" s="27">
        <v>5077000000</v>
      </c>
      <c r="F12" s="28">
        <v>4550000000</v>
      </c>
      <c r="G12" s="20"/>
      <c r="H12" s="20"/>
      <c r="I12" s="20"/>
      <c r="J12" s="20"/>
      <c r="K12" s="20"/>
      <c r="L12" s="20"/>
      <c r="M12" s="20"/>
      <c r="N12" s="20"/>
      <c r="O12" s="20"/>
      <c r="P12" s="20"/>
      <c r="Q12" s="20"/>
      <c r="R12" s="20"/>
      <c r="S12" s="20"/>
      <c r="T12" s="20"/>
      <c r="U12" s="20"/>
      <c r="V12" s="20"/>
    </row>
    <row r="13" spans="1:22" ht="19" x14ac:dyDescent="0.25">
      <c r="A13" s="20"/>
      <c r="B13" s="29" t="s">
        <v>555</v>
      </c>
      <c r="C13" s="27">
        <v>11844000000</v>
      </c>
      <c r="D13" s="27">
        <v>9094000000</v>
      </c>
      <c r="E13" s="27">
        <v>8561000000</v>
      </c>
      <c r="F13" s="28">
        <v>8100000000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1896000000</v>
      </c>
      <c r="D17" s="34">
        <v>1263000000</v>
      </c>
      <c r="E17" s="34">
        <v>1222000000</v>
      </c>
      <c r="F17" s="35">
        <v>1413000000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0.43838150289017341</v>
      </c>
      <c r="D24" s="50">
        <f>D17/(D4)</f>
        <v>0.32007095793208312</v>
      </c>
      <c r="E24" s="50">
        <f>E17/(E4)</f>
        <v>0.33233614359532226</v>
      </c>
      <c r="F24" s="51">
        <f>F17/(F4)</f>
        <v>0.38386308068459657</v>
      </c>
      <c r="G24" s="46">
        <f>(IF(C24 &gt; 0.5, 100, IF(C24 &gt;= 0.2, 50, 0))) +
  (IF(D24 &gt; 0.5, 100, IF(D24 &gt;= 0.2, 50, 0))) +
  (IF(E24 &gt; 0.5, 100, IF(E24 &gt;= 0.2, 50, 0))) +
  (IF(F24 &gt; 0.5, 100, IF(F24 &gt;= 0.2, 50, 0)))</f>
        <v>200</v>
      </c>
      <c r="H24" s="47" t="s">
        <v>571</v>
      </c>
      <c r="I24" s="20"/>
      <c r="J24" s="20"/>
      <c r="K24" s="20"/>
      <c r="L24" s="20"/>
      <c r="M24" s="20"/>
      <c r="N24" s="20"/>
      <c r="O24" s="20"/>
      <c r="P24" s="20"/>
      <c r="Q24" s="20"/>
      <c r="R24" s="20"/>
      <c r="S24" s="20"/>
      <c r="T24" s="20"/>
      <c r="U24" s="20"/>
      <c r="V24" s="20"/>
    </row>
    <row r="25" spans="1:22" x14ac:dyDescent="0.2">
      <c r="A25" s="20"/>
      <c r="B25" s="39" t="s">
        <v>487</v>
      </c>
      <c r="C25" s="50">
        <f>C17/C6</f>
        <v>7.7619028124616199E-2</v>
      </c>
      <c r="D25" s="50">
        <f>D17/D6</f>
        <v>5.7713397916285873E-2</v>
      </c>
      <c r="E25" s="50">
        <f>E17/E6</f>
        <v>6.7862497917476533E-2</v>
      </c>
      <c r="F25" s="51">
        <f>F17/F6</f>
        <v>8.0641479283186851E-2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0.31829532893928847</v>
      </c>
      <c r="D26" s="50">
        <f>D8/D6</f>
        <v>0.36213672089197585</v>
      </c>
      <c r="E26" s="50">
        <f>E8/E6</f>
        <v>0.29094241128450049</v>
      </c>
      <c r="F26" s="51">
        <f>F8/F6</f>
        <v>0.30681429060609522</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1.0623944613306315</v>
      </c>
      <c r="D27" s="50">
        <f>D9/(D13+D10)</f>
        <v>1.4064218165823621</v>
      </c>
      <c r="E27" s="50">
        <f>E9/(E13+E10)</f>
        <v>1.1033757738581942</v>
      </c>
      <c r="F27" s="51">
        <f>F9/(F13+F10)</f>
        <v>1.16320987654321</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0.22527810920593172</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0.16008105369807499</v>
      </c>
      <c r="D31" s="50">
        <f>D17/(D13+D10)</f>
        <v>0.13888277985484934</v>
      </c>
      <c r="E31" s="50">
        <f>E17/(E13+E10)</f>
        <v>0.14274033407312231</v>
      </c>
      <c r="F31" s="51">
        <f>F17/(F13+F10)</f>
        <v>0.17444444444444446</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t="e">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#DIV/0!</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0</v>
      </c>
      <c r="D4" s="27">
        <v>0</v>
      </c>
      <c r="E4" s="27">
        <v>0</v>
      </c>
      <c r="F4" s="28">
        <v>0</v>
      </c>
      <c r="G4" s="20"/>
      <c r="H4" s="20"/>
      <c r="I4" s="20"/>
      <c r="J4" s="20"/>
      <c r="K4" s="20"/>
      <c r="L4" s="20"/>
      <c r="M4" s="20"/>
      <c r="N4" s="20"/>
      <c r="O4" s="20"/>
      <c r="P4" s="20"/>
      <c r="Q4" s="20"/>
      <c r="R4" s="20"/>
      <c r="S4" s="20"/>
      <c r="T4" s="20"/>
      <c r="U4" s="20"/>
      <c r="V4" s="20"/>
    </row>
    <row r="5" spans="1:22" ht="19" x14ac:dyDescent="0.25">
      <c r="A5" s="20"/>
      <c r="B5" s="29" t="s">
        <v>547</v>
      </c>
      <c r="C5" s="27">
        <v>345000000</v>
      </c>
      <c r="D5" s="27">
        <v>342000000</v>
      </c>
      <c r="E5" s="27">
        <v>344865000</v>
      </c>
      <c r="F5" s="28">
        <v>314629000</v>
      </c>
      <c r="G5" s="20"/>
      <c r="H5" s="20"/>
      <c r="I5" s="20"/>
      <c r="J5" s="20"/>
      <c r="K5" s="20"/>
      <c r="L5" s="20"/>
      <c r="M5" s="20"/>
      <c r="N5" s="20"/>
      <c r="O5" s="20"/>
      <c r="P5" s="20"/>
      <c r="Q5" s="20"/>
      <c r="R5" s="20"/>
      <c r="S5" s="20"/>
      <c r="T5" s="20"/>
      <c r="U5" s="20"/>
      <c r="V5" s="20"/>
    </row>
    <row r="6" spans="1:22" ht="19" x14ac:dyDescent="0.25">
      <c r="A6" s="20"/>
      <c r="B6" s="29" t="s">
        <v>548</v>
      </c>
      <c r="C6" s="27">
        <v>58906000000</v>
      </c>
      <c r="D6" s="27">
        <v>47990000000</v>
      </c>
      <c r="E6" s="27">
        <v>45100945000</v>
      </c>
      <c r="F6" s="28">
        <v>43282297000</v>
      </c>
      <c r="G6" s="20"/>
      <c r="H6" s="20"/>
      <c r="I6" s="20"/>
      <c r="J6" s="20"/>
      <c r="K6" s="20"/>
      <c r="L6" s="20"/>
      <c r="M6" s="20"/>
      <c r="N6" s="20"/>
      <c r="O6" s="20"/>
      <c r="P6" s="20"/>
      <c r="Q6" s="20"/>
      <c r="R6" s="20"/>
      <c r="S6" s="20"/>
      <c r="T6" s="20"/>
      <c r="U6" s="20"/>
      <c r="V6" s="20"/>
    </row>
    <row r="7" spans="1:22" ht="19" x14ac:dyDescent="0.25">
      <c r="A7" s="20"/>
      <c r="B7" s="29" t="s">
        <v>549</v>
      </c>
      <c r="C7" s="27">
        <v>0</v>
      </c>
      <c r="D7" s="27">
        <v>0</v>
      </c>
      <c r="E7" s="27">
        <v>0</v>
      </c>
      <c r="F7" s="28">
        <v>0</v>
      </c>
      <c r="G7" s="20"/>
      <c r="H7" s="20"/>
      <c r="I7" s="20"/>
      <c r="J7" s="20"/>
      <c r="K7" s="20"/>
      <c r="L7" s="20"/>
      <c r="M7" s="20"/>
      <c r="N7" s="20"/>
      <c r="O7" s="20"/>
      <c r="P7" s="20"/>
      <c r="Q7" s="20"/>
      <c r="R7" s="20"/>
      <c r="S7" s="20"/>
      <c r="T7" s="20"/>
      <c r="U7" s="20"/>
      <c r="V7" s="20"/>
    </row>
    <row r="8" spans="1:22" ht="19" x14ac:dyDescent="0.25">
      <c r="A8" s="20"/>
      <c r="B8" s="29" t="s">
        <v>550</v>
      </c>
      <c r="C8" s="27">
        <v>0</v>
      </c>
      <c r="D8" s="27">
        <v>0</v>
      </c>
      <c r="E8" s="27">
        <v>0</v>
      </c>
      <c r="F8" s="28">
        <v>0</v>
      </c>
      <c r="G8" s="20"/>
      <c r="H8" s="20"/>
      <c r="I8" s="20"/>
      <c r="J8" s="20"/>
      <c r="K8" s="20"/>
      <c r="L8" s="20"/>
      <c r="M8" s="20"/>
      <c r="N8" s="20"/>
      <c r="O8" s="20"/>
      <c r="P8" s="20"/>
      <c r="Q8" s="20"/>
      <c r="R8" s="20"/>
      <c r="S8" s="20"/>
      <c r="T8" s="20"/>
      <c r="U8" s="20"/>
      <c r="V8" s="20"/>
    </row>
    <row r="9" spans="1:22" ht="19" x14ac:dyDescent="0.25">
      <c r="A9" s="20"/>
      <c r="B9" s="29" t="s">
        <v>551</v>
      </c>
      <c r="C9" s="27">
        <v>40551000000</v>
      </c>
      <c r="D9" s="27">
        <v>35069000000</v>
      </c>
      <c r="E9" s="27">
        <v>31545816000</v>
      </c>
      <c r="F9" s="28">
        <v>29294856000</v>
      </c>
      <c r="G9" s="20"/>
      <c r="H9" s="20"/>
      <c r="I9" s="20"/>
      <c r="J9" s="20"/>
      <c r="K9" s="20"/>
      <c r="L9" s="20"/>
      <c r="M9" s="20"/>
      <c r="N9" s="20"/>
      <c r="O9" s="20"/>
      <c r="P9" s="20"/>
      <c r="Q9" s="20"/>
      <c r="R9" s="20"/>
      <c r="S9" s="20"/>
      <c r="T9" s="20"/>
      <c r="U9" s="20"/>
      <c r="V9" s="20"/>
    </row>
    <row r="10" spans="1:22" ht="19" x14ac:dyDescent="0.25">
      <c r="A10" s="20"/>
      <c r="B10" s="29" t="s">
        <v>552</v>
      </c>
      <c r="C10" s="27">
        <v>4424000000</v>
      </c>
      <c r="D10" s="27">
        <v>4378000000</v>
      </c>
      <c r="E10" s="27">
        <v>3761095000</v>
      </c>
      <c r="F10" s="28">
        <v>2503909000</v>
      </c>
      <c r="G10" s="20"/>
      <c r="H10" s="20"/>
      <c r="I10" s="20"/>
      <c r="J10" s="20"/>
      <c r="K10" s="20"/>
      <c r="L10" s="20"/>
      <c r="M10" s="20"/>
      <c r="N10" s="20"/>
      <c r="O10" s="20"/>
      <c r="P10" s="20"/>
      <c r="Q10" s="20"/>
      <c r="R10" s="20"/>
      <c r="S10" s="20"/>
      <c r="T10" s="20"/>
      <c r="U10" s="20"/>
      <c r="V10" s="20"/>
    </row>
    <row r="11" spans="1:22" ht="19" x14ac:dyDescent="0.25">
      <c r="A11" s="20"/>
      <c r="B11" s="29" t="s">
        <v>553</v>
      </c>
      <c r="C11" s="27">
        <v>830000000</v>
      </c>
      <c r="D11" s="27">
        <v>830000000</v>
      </c>
      <c r="E11" s="27">
        <v>830000000</v>
      </c>
      <c r="F11" s="28">
        <v>780000000</v>
      </c>
      <c r="G11" s="20"/>
      <c r="H11" s="20"/>
      <c r="I11" s="20"/>
      <c r="J11" s="20"/>
      <c r="K11" s="20"/>
      <c r="L11" s="20"/>
      <c r="M11" s="20"/>
      <c r="N11" s="20"/>
      <c r="O11" s="20"/>
      <c r="P11" s="20"/>
      <c r="Q11" s="20"/>
      <c r="R11" s="20"/>
      <c r="S11" s="20"/>
      <c r="T11" s="20"/>
      <c r="U11" s="20"/>
      <c r="V11" s="20"/>
    </row>
    <row r="12" spans="1:22" ht="19" x14ac:dyDescent="0.25">
      <c r="A12" s="20"/>
      <c r="B12" s="29" t="s">
        <v>554</v>
      </c>
      <c r="C12" s="27">
        <v>20295000000</v>
      </c>
      <c r="D12" s="27">
        <v>15892000000</v>
      </c>
      <c r="E12" s="27">
        <v>14455868000</v>
      </c>
      <c r="F12" s="28">
        <v>12362463000</v>
      </c>
      <c r="G12" s="20"/>
      <c r="H12" s="20"/>
      <c r="I12" s="20"/>
      <c r="J12" s="20"/>
      <c r="K12" s="20"/>
      <c r="L12" s="20"/>
      <c r="M12" s="20"/>
      <c r="N12" s="20"/>
      <c r="O12" s="20"/>
      <c r="P12" s="20"/>
      <c r="Q12" s="20"/>
      <c r="R12" s="20"/>
      <c r="S12" s="20"/>
      <c r="T12" s="20"/>
      <c r="U12" s="20"/>
      <c r="V12" s="20"/>
    </row>
    <row r="13" spans="1:22" ht="19" x14ac:dyDescent="0.25">
      <c r="A13" s="20"/>
      <c r="B13" s="29" t="s">
        <v>555</v>
      </c>
      <c r="C13" s="27">
        <v>18355000000</v>
      </c>
      <c r="D13" s="27">
        <v>12921000000</v>
      </c>
      <c r="E13" s="27">
        <v>13555129000</v>
      </c>
      <c r="F13" s="28">
        <v>13987441000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5749000000</v>
      </c>
      <c r="D17" s="34">
        <v>3816000000</v>
      </c>
      <c r="E17" s="34">
        <v>3425000000</v>
      </c>
      <c r="F17" s="35">
        <v>2886505000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t="e">
        <f>C17/(C4)</f>
        <v>#DIV/0!</v>
      </c>
      <c r="D24" s="50" t="e">
        <f>D17/(D4)</f>
        <v>#DIV/0!</v>
      </c>
      <c r="E24" s="50" t="e">
        <f>E17/(E4)</f>
        <v>#DIV/0!</v>
      </c>
      <c r="F24" s="51" t="e">
        <f>F17/(F4)</f>
        <v>#DIV/0!</v>
      </c>
      <c r="G24" s="46" t="e">
        <f>(IF(C24 &gt; 0.5, 100, IF(C24 &gt;= 0.2, 50, 0))) +
  (IF(D24 &gt; 0.5, 100, IF(D24 &gt;= 0.2, 50, 0))) +
  (IF(E24 &gt; 0.5, 100, IF(E24 &gt;= 0.2, 50, 0))) +
  (IF(F24 &gt; 0.5, 100, IF(F24 &gt;= 0.2, 50, 0)))</f>
        <v>#DIV/0!</v>
      </c>
      <c r="H24" s="47" t="s">
        <v>571</v>
      </c>
      <c r="I24" s="20"/>
      <c r="J24" s="20"/>
      <c r="K24" s="20"/>
      <c r="L24" s="20"/>
      <c r="M24" s="20"/>
      <c r="N24" s="20"/>
      <c r="O24" s="20"/>
      <c r="P24" s="20"/>
      <c r="Q24" s="20"/>
      <c r="R24" s="20"/>
      <c r="S24" s="20"/>
      <c r="T24" s="20"/>
      <c r="U24" s="20"/>
      <c r="V24" s="20"/>
    </row>
    <row r="25" spans="1:22" x14ac:dyDescent="0.2">
      <c r="A25" s="20"/>
      <c r="B25" s="39" t="s">
        <v>487</v>
      </c>
      <c r="C25" s="50">
        <f>C17/C6</f>
        <v>9.7596170169422472E-2</v>
      </c>
      <c r="D25" s="50">
        <f>D17/D6</f>
        <v>7.9516565951239848E-2</v>
      </c>
      <c r="E25" s="50">
        <f>E17/E6</f>
        <v>7.5940759112697084E-2</v>
      </c>
      <c r="F25" s="51">
        <f>F17/F6</f>
        <v>6.6690198997525471E-2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v>
      </c>
      <c r="D26" s="50">
        <f>D8/D6</f>
        <v>0</v>
      </c>
      <c r="E26" s="50">
        <f>E8/E6</f>
        <v>0</v>
      </c>
      <c r="F26" s="51">
        <f>F8/F6</f>
        <v>0</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1.7801922823653364</v>
      </c>
      <c r="D27" s="50">
        <f>D9/(D13+D10)</f>
        <v>2.0272270073414647</v>
      </c>
      <c r="E27" s="50">
        <f>E9/(E13+E10)</f>
        <v>1.8217491296023891</v>
      </c>
      <c r="F27" s="51">
        <f>F9/(F13+F10)</f>
        <v>1.7763770704035753</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Fail</v>
      </c>
      <c r="D28" s="52" t="str">
        <f>IF(D11=0, "Pass", "Fail")</f>
        <v>Fail</v>
      </c>
      <c r="E28" s="52" t="str">
        <f>IF(E11=0, "Pass", "Fail")</f>
        <v>Fail</v>
      </c>
      <c r="F28" s="53" t="str">
        <f>IF(F11=0, "Pass", "Fail")</f>
        <v>Fail</v>
      </c>
      <c r="G28" s="46">
        <f>(COUNTIF(C28:F28, "Pass") * 100) + (COUNTIF(C28:F28, "Fail") * 0)</f>
        <v>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0.18191306200002755</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0.25238157952500112</v>
      </c>
      <c r="D31" s="50">
        <f>D17/(D13+D10)</f>
        <v>0.22059078559454304</v>
      </c>
      <c r="E31" s="50">
        <f>E17/(E13+E10)</f>
        <v>0.19779138916197897</v>
      </c>
      <c r="F31" s="51">
        <f>F17/(F13+F10)</f>
        <v>0.17503145588444852</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0.32166666666666666</v>
      </c>
      <c r="J2" s="20"/>
      <c r="K2" s="20"/>
      <c r="L2" s="20"/>
      <c r="M2" s="20"/>
      <c r="N2" s="20"/>
      <c r="O2" s="20"/>
      <c r="P2" s="20"/>
      <c r="Q2" s="20"/>
      <c r="R2" s="20"/>
      <c r="S2" s="20"/>
      <c r="T2" s="20"/>
      <c r="U2" s="20"/>
      <c r="V2" s="20"/>
    </row>
    <row r="3" spans="1:22" ht="19" x14ac:dyDescent="0.25">
      <c r="A3" s="20"/>
      <c r="B3" s="26" t="s">
        <v>545</v>
      </c>
      <c r="C3" s="27">
        <v>11957000000</v>
      </c>
      <c r="D3" s="27">
        <v>14771000000</v>
      </c>
      <c r="E3" s="27">
        <v>14481000000</v>
      </c>
      <c r="F3" s="28">
        <v>11713000000</v>
      </c>
      <c r="G3" s="20"/>
      <c r="H3" s="20"/>
      <c r="I3" s="20"/>
      <c r="J3" s="20"/>
      <c r="K3" s="20"/>
      <c r="L3" s="20"/>
      <c r="M3" s="20"/>
      <c r="N3" s="20"/>
      <c r="O3" s="20"/>
      <c r="P3" s="20"/>
      <c r="Q3" s="20"/>
      <c r="R3" s="20"/>
      <c r="S3" s="20"/>
      <c r="T3" s="20"/>
      <c r="U3" s="20"/>
      <c r="V3" s="20"/>
    </row>
    <row r="4" spans="1:22" ht="19" x14ac:dyDescent="0.25">
      <c r="A4" s="20"/>
      <c r="B4" s="29" t="s">
        <v>546</v>
      </c>
      <c r="C4" s="27">
        <v>11719000000</v>
      </c>
      <c r="D4" s="27">
        <v>11021000000</v>
      </c>
      <c r="E4" s="27">
        <v>10826000000</v>
      </c>
      <c r="F4" s="28">
        <v>10881000000</v>
      </c>
      <c r="G4" s="20"/>
      <c r="H4" s="20"/>
      <c r="I4" s="20"/>
      <c r="J4" s="20"/>
      <c r="K4" s="20"/>
      <c r="L4" s="20"/>
      <c r="M4" s="20"/>
      <c r="N4" s="20"/>
      <c r="O4" s="20"/>
      <c r="P4" s="20"/>
      <c r="Q4" s="20"/>
      <c r="R4" s="20"/>
      <c r="S4" s="20"/>
      <c r="T4" s="20"/>
      <c r="U4" s="20"/>
      <c r="V4" s="20"/>
    </row>
    <row r="5" spans="1:22" ht="19" x14ac:dyDescent="0.25">
      <c r="A5" s="20"/>
      <c r="B5" s="29" t="s">
        <v>547</v>
      </c>
      <c r="C5" s="27">
        <v>4103000000</v>
      </c>
      <c r="D5" s="27">
        <v>4162000000</v>
      </c>
      <c r="E5" s="27">
        <v>4182000000</v>
      </c>
      <c r="F5" s="28">
        <v>3451000000</v>
      </c>
      <c r="G5" s="20"/>
      <c r="H5" s="20"/>
      <c r="I5" s="20"/>
      <c r="J5" s="20"/>
      <c r="K5" s="20"/>
      <c r="L5" s="20"/>
      <c r="M5" s="20"/>
      <c r="N5" s="20"/>
      <c r="O5" s="20"/>
      <c r="P5" s="20"/>
      <c r="Q5" s="20"/>
      <c r="R5" s="20"/>
      <c r="S5" s="20"/>
      <c r="T5" s="20"/>
      <c r="U5" s="20"/>
      <c r="V5" s="20"/>
    </row>
    <row r="6" spans="1:22" ht="19" x14ac:dyDescent="0.25">
      <c r="A6" s="20"/>
      <c r="B6" s="29" t="s">
        <v>548</v>
      </c>
      <c r="C6" s="27">
        <v>54631000000</v>
      </c>
      <c r="D6" s="27">
        <v>59774000000</v>
      </c>
      <c r="E6" s="27">
        <v>56136000000</v>
      </c>
      <c r="F6" s="28">
        <v>49719000000</v>
      </c>
      <c r="G6" s="20"/>
      <c r="H6" s="20"/>
      <c r="I6" s="20"/>
      <c r="J6" s="20"/>
      <c r="K6" s="20"/>
      <c r="L6" s="20"/>
      <c r="M6" s="20"/>
      <c r="N6" s="20"/>
      <c r="O6" s="20"/>
      <c r="P6" s="20"/>
      <c r="Q6" s="20"/>
      <c r="R6" s="20"/>
      <c r="S6" s="20"/>
      <c r="T6" s="20"/>
      <c r="U6" s="20"/>
      <c r="V6" s="20"/>
    </row>
    <row r="7" spans="1:22" ht="19" x14ac:dyDescent="0.25">
      <c r="A7" s="20"/>
      <c r="B7" s="29" t="s">
        <v>549</v>
      </c>
      <c r="C7" s="27">
        <v>18662000000</v>
      </c>
      <c r="D7" s="27">
        <v>24191000000</v>
      </c>
      <c r="E7" s="27">
        <v>21948000000</v>
      </c>
      <c r="F7" s="28">
        <v>18182000000</v>
      </c>
      <c r="G7" s="20"/>
      <c r="H7" s="20"/>
      <c r="I7" s="20"/>
      <c r="J7" s="20"/>
      <c r="K7" s="20"/>
      <c r="L7" s="20"/>
      <c r="M7" s="20"/>
      <c r="N7" s="20"/>
      <c r="O7" s="20"/>
      <c r="P7" s="20"/>
      <c r="Q7" s="20"/>
      <c r="R7" s="20"/>
      <c r="S7" s="20"/>
      <c r="T7" s="20"/>
      <c r="U7" s="20"/>
      <c r="V7" s="20"/>
    </row>
    <row r="8" spans="1:22" ht="19" x14ac:dyDescent="0.25">
      <c r="A8" s="20"/>
      <c r="B8" s="29" t="s">
        <v>550</v>
      </c>
      <c r="C8" s="27">
        <v>11504000000</v>
      </c>
      <c r="D8" s="27">
        <v>10967000000</v>
      </c>
      <c r="E8" s="27">
        <v>11421000000</v>
      </c>
      <c r="F8" s="28">
        <v>11441000000</v>
      </c>
      <c r="G8" s="20"/>
      <c r="H8" s="20"/>
      <c r="I8" s="20"/>
      <c r="J8" s="20"/>
      <c r="K8" s="20"/>
      <c r="L8" s="20"/>
      <c r="M8" s="20"/>
      <c r="N8" s="20"/>
      <c r="O8" s="20"/>
      <c r="P8" s="20"/>
      <c r="Q8" s="20"/>
      <c r="R8" s="20"/>
      <c r="S8" s="20"/>
      <c r="T8" s="20"/>
      <c r="U8" s="20"/>
      <c r="V8" s="20"/>
    </row>
    <row r="9" spans="1:22" ht="19" x14ac:dyDescent="0.25">
      <c r="A9" s="20"/>
      <c r="B9" s="29" t="s">
        <v>551</v>
      </c>
      <c r="C9" s="27">
        <v>30166000000</v>
      </c>
      <c r="D9" s="27">
        <v>35158000000</v>
      </c>
      <c r="E9" s="27">
        <v>33369000000</v>
      </c>
      <c r="F9" s="28">
        <v>29623000000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23465000000</v>
      </c>
      <c r="D12" s="27">
        <v>23646000000</v>
      </c>
      <c r="E12" s="27">
        <v>21655000000</v>
      </c>
      <c r="F12" s="28">
        <v>19780000000</v>
      </c>
      <c r="G12" s="20"/>
      <c r="H12" s="20"/>
      <c r="I12" s="20"/>
      <c r="J12" s="20"/>
      <c r="K12" s="20"/>
      <c r="L12" s="20"/>
      <c r="M12" s="20"/>
      <c r="N12" s="20"/>
      <c r="O12" s="20"/>
      <c r="P12" s="20"/>
      <c r="Q12" s="20"/>
      <c r="R12" s="20"/>
      <c r="S12" s="20"/>
      <c r="T12" s="20"/>
      <c r="U12" s="20"/>
      <c r="V12" s="20"/>
    </row>
    <row r="13" spans="1:22" ht="19" x14ac:dyDescent="0.25">
      <c r="A13" s="20"/>
      <c r="B13" s="29" t="s">
        <v>555</v>
      </c>
      <c r="C13" s="27">
        <v>24465000000</v>
      </c>
      <c r="D13" s="27">
        <v>24616000000</v>
      </c>
      <c r="E13" s="27">
        <v>22767000000</v>
      </c>
      <c r="F13" s="28">
        <v>20096000000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4460000000</v>
      </c>
      <c r="D17" s="34">
        <v>3478000000</v>
      </c>
      <c r="E17" s="34">
        <v>6595000000</v>
      </c>
      <c r="F17" s="35">
        <v>-2386000000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0.38057854765764998</v>
      </c>
      <c r="D24" s="50">
        <f>D17/(D4)</f>
        <v>0.31557934851646857</v>
      </c>
      <c r="E24" s="50">
        <f>E17/(E4)</f>
        <v>0.60918159985220766</v>
      </c>
      <c r="F24" s="51">
        <f>F17/(F4)</f>
        <v>-0.2192813160555096</v>
      </c>
      <c r="G24" s="46">
        <f>(IF(C24 &gt; 0.5, 100, IF(C24 &gt;= 0.2, 50, 0))) +
  (IF(D24 &gt; 0.5, 100, IF(D24 &gt;= 0.2, 50, 0))) +
  (IF(E24 &gt; 0.5, 100, IF(E24 &gt;= 0.2, 50, 0))) +
  (IF(F24 &gt; 0.5, 100, IF(F24 &gt;= 0.2, 50, 0)))</f>
        <v>200</v>
      </c>
      <c r="H24" s="47" t="s">
        <v>571</v>
      </c>
      <c r="I24" s="20"/>
      <c r="J24" s="20"/>
      <c r="K24" s="20"/>
      <c r="L24" s="20"/>
      <c r="M24" s="20"/>
      <c r="N24" s="20"/>
      <c r="O24" s="20"/>
      <c r="P24" s="20"/>
      <c r="Q24" s="20"/>
      <c r="R24" s="20"/>
      <c r="S24" s="20"/>
      <c r="T24" s="20"/>
      <c r="U24" s="20"/>
      <c r="V24" s="20"/>
    </row>
    <row r="25" spans="1:22" x14ac:dyDescent="0.2">
      <c r="A25" s="20"/>
      <c r="B25" s="39" t="s">
        <v>487</v>
      </c>
      <c r="C25" s="50">
        <f>C17/C6</f>
        <v>8.1638630081821678E-2</v>
      </c>
      <c r="D25" s="50">
        <f>D17/D6</f>
        <v>5.8185833305450532E-2</v>
      </c>
      <c r="E25" s="50">
        <f>E17/E6</f>
        <v>0.11748254239703577</v>
      </c>
      <c r="F25" s="51">
        <f>F17/F6</f>
        <v>-4.7989702125947824E-2</v>
      </c>
      <c r="G25" s="46">
        <f>(IF(C25 &gt; 0.17, 100, IF(C25 &gt;= 0.1, 50, 0))) +
  (IF(D25 &gt; 0.17, 100, IF(D25 &gt;= 0.1, 50, 0))) +
  (IF(E25 &gt; 0.17, 100, IF(E25 &gt;= 0.1, 50, 0))) +
  (IF(F25 &gt; 0.17, 100, IF(F25 &gt;= 0.1, 50, 0)))</f>
        <v>50</v>
      </c>
      <c r="H25" s="47" t="s">
        <v>572</v>
      </c>
      <c r="I25" s="20"/>
      <c r="J25" s="20"/>
      <c r="K25" s="20"/>
      <c r="L25" s="20"/>
      <c r="M25" s="20"/>
      <c r="N25" s="20"/>
      <c r="O25" s="20"/>
      <c r="P25" s="20"/>
      <c r="Q25" s="20"/>
      <c r="R25" s="20"/>
      <c r="S25" s="20"/>
      <c r="T25" s="20"/>
      <c r="U25" s="20"/>
      <c r="V25" s="20"/>
    </row>
    <row r="26" spans="1:22" x14ac:dyDescent="0.2">
      <c r="A26" s="20"/>
      <c r="B26" s="39" t="s">
        <v>489</v>
      </c>
      <c r="C26" s="50">
        <f>C8/C6</f>
        <v>0.21057641265947905</v>
      </c>
      <c r="D26" s="50">
        <f>D8/D6</f>
        <v>0.18347442031652558</v>
      </c>
      <c r="E26" s="50">
        <f>E8/E6</f>
        <v>0.20345233005557931</v>
      </c>
      <c r="F26" s="51">
        <f>F8/F6</f>
        <v>0.23011323638850339</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1.2330267729409361</v>
      </c>
      <c r="D27" s="50">
        <f>D9/(D13+D10)</f>
        <v>1.4282580435489112</v>
      </c>
      <c r="E27" s="50">
        <f>E9/(E13+E10)</f>
        <v>1.4656740018447754</v>
      </c>
      <c r="F27" s="51">
        <f>F9/(F13+F10)</f>
        <v>1.4740744426751593</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5.9693321048247795E-2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0.18230124667892908</v>
      </c>
      <c r="D31" s="50">
        <f>D17/(D13+D10)</f>
        <v>0.14129021774455638</v>
      </c>
      <c r="E31" s="50">
        <f>E17/(E13+E10)</f>
        <v>0.28967365045899768</v>
      </c>
      <c r="F31" s="51">
        <f>F17/(F13+F10)</f>
        <v>-0.11873009554140128</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0.6758333333333334</v>
      </c>
      <c r="J2" s="20"/>
      <c r="K2" s="20"/>
      <c r="L2" s="20"/>
      <c r="M2" s="20"/>
      <c r="N2" s="20"/>
      <c r="O2" s="20"/>
      <c r="P2" s="20"/>
      <c r="Q2" s="20"/>
      <c r="R2" s="20"/>
      <c r="S2" s="20"/>
      <c r="T2" s="20"/>
      <c r="U2" s="20"/>
      <c r="V2" s="20"/>
    </row>
    <row r="3" spans="1:22" ht="19" x14ac:dyDescent="0.25">
      <c r="A3" s="20"/>
      <c r="B3" s="26" t="s">
        <v>545</v>
      </c>
      <c r="C3" s="27">
        <v>1945180000</v>
      </c>
      <c r="D3" s="27">
        <v>1289706000</v>
      </c>
      <c r="E3" s="27">
        <v>650117000</v>
      </c>
      <c r="F3" s="28">
        <v>479668000</v>
      </c>
      <c r="G3" s="20"/>
      <c r="H3" s="20"/>
      <c r="I3" s="20"/>
      <c r="J3" s="20"/>
      <c r="K3" s="20"/>
      <c r="L3" s="20"/>
      <c r="M3" s="20"/>
      <c r="N3" s="20"/>
      <c r="O3" s="20"/>
      <c r="P3" s="20"/>
      <c r="Q3" s="20"/>
      <c r="R3" s="20"/>
      <c r="S3" s="20"/>
      <c r="T3" s="20"/>
      <c r="U3" s="20"/>
      <c r="V3" s="20"/>
    </row>
    <row r="4" spans="1:22" ht="19" x14ac:dyDescent="0.25">
      <c r="A4" s="20"/>
      <c r="B4" s="29" t="s">
        <v>546</v>
      </c>
      <c r="C4" s="27">
        <v>101580000</v>
      </c>
      <c r="D4" s="27">
        <v>95009000</v>
      </c>
      <c r="E4" s="27">
        <v>143816000</v>
      </c>
      <c r="F4" s="28">
        <v>109519000</v>
      </c>
      <c r="G4" s="20"/>
      <c r="H4" s="20"/>
      <c r="I4" s="20"/>
      <c r="J4" s="20"/>
      <c r="K4" s="20"/>
      <c r="L4" s="20"/>
      <c r="M4" s="20"/>
      <c r="N4" s="20"/>
      <c r="O4" s="20"/>
      <c r="P4" s="20"/>
      <c r="Q4" s="20"/>
      <c r="R4" s="20"/>
      <c r="S4" s="20"/>
      <c r="T4" s="20"/>
      <c r="U4" s="20"/>
      <c r="V4" s="20"/>
    </row>
    <row r="5" spans="1:22" ht="19" x14ac:dyDescent="0.25">
      <c r="A5" s="20"/>
      <c r="B5" s="29" t="s">
        <v>547</v>
      </c>
      <c r="C5" s="27">
        <v>268531000</v>
      </c>
      <c r="D5" s="27">
        <v>265924000</v>
      </c>
      <c r="E5" s="27">
        <v>188397000</v>
      </c>
      <c r="F5" s="28">
        <v>189696000</v>
      </c>
      <c r="G5" s="20"/>
      <c r="H5" s="20"/>
      <c r="I5" s="20"/>
      <c r="J5" s="20"/>
      <c r="K5" s="20"/>
      <c r="L5" s="20"/>
      <c r="M5" s="20"/>
      <c r="N5" s="20"/>
      <c r="O5" s="20"/>
      <c r="P5" s="20"/>
      <c r="Q5" s="20"/>
      <c r="R5" s="20"/>
      <c r="S5" s="20"/>
      <c r="T5" s="20"/>
      <c r="U5" s="20"/>
      <c r="V5" s="20"/>
    </row>
    <row r="6" spans="1:22" ht="19" x14ac:dyDescent="0.25">
      <c r="A6" s="20"/>
      <c r="B6" s="29" t="s">
        <v>548</v>
      </c>
      <c r="C6" s="27">
        <v>9946806000</v>
      </c>
      <c r="D6" s="27">
        <v>6775410000</v>
      </c>
      <c r="E6" s="27">
        <v>5734429000</v>
      </c>
      <c r="F6" s="28">
        <v>4738919000</v>
      </c>
      <c r="G6" s="20"/>
      <c r="H6" s="20"/>
      <c r="I6" s="20"/>
      <c r="J6" s="20"/>
      <c r="K6" s="20"/>
      <c r="L6" s="20"/>
      <c r="M6" s="20"/>
      <c r="N6" s="20"/>
      <c r="O6" s="20"/>
      <c r="P6" s="20"/>
      <c r="Q6" s="20"/>
      <c r="R6" s="20"/>
      <c r="S6" s="20"/>
      <c r="T6" s="20"/>
      <c r="U6" s="20"/>
      <c r="V6" s="20"/>
    </row>
    <row r="7" spans="1:22" ht="19" x14ac:dyDescent="0.25">
      <c r="A7" s="20"/>
      <c r="B7" s="29" t="s">
        <v>549</v>
      </c>
      <c r="C7" s="27">
        <v>1909606000</v>
      </c>
      <c r="D7" s="27">
        <v>1293531000</v>
      </c>
      <c r="E7" s="27">
        <v>1109829000</v>
      </c>
      <c r="F7" s="28">
        <v>768243000</v>
      </c>
      <c r="G7" s="20"/>
      <c r="H7" s="20"/>
      <c r="I7" s="20"/>
      <c r="J7" s="20"/>
      <c r="K7" s="20"/>
      <c r="L7" s="20"/>
      <c r="M7" s="20"/>
      <c r="N7" s="20"/>
      <c r="O7" s="20"/>
      <c r="P7" s="20"/>
      <c r="Q7" s="20"/>
      <c r="R7" s="20"/>
      <c r="S7" s="20"/>
      <c r="T7" s="20"/>
      <c r="U7" s="20"/>
      <c r="V7" s="20"/>
    </row>
    <row r="8" spans="1:22" ht="19" x14ac:dyDescent="0.25">
      <c r="A8" s="20"/>
      <c r="B8" s="29" t="s">
        <v>550</v>
      </c>
      <c r="C8" s="27">
        <v>818141000</v>
      </c>
      <c r="D8" s="27">
        <v>596059000</v>
      </c>
      <c r="E8" s="27">
        <v>646000000</v>
      </c>
      <c r="F8" s="28">
        <v>650385000</v>
      </c>
      <c r="G8" s="20"/>
      <c r="H8" s="20"/>
      <c r="I8" s="20"/>
      <c r="J8" s="20"/>
      <c r="K8" s="20"/>
      <c r="L8" s="20"/>
      <c r="M8" s="20"/>
      <c r="N8" s="20"/>
      <c r="O8" s="20"/>
      <c r="P8" s="20"/>
      <c r="Q8" s="20"/>
      <c r="R8" s="20"/>
      <c r="S8" s="20"/>
      <c r="T8" s="20"/>
      <c r="U8" s="20"/>
      <c r="V8" s="20"/>
    </row>
    <row r="9" spans="1:22" ht="19" x14ac:dyDescent="0.25">
      <c r="A9" s="20"/>
      <c r="B9" s="29" t="s">
        <v>551</v>
      </c>
      <c r="C9" s="27">
        <v>2727747000</v>
      </c>
      <c r="D9" s="27">
        <v>1889590000</v>
      </c>
      <c r="E9" s="27">
        <v>1755829000</v>
      </c>
      <c r="F9" s="28">
        <v>1418628000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5114025000</v>
      </c>
      <c r="D12" s="27">
        <v>3138983000</v>
      </c>
      <c r="E12" s="27">
        <v>2456823000</v>
      </c>
      <c r="F12" s="28">
        <v>2027614000</v>
      </c>
      <c r="G12" s="20"/>
      <c r="H12" s="20"/>
      <c r="I12" s="20"/>
      <c r="J12" s="20"/>
      <c r="K12" s="20"/>
      <c r="L12" s="20"/>
      <c r="M12" s="20"/>
      <c r="N12" s="20"/>
      <c r="O12" s="20"/>
      <c r="P12" s="20"/>
      <c r="Q12" s="20"/>
      <c r="R12" s="20"/>
      <c r="S12" s="20"/>
      <c r="T12" s="20"/>
      <c r="U12" s="20"/>
      <c r="V12" s="20"/>
    </row>
    <row r="13" spans="1:22" ht="19" x14ac:dyDescent="0.25">
      <c r="A13" s="20"/>
      <c r="B13" s="29" t="s">
        <v>555</v>
      </c>
      <c r="C13" s="27">
        <v>7219059000</v>
      </c>
      <c r="D13" s="27">
        <v>4885820000</v>
      </c>
      <c r="E13" s="27">
        <v>3978600000</v>
      </c>
      <c r="F13" s="28">
        <v>3320291000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854918000</v>
      </c>
      <c r="D15" s="27">
        <v>728394000</v>
      </c>
      <c r="E15" s="27">
        <v>586752000</v>
      </c>
      <c r="F15" s="28">
        <v>486594000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2034014000</v>
      </c>
      <c r="D17" s="34">
        <v>492813000</v>
      </c>
      <c r="E17" s="34">
        <v>1015856000</v>
      </c>
      <c r="F17" s="35">
        <v>735114000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Fail</v>
      </c>
      <c r="E23" s="44" t="str">
        <f>IF(E17&gt;E7, "Pass", "Fail")</f>
        <v>Fail</v>
      </c>
      <c r="F23" s="49" t="str">
        <f>IF(F17&gt;F7, "Pass", "Fail")</f>
        <v>Fail</v>
      </c>
      <c r="G23" s="46">
        <f>(COUNTIF(C23:F23, "Pass") * 100) + (COUNTIF(C23:F23, "Fail") * 0)</f>
        <v>100</v>
      </c>
      <c r="H23" s="47" t="s">
        <v>570</v>
      </c>
      <c r="I23" s="20"/>
      <c r="J23" s="20"/>
      <c r="K23" s="20"/>
      <c r="L23" s="20"/>
      <c r="M23" s="20"/>
      <c r="N23" s="20"/>
      <c r="O23" s="20"/>
      <c r="P23" s="20"/>
      <c r="Q23" s="20"/>
      <c r="R23" s="20"/>
      <c r="S23" s="20"/>
      <c r="T23" s="20"/>
      <c r="U23" s="20"/>
      <c r="V23" s="20"/>
    </row>
    <row r="24" spans="1:22" x14ac:dyDescent="0.2">
      <c r="A24" s="20"/>
      <c r="B24" s="39" t="s">
        <v>499</v>
      </c>
      <c r="C24" s="50">
        <f>C17/(C4)</f>
        <v>20.023764520574915</v>
      </c>
      <c r="D24" s="50">
        <f>D17/(D4)</f>
        <v>5.1870138618446671</v>
      </c>
      <c r="E24" s="50">
        <f>E17/(E4)</f>
        <v>7.0635812426990041</v>
      </c>
      <c r="F24" s="51">
        <f>F17/(F4)</f>
        <v>6.7122051881408709</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0.2044891596357665</v>
      </c>
      <c r="D25" s="50">
        <f>D17/D6</f>
        <v>7.2735524492244755E-2</v>
      </c>
      <c r="E25" s="50">
        <f>E17/E6</f>
        <v>0.17715033179415074</v>
      </c>
      <c r="F25" s="51">
        <f>F17/F6</f>
        <v>0.15512271891543197</v>
      </c>
      <c r="G25" s="46">
        <f>(IF(C25 &gt; 0.17, 100, IF(C25 &gt;= 0.1, 50, 0))) +
  (IF(D25 &gt; 0.17, 100, IF(D25 &gt;= 0.1, 50, 0))) +
  (IF(E25 &gt; 0.17, 100, IF(E25 &gt;= 0.1, 50, 0))) +
  (IF(F25 &gt; 0.17, 100, IF(F25 &gt;= 0.1, 50, 0)))</f>
        <v>250</v>
      </c>
      <c r="H25" s="47" t="s">
        <v>572</v>
      </c>
      <c r="I25" s="20"/>
      <c r="J25" s="20"/>
      <c r="K25" s="20"/>
      <c r="L25" s="20"/>
      <c r="M25" s="20"/>
      <c r="N25" s="20"/>
      <c r="O25" s="20"/>
      <c r="P25" s="20"/>
      <c r="Q25" s="20"/>
      <c r="R25" s="20"/>
      <c r="S25" s="20"/>
      <c r="T25" s="20"/>
      <c r="U25" s="20"/>
      <c r="V25" s="20"/>
    </row>
    <row r="26" spans="1:22" x14ac:dyDescent="0.2">
      <c r="A26" s="20"/>
      <c r="B26" s="39" t="s">
        <v>489</v>
      </c>
      <c r="C26" s="50">
        <f>C8/C6</f>
        <v>8.2251629316988789E-2</v>
      </c>
      <c r="D26" s="50">
        <f>D8/D6</f>
        <v>8.7973864312270403E-2</v>
      </c>
      <c r="E26" s="50">
        <f>E8/E6</f>
        <v>0.11265289011338356</v>
      </c>
      <c r="F26" s="51">
        <f>F8/F6</f>
        <v>0.13724332490173391</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0.37785354019131856</v>
      </c>
      <c r="D27" s="50">
        <f>D9/(D13+D10)</f>
        <v>0.38674981886356846</v>
      </c>
      <c r="E27" s="50">
        <f>E9/(E13+E10)</f>
        <v>0.44131830292062535</v>
      </c>
      <c r="F27" s="51">
        <f>F9/(F13+F10)</f>
        <v>0.42726014075272317</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0.37284642159101061</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0.28175611253488853</v>
      </c>
      <c r="D31" s="50">
        <f>D17/(D13+D10)</f>
        <v>0.10086597541456706</v>
      </c>
      <c r="E31" s="50">
        <f>E17/(E13+E10)</f>
        <v>0.25533001558337104</v>
      </c>
      <c r="F31" s="51">
        <f>F17/(F13+F10)</f>
        <v>0.22140047363318457</v>
      </c>
      <c r="G31" s="46">
        <f>(IF(C31 &gt; 0.23, 100, 0)) +
  (IF(D31 &gt; 0.23, 100, 0)) +
  (IF(E31 &gt; 0.23, 100, 0)) +
  (IF(F31 &gt; 0.23, 100, 0))</f>
        <v>200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0.32916666666666666</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1126700000</v>
      </c>
      <c r="D4" s="27">
        <v>922900000</v>
      </c>
      <c r="E4" s="27">
        <v>859400000</v>
      </c>
      <c r="F4" s="28">
        <v>824600000</v>
      </c>
      <c r="G4" s="20"/>
      <c r="H4" s="20"/>
      <c r="I4" s="20"/>
      <c r="J4" s="20"/>
      <c r="K4" s="20"/>
      <c r="L4" s="20"/>
      <c r="M4" s="20"/>
      <c r="N4" s="20"/>
      <c r="O4" s="20"/>
      <c r="P4" s="20"/>
      <c r="Q4" s="20"/>
      <c r="R4" s="20"/>
      <c r="S4" s="20"/>
      <c r="T4" s="20"/>
      <c r="U4" s="20"/>
      <c r="V4" s="20"/>
    </row>
    <row r="5" spans="1:22" ht="19" x14ac:dyDescent="0.25">
      <c r="A5" s="20"/>
      <c r="B5" s="29" t="s">
        <v>547</v>
      </c>
      <c r="C5" s="27">
        <v>11475600000</v>
      </c>
      <c r="D5" s="27">
        <v>9489400000</v>
      </c>
      <c r="E5" s="27">
        <v>8666200000</v>
      </c>
      <c r="F5" s="28">
        <v>6127000000</v>
      </c>
      <c r="G5" s="20"/>
      <c r="H5" s="20"/>
      <c r="I5" s="20"/>
      <c r="J5" s="20"/>
      <c r="K5" s="20"/>
      <c r="L5" s="20"/>
      <c r="M5" s="20"/>
      <c r="N5" s="20"/>
      <c r="O5" s="20"/>
      <c r="P5" s="20"/>
      <c r="Q5" s="20"/>
      <c r="R5" s="20"/>
      <c r="S5" s="20"/>
      <c r="T5" s="20"/>
      <c r="U5" s="20"/>
      <c r="V5" s="20"/>
    </row>
    <row r="6" spans="1:22" ht="19" x14ac:dyDescent="0.25">
      <c r="A6" s="20"/>
      <c r="B6" s="29" t="s">
        <v>548</v>
      </c>
      <c r="C6" s="27">
        <v>51615800000</v>
      </c>
      <c r="D6" s="27">
        <v>38358400000</v>
      </c>
      <c r="E6" s="27">
        <v>33345000000</v>
      </c>
      <c r="F6" s="28">
        <v>22331400000</v>
      </c>
      <c r="G6" s="20"/>
      <c r="H6" s="20"/>
      <c r="I6" s="20"/>
      <c r="J6" s="20"/>
      <c r="K6" s="20"/>
      <c r="L6" s="20"/>
      <c r="M6" s="20"/>
      <c r="N6" s="20"/>
      <c r="O6" s="20"/>
      <c r="P6" s="20"/>
      <c r="Q6" s="20"/>
      <c r="R6" s="20"/>
      <c r="S6" s="20"/>
      <c r="T6" s="20"/>
      <c r="U6" s="20"/>
      <c r="V6" s="20"/>
    </row>
    <row r="7" spans="1:22" ht="19" x14ac:dyDescent="0.25">
      <c r="A7" s="20"/>
      <c r="B7" s="29" t="s">
        <v>549</v>
      </c>
      <c r="C7" s="27">
        <v>31064700000</v>
      </c>
      <c r="D7" s="27">
        <v>21338600000</v>
      </c>
      <c r="E7" s="27">
        <v>16735000000</v>
      </c>
      <c r="F7" s="28">
        <v>10135000000</v>
      </c>
      <c r="G7" s="20"/>
      <c r="H7" s="20"/>
      <c r="I7" s="20"/>
      <c r="J7" s="20"/>
      <c r="K7" s="20"/>
      <c r="L7" s="20"/>
      <c r="M7" s="20"/>
      <c r="N7" s="20"/>
      <c r="O7" s="20"/>
      <c r="P7" s="20"/>
      <c r="Q7" s="20"/>
      <c r="R7" s="20"/>
      <c r="S7" s="20"/>
      <c r="T7" s="20"/>
      <c r="U7" s="20"/>
      <c r="V7" s="20"/>
    </row>
    <row r="8" spans="1:22" ht="19" x14ac:dyDescent="0.25">
      <c r="A8" s="20"/>
      <c r="B8" s="29" t="s">
        <v>550</v>
      </c>
      <c r="C8" s="27">
        <v>9735800000</v>
      </c>
      <c r="D8" s="27">
        <v>7829600000</v>
      </c>
      <c r="E8" s="27">
        <v>8049900000</v>
      </c>
      <c r="F8" s="28">
        <v>5963700000</v>
      </c>
      <c r="G8" s="20"/>
      <c r="H8" s="20"/>
      <c r="I8" s="20"/>
      <c r="J8" s="20"/>
      <c r="K8" s="20"/>
      <c r="L8" s="20"/>
      <c r="M8" s="20"/>
      <c r="N8" s="20"/>
      <c r="O8" s="20"/>
      <c r="P8" s="20"/>
      <c r="Q8" s="20"/>
      <c r="R8" s="20"/>
      <c r="S8" s="20"/>
      <c r="T8" s="20"/>
      <c r="U8" s="20"/>
      <c r="V8" s="20"/>
    </row>
    <row r="9" spans="1:22" ht="19" x14ac:dyDescent="0.25">
      <c r="A9" s="20"/>
      <c r="B9" s="29" t="s">
        <v>551</v>
      </c>
      <c r="C9" s="27">
        <v>40800500000</v>
      </c>
      <c r="D9" s="27">
        <v>29168200000</v>
      </c>
      <c r="E9" s="27">
        <v>24784900000</v>
      </c>
      <c r="F9" s="28">
        <v>16098700000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4052900000</v>
      </c>
      <c r="D12" s="27">
        <v>3562200000</v>
      </c>
      <c r="E12" s="27">
        <v>2882300000</v>
      </c>
      <c r="F12" s="28">
        <v>2371700000</v>
      </c>
      <c r="G12" s="20"/>
      <c r="H12" s="20"/>
      <c r="I12" s="20"/>
      <c r="J12" s="20"/>
      <c r="K12" s="20"/>
      <c r="L12" s="20"/>
      <c r="M12" s="20"/>
      <c r="N12" s="20"/>
      <c r="O12" s="20"/>
      <c r="P12" s="20"/>
      <c r="Q12" s="20"/>
      <c r="R12" s="20"/>
      <c r="S12" s="20"/>
      <c r="T12" s="20"/>
      <c r="U12" s="20"/>
      <c r="V12" s="20"/>
    </row>
    <row r="13" spans="1:22" ht="19" x14ac:dyDescent="0.25">
      <c r="A13" s="20"/>
      <c r="B13" s="29" t="s">
        <v>555</v>
      </c>
      <c r="C13" s="27">
        <v>10815300000</v>
      </c>
      <c r="D13" s="27">
        <v>9190200000</v>
      </c>
      <c r="E13" s="27">
        <v>8560100000</v>
      </c>
      <c r="F13" s="28">
        <v>6232700000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2031700000</v>
      </c>
      <c r="D17" s="34">
        <v>1390000000</v>
      </c>
      <c r="E17" s="34">
        <v>1392400000</v>
      </c>
      <c r="F17" s="35">
        <v>1807100000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1.8032306736487087</v>
      </c>
      <c r="D24" s="50">
        <f>D17/(D4)</f>
        <v>1.5061220067179544</v>
      </c>
      <c r="E24" s="50">
        <f>E17/(E4)</f>
        <v>1.6202001396323016</v>
      </c>
      <c r="F24" s="51">
        <f>F17/(F4)</f>
        <v>2.1914867814698034</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3.9361978308967406E-2</v>
      </c>
      <c r="D25" s="50">
        <f>D17/D6</f>
        <v>3.6237173604738465E-2</v>
      </c>
      <c r="E25" s="50">
        <f>E17/E6</f>
        <v>4.1757384915279652E-2</v>
      </c>
      <c r="F25" s="51">
        <f>F17/F6</f>
        <v>8.0921930555182389E-2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0.18862053867226702</v>
      </c>
      <c r="D26" s="50">
        <f>D8/D6</f>
        <v>0.20411696004004337</v>
      </c>
      <c r="E26" s="50">
        <f>E8/E6</f>
        <v>0.24141250562303193</v>
      </c>
      <c r="F26" s="51">
        <f>F8/F6</f>
        <v>0.26705446143098954</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3.772479727793034</v>
      </c>
      <c r="D27" s="50">
        <f>D9/(D13+D10)</f>
        <v>3.1738373484799025</v>
      </c>
      <c r="E27" s="50">
        <f>E9/(E13+E10)</f>
        <v>2.8953984182427774</v>
      </c>
      <c r="F27" s="51">
        <f>F9/(F13+F10)</f>
        <v>2.5829415822998061</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0.19630952289739587</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0.18785424352537608</v>
      </c>
      <c r="D31" s="50">
        <f>D17/(D13+D10)</f>
        <v>0.15124806859480752</v>
      </c>
      <c r="E31" s="50">
        <f>E17/(E13+E10)</f>
        <v>0.16266165114893519</v>
      </c>
      <c r="F31" s="51">
        <f>F17/(F13+F10)</f>
        <v>0.28993854990614021</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0.52666666666666673</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685800000</v>
      </c>
      <c r="D4" s="27">
        <v>645100000</v>
      </c>
      <c r="E4" s="27">
        <v>561400000</v>
      </c>
      <c r="F4" s="28">
        <v>446100000</v>
      </c>
      <c r="G4" s="20"/>
      <c r="H4" s="20"/>
      <c r="I4" s="20"/>
      <c r="J4" s="20"/>
      <c r="K4" s="20"/>
      <c r="L4" s="20"/>
      <c r="M4" s="20"/>
      <c r="N4" s="20"/>
      <c r="O4" s="20"/>
      <c r="P4" s="20"/>
      <c r="Q4" s="20"/>
      <c r="R4" s="20"/>
      <c r="S4" s="20"/>
      <c r="T4" s="20"/>
      <c r="U4" s="20"/>
      <c r="V4" s="20"/>
    </row>
    <row r="5" spans="1:22" ht="19" x14ac:dyDescent="0.25">
      <c r="A5" s="20"/>
      <c r="B5" s="29" t="s">
        <v>547</v>
      </c>
      <c r="C5" s="27">
        <v>2608800000</v>
      </c>
      <c r="D5" s="27">
        <v>2603000000</v>
      </c>
      <c r="E5" s="27">
        <v>2571600000</v>
      </c>
      <c r="F5" s="28">
        <v>2589300000</v>
      </c>
      <c r="G5" s="20"/>
      <c r="H5" s="20"/>
      <c r="I5" s="20"/>
      <c r="J5" s="20"/>
      <c r="K5" s="20"/>
      <c r="L5" s="20"/>
      <c r="M5" s="20"/>
      <c r="N5" s="20"/>
      <c r="O5" s="20"/>
      <c r="P5" s="20"/>
      <c r="Q5" s="20"/>
      <c r="R5" s="20"/>
      <c r="S5" s="20"/>
      <c r="T5" s="20"/>
      <c r="U5" s="20"/>
      <c r="V5" s="20"/>
    </row>
    <row r="6" spans="1:22" ht="19" x14ac:dyDescent="0.25">
      <c r="A6" s="20"/>
      <c r="B6" s="29" t="s">
        <v>548</v>
      </c>
      <c r="C6" s="27">
        <v>33635200000</v>
      </c>
      <c r="D6" s="27">
        <v>33117300000</v>
      </c>
      <c r="E6" s="27">
        <v>33920600000</v>
      </c>
      <c r="F6" s="28">
        <v>44649900000</v>
      </c>
      <c r="G6" s="20"/>
      <c r="H6" s="20"/>
      <c r="I6" s="20"/>
      <c r="J6" s="20"/>
      <c r="K6" s="20"/>
      <c r="L6" s="20"/>
      <c r="M6" s="20"/>
      <c r="N6" s="20"/>
      <c r="O6" s="20"/>
      <c r="P6" s="20"/>
      <c r="Q6" s="20"/>
      <c r="R6" s="20"/>
      <c r="S6" s="20"/>
      <c r="T6" s="20"/>
      <c r="U6" s="20"/>
      <c r="V6" s="20"/>
    </row>
    <row r="7" spans="1:22" ht="19" x14ac:dyDescent="0.25">
      <c r="A7" s="20"/>
      <c r="B7" s="29" t="s">
        <v>549</v>
      </c>
      <c r="C7" s="27">
        <v>0</v>
      </c>
      <c r="D7" s="27">
        <v>0</v>
      </c>
      <c r="E7" s="27">
        <v>0</v>
      </c>
      <c r="F7" s="28">
        <v>0</v>
      </c>
      <c r="G7" s="20"/>
      <c r="H7" s="20"/>
      <c r="I7" s="20"/>
      <c r="J7" s="20"/>
      <c r="K7" s="20"/>
      <c r="L7" s="20"/>
      <c r="M7" s="20"/>
      <c r="N7" s="20"/>
      <c r="O7" s="20"/>
      <c r="P7" s="20"/>
      <c r="Q7" s="20"/>
      <c r="R7" s="20"/>
      <c r="S7" s="20"/>
      <c r="T7" s="20"/>
      <c r="U7" s="20"/>
      <c r="V7" s="20"/>
    </row>
    <row r="8" spans="1:22" ht="19" x14ac:dyDescent="0.25">
      <c r="A8" s="20"/>
      <c r="B8" s="29" t="s">
        <v>550</v>
      </c>
      <c r="C8" s="27">
        <v>0</v>
      </c>
      <c r="D8" s="27">
        <v>0</v>
      </c>
      <c r="E8" s="27">
        <v>0</v>
      </c>
      <c r="F8" s="28">
        <v>0</v>
      </c>
      <c r="G8" s="20"/>
      <c r="H8" s="20"/>
      <c r="I8" s="20"/>
      <c r="J8" s="20"/>
      <c r="K8" s="20"/>
      <c r="L8" s="20"/>
      <c r="M8" s="20"/>
      <c r="N8" s="20"/>
      <c r="O8" s="20"/>
      <c r="P8" s="20"/>
      <c r="Q8" s="20"/>
      <c r="R8" s="20"/>
      <c r="S8" s="20"/>
      <c r="T8" s="20"/>
      <c r="U8" s="20"/>
      <c r="V8" s="20"/>
    </row>
    <row r="9" spans="1:22" ht="19" x14ac:dyDescent="0.25">
      <c r="A9" s="20"/>
      <c r="B9" s="29" t="s">
        <v>551</v>
      </c>
      <c r="C9" s="27">
        <v>28825700000</v>
      </c>
      <c r="D9" s="27">
        <v>28888600000</v>
      </c>
      <c r="E9" s="27">
        <v>28456500000</v>
      </c>
      <c r="F9" s="28">
        <v>38695100000</v>
      </c>
      <c r="G9" s="20"/>
      <c r="H9" s="20"/>
      <c r="I9" s="20"/>
      <c r="J9" s="20"/>
      <c r="K9" s="20"/>
      <c r="L9" s="20"/>
      <c r="M9" s="20"/>
      <c r="N9" s="20"/>
      <c r="O9" s="20"/>
      <c r="P9" s="20"/>
      <c r="Q9" s="20"/>
      <c r="R9" s="20"/>
      <c r="S9" s="20"/>
      <c r="T9" s="20"/>
      <c r="U9" s="20"/>
      <c r="V9" s="20"/>
    </row>
    <row r="10" spans="1:22" ht="19" x14ac:dyDescent="0.25">
      <c r="A10" s="20"/>
      <c r="B10" s="29" t="s">
        <v>552</v>
      </c>
      <c r="C10" s="27">
        <v>122800000</v>
      </c>
      <c r="D10" s="27">
        <v>122800000</v>
      </c>
      <c r="E10" s="27">
        <v>122800000</v>
      </c>
      <c r="F10" s="28">
        <v>267400000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2900000</v>
      </c>
      <c r="G11" s="20"/>
      <c r="H11" s="20"/>
      <c r="I11" s="20"/>
      <c r="J11" s="20"/>
      <c r="K11" s="20"/>
      <c r="L11" s="20"/>
      <c r="M11" s="20"/>
      <c r="N11" s="20"/>
      <c r="O11" s="20"/>
      <c r="P11" s="20"/>
      <c r="Q11" s="20"/>
      <c r="R11" s="20"/>
      <c r="S11" s="20"/>
      <c r="T11" s="20"/>
      <c r="U11" s="20"/>
      <c r="V11" s="20"/>
    </row>
    <row r="12" spans="1:22" ht="19" x14ac:dyDescent="0.25">
      <c r="A12" s="20"/>
      <c r="B12" s="29" t="s">
        <v>554</v>
      </c>
      <c r="C12" s="27">
        <v>4028200000</v>
      </c>
      <c r="D12" s="27">
        <v>3699300000</v>
      </c>
      <c r="E12" s="27">
        <v>4041200000</v>
      </c>
      <c r="F12" s="28">
        <v>3548700000</v>
      </c>
      <c r="G12" s="20"/>
      <c r="H12" s="20"/>
      <c r="I12" s="20"/>
      <c r="J12" s="20"/>
      <c r="K12" s="20"/>
      <c r="L12" s="20"/>
      <c r="M12" s="20"/>
      <c r="N12" s="20"/>
      <c r="O12" s="20"/>
      <c r="P12" s="20"/>
      <c r="Q12" s="20"/>
      <c r="R12" s="20"/>
      <c r="S12" s="20"/>
      <c r="T12" s="20"/>
      <c r="U12" s="20"/>
      <c r="V12" s="20"/>
    </row>
    <row r="13" spans="1:22" ht="19" x14ac:dyDescent="0.25">
      <c r="A13" s="20"/>
      <c r="B13" s="29" t="s">
        <v>555</v>
      </c>
      <c r="C13" s="27">
        <v>4809500000</v>
      </c>
      <c r="D13" s="27">
        <v>4228700000</v>
      </c>
      <c r="E13" s="27">
        <v>5464100000</v>
      </c>
      <c r="F13" s="28">
        <v>5954800000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1138100000</v>
      </c>
      <c r="D17" s="34">
        <v>596900000</v>
      </c>
      <c r="E17" s="34">
        <v>781700000</v>
      </c>
      <c r="F17" s="35">
        <v>1342000000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f>C17/(C4)</f>
        <v>1.6595217264508604</v>
      </c>
      <c r="D24" s="50">
        <f>D17/(D4)</f>
        <v>0.92528290187567819</v>
      </c>
      <c r="E24" s="50">
        <f>E17/(E4)</f>
        <v>1.3924118275739223</v>
      </c>
      <c r="F24" s="51">
        <f>F17/(F4)</f>
        <v>3.0082941044608833</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3.3836575968033487E-2</v>
      </c>
      <c r="D25" s="50">
        <f>D17/D6</f>
        <v>1.8023812327695798E-2</v>
      </c>
      <c r="E25" s="50">
        <f>E17/E6</f>
        <v>2.3044993307901392E-2</v>
      </c>
      <c r="F25" s="51">
        <f>F17/F6</f>
        <v>3.005605835623372E-2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v>
      </c>
      <c r="D26" s="50">
        <f>D8/D6</f>
        <v>0</v>
      </c>
      <c r="E26" s="50">
        <f>E8/E6</f>
        <v>0</v>
      </c>
      <c r="F26" s="51">
        <f>F8/F6</f>
        <v>0</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5.8442714352330558</v>
      </c>
      <c r="D27" s="50">
        <f>D9/(D13+D10)</f>
        <v>6.6387682408364928</v>
      </c>
      <c r="E27" s="50">
        <f>E9/(E13+E10)</f>
        <v>5.0934328518498635</v>
      </c>
      <c r="F27" s="51">
        <f>F9/(F13+F10)</f>
        <v>6.2188775674198835</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Fail</v>
      </c>
      <c r="G28" s="46">
        <f>(COUNTIF(C28:F28, "Pass") * 100) + (COUNTIF(C28:F28, "Fail") * 0)</f>
        <v>300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4.7696115251361228E-2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0.23074427751758814</v>
      </c>
      <c r="D31" s="50">
        <f>D17/(D13+D10)</f>
        <v>0.13717109042858786</v>
      </c>
      <c r="E31" s="50">
        <f>E17/(E13+E10)</f>
        <v>0.13991659059585818</v>
      </c>
      <c r="F31" s="51">
        <f>F17/(F13+F10)</f>
        <v>0.21567934171193467</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0.22666666666666666</v>
      </c>
      <c r="J2" s="20"/>
      <c r="K2" s="20"/>
      <c r="L2" s="20"/>
      <c r="M2" s="20"/>
      <c r="N2" s="20"/>
      <c r="O2" s="20"/>
      <c r="P2" s="20"/>
      <c r="Q2" s="20"/>
      <c r="R2" s="20"/>
      <c r="S2" s="20"/>
      <c r="T2" s="20"/>
      <c r="U2" s="20"/>
      <c r="V2" s="20"/>
    </row>
    <row r="3" spans="1:22" ht="19" x14ac:dyDescent="0.25">
      <c r="A3" s="20"/>
      <c r="B3" s="26" t="s">
        <v>545</v>
      </c>
      <c r="C3" s="27">
        <v>2177000000</v>
      </c>
      <c r="D3" s="27">
        <v>3123000000</v>
      </c>
      <c r="E3" s="27">
        <v>3325000000</v>
      </c>
      <c r="F3" s="28">
        <v>3695000000</v>
      </c>
      <c r="G3" s="20"/>
      <c r="H3" s="20"/>
      <c r="I3" s="20"/>
      <c r="J3" s="20"/>
      <c r="K3" s="20"/>
      <c r="L3" s="20"/>
      <c r="M3" s="20"/>
      <c r="N3" s="20"/>
      <c r="O3" s="20"/>
      <c r="P3" s="20"/>
      <c r="Q3" s="20"/>
      <c r="R3" s="20"/>
      <c r="S3" s="20"/>
      <c r="T3" s="20"/>
      <c r="U3" s="20"/>
      <c r="V3" s="20"/>
    </row>
    <row r="4" spans="1:22" ht="19" x14ac:dyDescent="0.25">
      <c r="A4" s="20"/>
      <c r="B4" s="29" t="s">
        <v>546</v>
      </c>
      <c r="C4" s="27">
        <v>149394000000</v>
      </c>
      <c r="D4" s="27">
        <v>149259000000</v>
      </c>
      <c r="E4" s="27">
        <v>143473000000</v>
      </c>
      <c r="F4" s="28">
        <v>152029000000</v>
      </c>
      <c r="G4" s="20"/>
      <c r="H4" s="20"/>
      <c r="I4" s="20"/>
      <c r="J4" s="20"/>
      <c r="K4" s="20"/>
      <c r="L4" s="20"/>
      <c r="M4" s="20"/>
      <c r="N4" s="20"/>
      <c r="O4" s="20"/>
      <c r="P4" s="20"/>
      <c r="Q4" s="20"/>
      <c r="R4" s="20"/>
      <c r="S4" s="20"/>
      <c r="T4" s="20"/>
      <c r="U4" s="20"/>
      <c r="V4" s="20"/>
    </row>
    <row r="5" spans="1:22" ht="19" x14ac:dyDescent="0.25">
      <c r="A5" s="20"/>
      <c r="B5" s="29" t="s">
        <v>547</v>
      </c>
      <c r="C5" s="27">
        <v>67854000000</v>
      </c>
      <c r="D5" s="27">
        <v>67895000000</v>
      </c>
      <c r="E5" s="27">
        <v>92740000000</v>
      </c>
      <c r="F5" s="28">
        <v>135259000000</v>
      </c>
      <c r="G5" s="20"/>
      <c r="H5" s="20"/>
      <c r="I5" s="20"/>
      <c r="J5" s="20"/>
      <c r="K5" s="20"/>
      <c r="L5" s="20"/>
      <c r="M5" s="20"/>
      <c r="N5" s="20"/>
      <c r="O5" s="20"/>
      <c r="P5" s="20"/>
      <c r="Q5" s="20"/>
      <c r="R5" s="20"/>
      <c r="S5" s="20"/>
      <c r="T5" s="20"/>
      <c r="U5" s="20"/>
      <c r="V5" s="20"/>
    </row>
    <row r="6" spans="1:22" ht="19" x14ac:dyDescent="0.25">
      <c r="A6" s="20"/>
      <c r="B6" s="29" t="s">
        <v>548</v>
      </c>
      <c r="C6" s="27">
        <v>407060000000</v>
      </c>
      <c r="D6" s="27">
        <v>402853000000</v>
      </c>
      <c r="E6" s="27">
        <v>551622000000</v>
      </c>
      <c r="F6" s="28">
        <v>525761000000</v>
      </c>
      <c r="G6" s="20"/>
      <c r="H6" s="20"/>
      <c r="I6" s="20"/>
      <c r="J6" s="20"/>
      <c r="K6" s="20"/>
      <c r="L6" s="20"/>
      <c r="M6" s="20"/>
      <c r="N6" s="20"/>
      <c r="O6" s="20"/>
      <c r="P6" s="20"/>
      <c r="Q6" s="20"/>
      <c r="R6" s="20"/>
      <c r="S6" s="20"/>
      <c r="T6" s="20"/>
      <c r="U6" s="20"/>
      <c r="V6" s="20"/>
    </row>
    <row r="7" spans="1:22" ht="19" x14ac:dyDescent="0.25">
      <c r="A7" s="20"/>
      <c r="B7" s="29" t="s">
        <v>549</v>
      </c>
      <c r="C7" s="27">
        <v>51127000000</v>
      </c>
      <c r="D7" s="27">
        <v>56173000000</v>
      </c>
      <c r="E7" s="27">
        <v>106230000000</v>
      </c>
      <c r="F7" s="28">
        <v>63438000000</v>
      </c>
      <c r="G7" s="20"/>
      <c r="H7" s="20"/>
      <c r="I7" s="20"/>
      <c r="J7" s="20"/>
      <c r="K7" s="20"/>
      <c r="L7" s="20"/>
      <c r="M7" s="20"/>
      <c r="N7" s="20"/>
      <c r="O7" s="20"/>
      <c r="P7" s="20"/>
      <c r="Q7" s="20"/>
      <c r="R7" s="20"/>
      <c r="S7" s="20"/>
      <c r="T7" s="20"/>
      <c r="U7" s="20"/>
      <c r="V7" s="20"/>
    </row>
    <row r="8" spans="1:22" ht="19" x14ac:dyDescent="0.25">
      <c r="A8" s="20"/>
      <c r="B8" s="29" t="s">
        <v>550</v>
      </c>
      <c r="C8" s="27">
        <v>236518000000</v>
      </c>
      <c r="D8" s="27">
        <v>240223000000</v>
      </c>
      <c r="E8" s="27">
        <v>261537000000</v>
      </c>
      <c r="F8" s="28">
        <v>283083000000</v>
      </c>
      <c r="G8" s="20"/>
      <c r="H8" s="20"/>
      <c r="I8" s="20"/>
      <c r="J8" s="20"/>
      <c r="K8" s="20"/>
      <c r="L8" s="20"/>
      <c r="M8" s="20"/>
      <c r="N8" s="20"/>
      <c r="O8" s="20"/>
      <c r="P8" s="20"/>
      <c r="Q8" s="20"/>
      <c r="R8" s="20"/>
      <c r="S8" s="20"/>
      <c r="T8" s="20"/>
      <c r="U8" s="20"/>
      <c r="V8" s="20"/>
    </row>
    <row r="9" spans="1:22" ht="19" x14ac:dyDescent="0.25">
      <c r="A9" s="20"/>
      <c r="B9" s="29" t="s">
        <v>551</v>
      </c>
      <c r="C9" s="27">
        <v>287645000000</v>
      </c>
      <c r="D9" s="27">
        <v>296396000000</v>
      </c>
      <c r="E9" s="27">
        <v>367767000000</v>
      </c>
      <c r="F9" s="28">
        <v>346521000000</v>
      </c>
      <c r="G9" s="20"/>
      <c r="H9" s="20"/>
      <c r="I9" s="20"/>
      <c r="J9" s="20"/>
      <c r="K9" s="20"/>
      <c r="L9" s="20"/>
      <c r="M9" s="20"/>
      <c r="N9" s="20"/>
      <c r="O9" s="20"/>
      <c r="P9" s="20"/>
      <c r="Q9" s="20"/>
      <c r="R9" s="20"/>
      <c r="S9" s="20"/>
      <c r="T9" s="20"/>
      <c r="U9" s="20"/>
      <c r="V9" s="20"/>
    </row>
    <row r="10" spans="1:22" ht="19" x14ac:dyDescent="0.25">
      <c r="A10" s="20"/>
      <c r="B10" s="29" t="s">
        <v>552</v>
      </c>
      <c r="C10" s="27">
        <v>16128000000</v>
      </c>
      <c r="D10" s="27">
        <v>17082000000</v>
      </c>
      <c r="E10" s="27">
        <v>17280000000</v>
      </c>
      <c r="F10" s="28">
        <v>17910000000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-5015000000</v>
      </c>
      <c r="D12" s="27">
        <v>-19415000000</v>
      </c>
      <c r="E12" s="27">
        <v>42350000000</v>
      </c>
      <c r="F12" s="28">
        <v>37457000000</v>
      </c>
      <c r="G12" s="20"/>
      <c r="H12" s="20"/>
      <c r="I12" s="20"/>
      <c r="J12" s="20"/>
      <c r="K12" s="20"/>
      <c r="L12" s="20"/>
      <c r="M12" s="20"/>
      <c r="N12" s="20"/>
      <c r="O12" s="20"/>
      <c r="P12" s="20"/>
      <c r="Q12" s="20"/>
      <c r="R12" s="20"/>
      <c r="S12" s="20"/>
      <c r="T12" s="20"/>
      <c r="U12" s="20"/>
      <c r="V12" s="20"/>
    </row>
    <row r="13" spans="1:22" ht="19" x14ac:dyDescent="0.25">
      <c r="A13" s="20"/>
      <c r="B13" s="29" t="s">
        <v>555</v>
      </c>
      <c r="C13" s="27">
        <v>119415000000</v>
      </c>
      <c r="D13" s="27">
        <v>106457000000</v>
      </c>
      <c r="E13" s="27">
        <v>183855000000</v>
      </c>
      <c r="F13" s="28">
        <v>179240000000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38314000000</v>
      </c>
      <c r="D17" s="34">
        <v>32023000000</v>
      </c>
      <c r="E17" s="34">
        <v>41958000000</v>
      </c>
      <c r="F17" s="35">
        <v>43130000000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0.25646277628284936</v>
      </c>
      <c r="D24" s="50">
        <f>D17/(D4)</f>
        <v>0.21454652650761427</v>
      </c>
      <c r="E24" s="50">
        <f>E17/(E4)</f>
        <v>0.2924452684477219</v>
      </c>
      <c r="F24" s="51">
        <f>F17/(F4)</f>
        <v>0.28369587381354872</v>
      </c>
      <c r="G24" s="46">
        <f>(IF(C24 &gt; 0.5, 100, IF(C24 &gt;= 0.2, 50, 0))) +
  (IF(D24 &gt; 0.5, 100, IF(D24 &gt;= 0.2, 50, 0))) +
  (IF(E24 &gt; 0.5, 100, IF(E24 &gt;= 0.2, 50, 0))) +
  (IF(F24 &gt; 0.5, 100, IF(F24 &gt;= 0.2, 50, 0)))</f>
        <v>200</v>
      </c>
      <c r="H24" s="47" t="s">
        <v>571</v>
      </c>
      <c r="I24" s="20"/>
      <c r="J24" s="20"/>
      <c r="K24" s="20"/>
      <c r="L24" s="20"/>
      <c r="M24" s="20"/>
      <c r="N24" s="20"/>
      <c r="O24" s="20"/>
      <c r="P24" s="20"/>
      <c r="Q24" s="20"/>
      <c r="R24" s="20"/>
      <c r="S24" s="20"/>
      <c r="T24" s="20"/>
      <c r="U24" s="20"/>
      <c r="V24" s="20"/>
    </row>
    <row r="25" spans="1:22" x14ac:dyDescent="0.2">
      <c r="A25" s="20"/>
      <c r="B25" s="39" t="s">
        <v>487</v>
      </c>
      <c r="C25" s="50">
        <f>C17/C6</f>
        <v>9.4123716405443911E-2</v>
      </c>
      <c r="D25" s="50">
        <f>D17/D6</f>
        <v>7.9490533767900454E-2</v>
      </c>
      <c r="E25" s="50">
        <f>E17/E6</f>
        <v>7.6062956154758152E-2</v>
      </c>
      <c r="F25" s="51">
        <f>F17/F6</f>
        <v>8.2033471482289483E-2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0.5810396501744215</v>
      </c>
      <c r="D26" s="50">
        <f>D8/D6</f>
        <v>0.59630435915830338</v>
      </c>
      <c r="E26" s="50">
        <f>E8/E6</f>
        <v>0.47412358462860438</v>
      </c>
      <c r="F26" s="51">
        <f>F8/F6</f>
        <v>0.53842525406030495</v>
      </c>
      <c r="G26" s="46">
        <f>(IF(C26 &lt; 0.5, 100, 0)) +
  (IF(D26 &lt; 0.5, 100, 0)) +
  (IF(E26 &lt; 0.5, 100, 0)) +
  (IF(F26 &lt; 0.5, 100, 0))</f>
        <v>100</v>
      </c>
      <c r="H26" s="47" t="s">
        <v>573</v>
      </c>
      <c r="I26" s="20"/>
      <c r="J26" s="20"/>
      <c r="K26" s="20"/>
      <c r="L26" s="20"/>
      <c r="M26" s="20"/>
      <c r="N26" s="20"/>
      <c r="O26" s="20"/>
      <c r="P26" s="20"/>
      <c r="Q26" s="20"/>
      <c r="R26" s="20"/>
      <c r="S26" s="20"/>
      <c r="T26" s="20"/>
      <c r="U26" s="20"/>
      <c r="V26" s="20"/>
    </row>
    <row r="27" spans="1:22" x14ac:dyDescent="0.2">
      <c r="A27" s="20"/>
      <c r="B27" s="39" t="s">
        <v>574</v>
      </c>
      <c r="C27" s="50">
        <f>C9/(C13+C10)</f>
        <v>2.1221678729259348</v>
      </c>
      <c r="D27" s="50">
        <f>D9/(D13+D10)</f>
        <v>2.3992099660835851</v>
      </c>
      <c r="E27" s="50">
        <f>E9/(E13+E10)</f>
        <v>1.8284584980237155</v>
      </c>
      <c r="F27" s="51">
        <f>F9/(F13+F10)</f>
        <v>1.757651534364697</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-0.68983544522473739</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0.28267044406572084</v>
      </c>
      <c r="D31" s="50">
        <f>D17/(D13+D10)</f>
        <v>0.25921368960409263</v>
      </c>
      <c r="E31" s="50">
        <f>E17/(E13+E10)</f>
        <v>0.20860616004176299</v>
      </c>
      <c r="F31" s="51">
        <f>F17/(F13+F10)</f>
        <v>0.21876743596246512</v>
      </c>
      <c r="G31" s="46">
        <f>(IF(C31 &gt; 0.23, 100, 0)) +
  (IF(D31 &gt; 0.23, 100, 0)) +
  (IF(E31 &gt; 0.23, 100, 0)) +
  (IF(F31 &gt; 0.23, 100, 0))</f>
        <v>200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599</v>
      </c>
      <c r="D2" s="23" t="s">
        <v>600</v>
      </c>
      <c r="E2" s="23" t="s">
        <v>601</v>
      </c>
      <c r="F2" s="23" t="s">
        <v>602</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0.36166666666666664</v>
      </c>
      <c r="J2" s="20"/>
      <c r="K2" s="20"/>
      <c r="L2" s="20"/>
      <c r="M2" s="20"/>
      <c r="N2" s="20"/>
      <c r="O2" s="20"/>
      <c r="P2" s="20"/>
      <c r="Q2" s="20"/>
      <c r="R2" s="20"/>
      <c r="S2" s="20"/>
      <c r="T2" s="20"/>
      <c r="U2" s="20"/>
      <c r="V2" s="20"/>
    </row>
    <row r="3" spans="1:22" ht="19" x14ac:dyDescent="0.25">
      <c r="A3" s="20"/>
      <c r="B3" s="26" t="s">
        <v>545</v>
      </c>
      <c r="C3" s="27">
        <v>280127000</v>
      </c>
      <c r="D3" s="27">
        <v>383821000</v>
      </c>
      <c r="E3" s="27">
        <v>193697000</v>
      </c>
      <c r="F3" s="28">
        <v>118779000</v>
      </c>
      <c r="G3" s="20"/>
      <c r="H3" s="20"/>
      <c r="I3" s="20"/>
      <c r="J3" s="20"/>
      <c r="K3" s="20"/>
      <c r="L3" s="20"/>
      <c r="M3" s="20"/>
      <c r="N3" s="20"/>
      <c r="O3" s="20"/>
      <c r="P3" s="20"/>
      <c r="Q3" s="20"/>
      <c r="R3" s="20"/>
      <c r="S3" s="20"/>
      <c r="T3" s="20"/>
      <c r="U3" s="20"/>
      <c r="V3" s="20"/>
    </row>
    <row r="4" spans="1:22" ht="19" x14ac:dyDescent="0.25">
      <c r="A4" s="20"/>
      <c r="B4" s="29" t="s">
        <v>546</v>
      </c>
      <c r="C4" s="27">
        <v>19829949000</v>
      </c>
      <c r="D4" s="27">
        <v>17454902000</v>
      </c>
      <c r="E4" s="27">
        <v>15286416000</v>
      </c>
      <c r="F4" s="28">
        <v>13582493000</v>
      </c>
      <c r="G4" s="20"/>
      <c r="H4" s="20"/>
      <c r="I4" s="20"/>
      <c r="J4" s="20"/>
      <c r="K4" s="20"/>
      <c r="L4" s="20"/>
      <c r="M4" s="20"/>
      <c r="N4" s="20"/>
      <c r="O4" s="20"/>
      <c r="P4" s="20"/>
      <c r="Q4" s="20"/>
      <c r="R4" s="20"/>
      <c r="S4" s="20"/>
      <c r="T4" s="20"/>
      <c r="U4" s="20"/>
      <c r="V4" s="20"/>
    </row>
    <row r="5" spans="1:22" ht="19" x14ac:dyDescent="0.25">
      <c r="A5" s="20"/>
      <c r="B5" s="29" t="s">
        <v>547</v>
      </c>
      <c r="C5" s="27">
        <v>731257000</v>
      </c>
      <c r="D5" s="27">
        <v>731257000</v>
      </c>
      <c r="E5" s="27">
        <v>731257000</v>
      </c>
      <c r="F5" s="28">
        <v>731257000</v>
      </c>
      <c r="G5" s="20"/>
      <c r="H5" s="20"/>
      <c r="I5" s="20"/>
      <c r="J5" s="20"/>
      <c r="K5" s="20"/>
      <c r="L5" s="20"/>
      <c r="M5" s="20"/>
      <c r="N5" s="20"/>
      <c r="O5" s="20"/>
      <c r="P5" s="20"/>
      <c r="Q5" s="20"/>
      <c r="R5" s="20"/>
      <c r="S5" s="20"/>
      <c r="T5" s="20"/>
      <c r="U5" s="20"/>
      <c r="V5" s="20"/>
    </row>
    <row r="6" spans="1:22" ht="19" x14ac:dyDescent="0.25">
      <c r="A6" s="20"/>
      <c r="B6" s="29" t="s">
        <v>548</v>
      </c>
      <c r="C6" s="27">
        <v>22516968000</v>
      </c>
      <c r="D6" s="27">
        <v>22192989000</v>
      </c>
      <c r="E6" s="27">
        <v>19608662000</v>
      </c>
      <c r="F6" s="28">
        <v>15359032000</v>
      </c>
      <c r="G6" s="20"/>
      <c r="H6" s="20"/>
      <c r="I6" s="20"/>
      <c r="J6" s="20"/>
      <c r="K6" s="20"/>
      <c r="L6" s="20"/>
      <c r="M6" s="20"/>
      <c r="N6" s="20"/>
      <c r="O6" s="20"/>
      <c r="P6" s="20"/>
      <c r="Q6" s="20"/>
      <c r="R6" s="20"/>
      <c r="S6" s="20"/>
      <c r="T6" s="20"/>
      <c r="U6" s="20"/>
      <c r="V6" s="20"/>
    </row>
    <row r="7" spans="1:22" ht="19" x14ac:dyDescent="0.25">
      <c r="A7" s="20"/>
      <c r="B7" s="29" t="s">
        <v>549</v>
      </c>
      <c r="C7" s="27">
        <v>1352592000</v>
      </c>
      <c r="D7" s="27">
        <v>3602600000</v>
      </c>
      <c r="E7" s="27">
        <v>3510355000</v>
      </c>
      <c r="F7" s="28">
        <v>782401000</v>
      </c>
      <c r="G7" s="20"/>
      <c r="H7" s="20"/>
      <c r="I7" s="20"/>
      <c r="J7" s="20"/>
      <c r="K7" s="20"/>
      <c r="L7" s="20"/>
      <c r="M7" s="20"/>
      <c r="N7" s="20"/>
      <c r="O7" s="20"/>
      <c r="P7" s="20"/>
      <c r="Q7" s="20"/>
      <c r="R7" s="20"/>
      <c r="S7" s="20"/>
      <c r="T7" s="20"/>
      <c r="U7" s="20"/>
      <c r="V7" s="20"/>
    </row>
    <row r="8" spans="1:22" ht="19" x14ac:dyDescent="0.25">
      <c r="A8" s="20"/>
      <c r="B8" s="29" t="s">
        <v>550</v>
      </c>
      <c r="C8" s="27">
        <v>10294312000</v>
      </c>
      <c r="D8" s="27">
        <v>9171298000</v>
      </c>
      <c r="E8" s="27">
        <v>8191418000</v>
      </c>
      <c r="F8" s="28">
        <v>7785428000</v>
      </c>
      <c r="G8" s="20"/>
      <c r="H8" s="20"/>
      <c r="I8" s="20"/>
      <c r="J8" s="20"/>
      <c r="K8" s="20"/>
      <c r="L8" s="20"/>
      <c r="M8" s="20"/>
      <c r="N8" s="20"/>
      <c r="O8" s="20"/>
      <c r="P8" s="20"/>
      <c r="Q8" s="20"/>
      <c r="R8" s="20"/>
      <c r="S8" s="20"/>
      <c r="T8" s="20"/>
      <c r="U8" s="20"/>
      <c r="V8" s="20"/>
    </row>
    <row r="9" spans="1:22" ht="19" x14ac:dyDescent="0.25">
      <c r="A9" s="20"/>
      <c r="B9" s="29" t="s">
        <v>551</v>
      </c>
      <c r="C9" s="27">
        <v>11646904000</v>
      </c>
      <c r="D9" s="27">
        <v>12773898000</v>
      </c>
      <c r="E9" s="27">
        <v>11701773000</v>
      </c>
      <c r="F9" s="28">
        <v>8567829000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3666674000</v>
      </c>
      <c r="D12" s="27">
        <v>3211157000</v>
      </c>
      <c r="E12" s="27">
        <v>2812673000</v>
      </c>
      <c r="F12" s="28">
        <v>2471014000</v>
      </c>
      <c r="G12" s="20"/>
      <c r="H12" s="20"/>
      <c r="I12" s="20"/>
      <c r="J12" s="20"/>
      <c r="K12" s="20"/>
      <c r="L12" s="20"/>
      <c r="M12" s="20"/>
      <c r="N12" s="20"/>
      <c r="O12" s="20"/>
      <c r="P12" s="20"/>
      <c r="Q12" s="20"/>
      <c r="R12" s="20"/>
      <c r="S12" s="20"/>
      <c r="T12" s="20"/>
      <c r="U12" s="20"/>
      <c r="V12" s="20"/>
    </row>
    <row r="13" spans="1:22" ht="19" x14ac:dyDescent="0.25">
      <c r="A13" s="20"/>
      <c r="B13" s="29" t="s">
        <v>555</v>
      </c>
      <c r="C13" s="27">
        <v>10870064000</v>
      </c>
      <c r="D13" s="27">
        <v>9419091000</v>
      </c>
      <c r="E13" s="27">
        <v>7906889000</v>
      </c>
      <c r="F13" s="28">
        <v>6791203000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3459743000</v>
      </c>
      <c r="D17" s="34">
        <v>977584000</v>
      </c>
      <c r="E17" s="34">
        <v>-1084251000</v>
      </c>
      <c r="F17" s="35">
        <v>1037999000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Fail</v>
      </c>
      <c r="E23" s="44" t="str">
        <f>IF(E17&gt;E7, "Pass", "Fail")</f>
        <v>Fail</v>
      </c>
      <c r="F23" s="49" t="str">
        <f>IF(F17&gt;F7, "Pass", "Fail")</f>
        <v>Pass</v>
      </c>
      <c r="G23" s="46">
        <f>(COUNTIF(C23:F23, "Pass") * 100) + (COUNTIF(C23:F23, "Fail") * 0)</f>
        <v>200</v>
      </c>
      <c r="H23" s="47" t="s">
        <v>570</v>
      </c>
      <c r="I23" s="20"/>
      <c r="J23" s="20"/>
      <c r="K23" s="20"/>
      <c r="L23" s="20"/>
      <c r="M23" s="20"/>
      <c r="N23" s="20"/>
      <c r="O23" s="20"/>
      <c r="P23" s="20"/>
      <c r="Q23" s="20"/>
      <c r="R23" s="20"/>
      <c r="S23" s="20"/>
      <c r="T23" s="20"/>
      <c r="U23" s="20"/>
      <c r="V23" s="20"/>
    </row>
    <row r="24" spans="1:22" x14ac:dyDescent="0.2">
      <c r="A24" s="20"/>
      <c r="B24" s="39" t="s">
        <v>499</v>
      </c>
      <c r="C24" s="50">
        <f>C17/(C4)</f>
        <v>0.17447059495715295</v>
      </c>
      <c r="D24" s="50">
        <f>D17/(D4)</f>
        <v>5.6006272621868629E-2</v>
      </c>
      <c r="E24" s="50">
        <f>E17/(E4)</f>
        <v>-7.0929052303692383E-2</v>
      </c>
      <c r="F24" s="51">
        <f>F17/(F4)</f>
        <v>7.642183213346769E-2</v>
      </c>
      <c r="G24" s="46">
        <f>(IF(C24 &gt; 0.5, 100, IF(C24 &gt;= 0.2, 50, 0))) +
  (IF(D24 &gt; 0.5, 100, IF(D24 &gt;= 0.2, 50, 0))) +
  (IF(E24 &gt; 0.5, 100, IF(E24 &gt;= 0.2, 50, 0))) +
  (IF(F24 &gt; 0.5, 100, IF(F24 &gt;= 0.2, 50, 0)))</f>
        <v>0</v>
      </c>
      <c r="H24" s="47" t="s">
        <v>571</v>
      </c>
      <c r="I24" s="20"/>
      <c r="J24" s="20"/>
      <c r="K24" s="20"/>
      <c r="L24" s="20"/>
      <c r="M24" s="20"/>
      <c r="N24" s="20"/>
      <c r="O24" s="20"/>
      <c r="P24" s="20"/>
      <c r="Q24" s="20"/>
      <c r="R24" s="20"/>
      <c r="S24" s="20"/>
      <c r="T24" s="20"/>
      <c r="U24" s="20"/>
      <c r="V24" s="20"/>
    </row>
    <row r="25" spans="1:22" x14ac:dyDescent="0.2">
      <c r="A25" s="20"/>
      <c r="B25" s="39" t="s">
        <v>487</v>
      </c>
      <c r="C25" s="50">
        <f>C17/C6</f>
        <v>0.15365048260494041</v>
      </c>
      <c r="D25" s="50">
        <f>D17/D6</f>
        <v>4.404922653726364E-2</v>
      </c>
      <c r="E25" s="50">
        <f>E17/E6</f>
        <v>-5.5294491791433809E-2</v>
      </c>
      <c r="F25" s="51">
        <f>F17/F6</f>
        <v>6.7582318989894682E-2</v>
      </c>
      <c r="G25" s="46">
        <f>(IF(C25 &gt; 0.17, 100, IF(C25 &gt;= 0.1, 50, 0))) +
  (IF(D25 &gt; 0.17, 100, IF(D25 &gt;= 0.1, 50, 0))) +
  (IF(E25 &gt; 0.17, 100, IF(E25 &gt;= 0.1, 50, 0))) +
  (IF(F25 &gt; 0.17, 100, IF(F25 &gt;= 0.1, 50, 0)))</f>
        <v>50</v>
      </c>
      <c r="H25" s="47" t="s">
        <v>572</v>
      </c>
      <c r="I25" s="20"/>
      <c r="J25" s="20"/>
      <c r="K25" s="20"/>
      <c r="L25" s="20"/>
      <c r="M25" s="20"/>
      <c r="N25" s="20"/>
      <c r="O25" s="20"/>
      <c r="P25" s="20"/>
      <c r="Q25" s="20"/>
      <c r="R25" s="20"/>
      <c r="S25" s="20"/>
      <c r="T25" s="20"/>
      <c r="U25" s="20"/>
      <c r="V25" s="20"/>
    </row>
    <row r="26" spans="1:22" x14ac:dyDescent="0.2">
      <c r="A26" s="20"/>
      <c r="B26" s="39" t="s">
        <v>489</v>
      </c>
      <c r="C26" s="50">
        <f>C8/C6</f>
        <v>0.45718020294739503</v>
      </c>
      <c r="D26" s="50">
        <f>D8/D6</f>
        <v>0.41325204099366697</v>
      </c>
      <c r="E26" s="50">
        <f>E8/E6</f>
        <v>0.41774487213864975</v>
      </c>
      <c r="F26" s="51">
        <f>F8/F6</f>
        <v>0.50689574707572715</v>
      </c>
      <c r="G26" s="46">
        <f>(IF(C26 &lt; 0.5, 100, 0)) +
  (IF(D26 &lt; 0.5, 100, 0)) +
  (IF(E26 &lt; 0.5, 100, 0)) +
  (IF(F26 &lt; 0.5, 100, 0))</f>
        <v>300</v>
      </c>
      <c r="H26" s="47" t="s">
        <v>573</v>
      </c>
      <c r="I26" s="20"/>
      <c r="J26" s="20"/>
      <c r="K26" s="20"/>
      <c r="L26" s="20"/>
      <c r="M26" s="20"/>
      <c r="N26" s="20"/>
      <c r="O26" s="20"/>
      <c r="P26" s="20"/>
      <c r="Q26" s="20"/>
      <c r="R26" s="20"/>
      <c r="S26" s="20"/>
      <c r="T26" s="20"/>
      <c r="U26" s="20"/>
      <c r="V26" s="20"/>
    </row>
    <row r="27" spans="1:22" x14ac:dyDescent="0.2">
      <c r="A27" s="20"/>
      <c r="B27" s="39" t="s">
        <v>574</v>
      </c>
      <c r="C27" s="50">
        <f>C9/(C13+C10)</f>
        <v>1.071466000568166</v>
      </c>
      <c r="D27" s="50">
        <f>D9/(D13+D10)</f>
        <v>1.3561709935703987</v>
      </c>
      <c r="E27" s="50">
        <f>E9/(E13+E10)</f>
        <v>1.4799465377596674</v>
      </c>
      <c r="F27" s="51">
        <f>F9/(F13+F10)</f>
        <v>1.261606964185874</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0.1405985610319683</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0.31828175068702447</v>
      </c>
      <c r="D31" s="50">
        <f>D17/(D13+D10)</f>
        <v>0.10378750985631204</v>
      </c>
      <c r="E31" s="50">
        <f>E17/(E13+E10)</f>
        <v>-0.13712738347534661</v>
      </c>
      <c r="F31" s="51">
        <f>F17/(F13+F10)</f>
        <v>0.15284464328337705</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607</v>
      </c>
      <c r="D2" s="23" t="s">
        <v>608</v>
      </c>
      <c r="E2" s="23" t="s">
        <v>609</v>
      </c>
      <c r="F2" s="23" t="s">
        <v>610</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0.46</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389000000</v>
      </c>
      <c r="D4" s="27">
        <v>467000000</v>
      </c>
      <c r="E4" s="27">
        <v>609500000</v>
      </c>
      <c r="F4" s="28">
        <v>600500000</v>
      </c>
      <c r="G4" s="20"/>
      <c r="H4" s="20"/>
      <c r="I4" s="20"/>
      <c r="J4" s="20"/>
      <c r="K4" s="20"/>
      <c r="L4" s="20"/>
      <c r="M4" s="20"/>
      <c r="N4" s="20"/>
      <c r="O4" s="20"/>
      <c r="P4" s="20"/>
      <c r="Q4" s="20"/>
      <c r="R4" s="20"/>
      <c r="S4" s="20"/>
      <c r="T4" s="20"/>
      <c r="U4" s="20"/>
      <c r="V4" s="20"/>
    </row>
    <row r="5" spans="1:22" ht="19" x14ac:dyDescent="0.25">
      <c r="A5" s="20"/>
      <c r="B5" s="29" t="s">
        <v>547</v>
      </c>
      <c r="C5" s="27">
        <v>3625000000</v>
      </c>
      <c r="D5" s="27">
        <v>3604000000</v>
      </c>
      <c r="E5" s="27">
        <v>2706500000</v>
      </c>
      <c r="F5" s="28">
        <v>2445000000</v>
      </c>
      <c r="G5" s="20"/>
      <c r="H5" s="20"/>
      <c r="I5" s="20"/>
      <c r="J5" s="20"/>
      <c r="K5" s="20"/>
      <c r="L5" s="20"/>
      <c r="M5" s="20"/>
      <c r="N5" s="20"/>
      <c r="O5" s="20"/>
      <c r="P5" s="20"/>
      <c r="Q5" s="20"/>
      <c r="R5" s="20"/>
      <c r="S5" s="20"/>
      <c r="T5" s="20"/>
      <c r="U5" s="20"/>
      <c r="V5" s="20"/>
    </row>
    <row r="6" spans="1:22" ht="19" x14ac:dyDescent="0.25">
      <c r="A6" s="20"/>
      <c r="B6" s="29" t="s">
        <v>548</v>
      </c>
      <c r="C6" s="27">
        <v>9438000000</v>
      </c>
      <c r="D6" s="27">
        <v>8607000000</v>
      </c>
      <c r="E6" s="27">
        <v>7279800000</v>
      </c>
      <c r="F6" s="28">
        <v>6179300000</v>
      </c>
      <c r="G6" s="20"/>
      <c r="H6" s="20"/>
      <c r="I6" s="20"/>
      <c r="J6" s="20"/>
      <c r="K6" s="20"/>
      <c r="L6" s="20"/>
      <c r="M6" s="20"/>
      <c r="N6" s="20"/>
      <c r="O6" s="20"/>
      <c r="P6" s="20"/>
      <c r="Q6" s="20"/>
      <c r="R6" s="20"/>
      <c r="S6" s="20"/>
      <c r="T6" s="20"/>
      <c r="U6" s="20"/>
      <c r="V6" s="20"/>
    </row>
    <row r="7" spans="1:22" ht="19" x14ac:dyDescent="0.25">
      <c r="A7" s="20"/>
      <c r="B7" s="29" t="s">
        <v>549</v>
      </c>
      <c r="C7" s="27">
        <v>4000000000</v>
      </c>
      <c r="D7" s="27">
        <v>4009000000</v>
      </c>
      <c r="E7" s="27">
        <v>3254700000</v>
      </c>
      <c r="F7" s="28">
        <v>3219200000</v>
      </c>
      <c r="G7" s="20"/>
      <c r="H7" s="20"/>
      <c r="I7" s="20"/>
      <c r="J7" s="20"/>
      <c r="K7" s="20"/>
      <c r="L7" s="20"/>
      <c r="M7" s="20"/>
      <c r="N7" s="20"/>
      <c r="O7" s="20"/>
      <c r="P7" s="20"/>
      <c r="Q7" s="20"/>
      <c r="R7" s="20"/>
      <c r="S7" s="20"/>
      <c r="T7" s="20"/>
      <c r="U7" s="20"/>
      <c r="V7" s="20"/>
    </row>
    <row r="8" spans="1:22" ht="19" x14ac:dyDescent="0.25">
      <c r="A8" s="20"/>
      <c r="B8" s="29" t="s">
        <v>550</v>
      </c>
      <c r="C8" s="27">
        <v>4293000000</v>
      </c>
      <c r="D8" s="27">
        <v>3749000000</v>
      </c>
      <c r="E8" s="27">
        <v>3059600000</v>
      </c>
      <c r="F8" s="28">
        <v>3099200000</v>
      </c>
      <c r="G8" s="20"/>
      <c r="H8" s="20"/>
      <c r="I8" s="20"/>
      <c r="J8" s="20"/>
      <c r="K8" s="20"/>
      <c r="L8" s="20"/>
      <c r="M8" s="20"/>
      <c r="N8" s="20"/>
      <c r="O8" s="20"/>
      <c r="P8" s="20"/>
      <c r="Q8" s="20"/>
      <c r="R8" s="20"/>
      <c r="S8" s="20"/>
      <c r="T8" s="20"/>
      <c r="U8" s="20"/>
      <c r="V8" s="20"/>
    </row>
    <row r="9" spans="1:22" ht="19" x14ac:dyDescent="0.25">
      <c r="A9" s="20"/>
      <c r="B9" s="29" t="s">
        <v>551</v>
      </c>
      <c r="C9" s="27">
        <v>8293000000</v>
      </c>
      <c r="D9" s="27">
        <v>7758000000</v>
      </c>
      <c r="E9" s="27">
        <v>6314300000</v>
      </c>
      <c r="F9" s="28">
        <v>6318400000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-1995000000</v>
      </c>
      <c r="D12" s="27">
        <v>-1950000000</v>
      </c>
      <c r="E12" s="27">
        <v>-1487500000</v>
      </c>
      <c r="F12" s="28">
        <v>-2295800000</v>
      </c>
      <c r="G12" s="20"/>
      <c r="H12" s="20"/>
      <c r="I12" s="20"/>
      <c r="J12" s="20"/>
      <c r="K12" s="20"/>
      <c r="L12" s="20"/>
      <c r="M12" s="20"/>
      <c r="N12" s="20"/>
      <c r="O12" s="20"/>
      <c r="P12" s="20"/>
      <c r="Q12" s="20"/>
      <c r="R12" s="20"/>
      <c r="S12" s="20"/>
      <c r="T12" s="20"/>
      <c r="U12" s="20"/>
      <c r="V12" s="20"/>
    </row>
    <row r="13" spans="1:22" ht="19" x14ac:dyDescent="0.25">
      <c r="A13" s="20"/>
      <c r="B13" s="29" t="s">
        <v>555</v>
      </c>
      <c r="C13" s="27">
        <v>1145000000</v>
      </c>
      <c r="D13" s="27">
        <v>849000000</v>
      </c>
      <c r="E13" s="27">
        <v>965500000</v>
      </c>
      <c r="F13" s="28">
        <v>-139100000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1219000000</v>
      </c>
      <c r="D15" s="27">
        <v>1115000000</v>
      </c>
      <c r="E15" s="27">
        <v>932000000</v>
      </c>
      <c r="F15" s="28">
        <v>851100000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2071000000</v>
      </c>
      <c r="D17" s="34">
        <v>1531000000</v>
      </c>
      <c r="E17" s="34">
        <v>1437000000</v>
      </c>
      <c r="F17" s="35">
        <v>1415100000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5.3239074550128533</v>
      </c>
      <c r="D24" s="50">
        <f>D17/(D4)</f>
        <v>3.2783725910064239</v>
      </c>
      <c r="E24" s="50">
        <f>E17/(E4)</f>
        <v>2.3576702214930272</v>
      </c>
      <c r="F24" s="51">
        <f>F17/(F4)</f>
        <v>2.3565362198168192</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0.21943208306844669</v>
      </c>
      <c r="D25" s="50">
        <f>D17/D6</f>
        <v>0.17787847101196699</v>
      </c>
      <c r="E25" s="50">
        <f>E17/E6</f>
        <v>0.19739553284430891</v>
      </c>
      <c r="F25" s="51">
        <f>F17/F6</f>
        <v>0.22900652177431099</v>
      </c>
      <c r="G25" s="46">
        <f>(IF(C25 &gt; 0.17, 100, IF(C25 &gt;= 0.1, 50, 0))) +
  (IF(D25 &gt; 0.17, 100, IF(D25 &gt;= 0.1, 50, 0))) +
  (IF(E25 &gt; 0.17, 100, IF(E25 &gt;= 0.1, 50, 0))) +
  (IF(F25 &gt; 0.17, 100, IF(F25 &gt;= 0.1, 50, 0)))</f>
        <v>400</v>
      </c>
      <c r="H25" s="47" t="s">
        <v>572</v>
      </c>
      <c r="I25" s="20"/>
      <c r="J25" s="20"/>
      <c r="K25" s="20"/>
      <c r="L25" s="20"/>
      <c r="M25" s="20"/>
      <c r="N25" s="20"/>
      <c r="O25" s="20"/>
      <c r="P25" s="20"/>
      <c r="Q25" s="20"/>
      <c r="R25" s="20"/>
      <c r="S25" s="20"/>
      <c r="T25" s="20"/>
      <c r="U25" s="20"/>
      <c r="V25" s="20"/>
    </row>
    <row r="26" spans="1:22" x14ac:dyDescent="0.2">
      <c r="A26" s="20"/>
      <c r="B26" s="39" t="s">
        <v>489</v>
      </c>
      <c r="C26" s="50">
        <f>C8/C6</f>
        <v>0.45486331849968215</v>
      </c>
      <c r="D26" s="50">
        <f>D8/D6</f>
        <v>0.43557569420239339</v>
      </c>
      <c r="E26" s="50">
        <f>E8/E6</f>
        <v>0.42028627160086818</v>
      </c>
      <c r="F26" s="51">
        <f>F8/F6</f>
        <v>0.50154548249801756</v>
      </c>
      <c r="G26" s="46">
        <f>(IF(C26 &lt; 0.5, 100, 0)) +
  (IF(D26 &lt; 0.5, 100, 0)) +
  (IF(E26 &lt; 0.5, 100, 0)) +
  (IF(F26 &lt; 0.5, 100, 0))</f>
        <v>300</v>
      </c>
      <c r="H26" s="47" t="s">
        <v>573</v>
      </c>
      <c r="I26" s="20"/>
      <c r="J26" s="20"/>
      <c r="K26" s="20"/>
      <c r="L26" s="20"/>
      <c r="M26" s="20"/>
      <c r="N26" s="20"/>
      <c r="O26" s="20"/>
      <c r="P26" s="20"/>
      <c r="Q26" s="20"/>
      <c r="R26" s="20"/>
      <c r="S26" s="20"/>
      <c r="T26" s="20"/>
      <c r="U26" s="20"/>
      <c r="V26" s="20"/>
    </row>
    <row r="27" spans="1:22" x14ac:dyDescent="0.2">
      <c r="A27" s="20"/>
      <c r="B27" s="39" t="s">
        <v>574</v>
      </c>
      <c r="C27" s="50">
        <f>C9/(C13+C10)</f>
        <v>7.2427947598253279</v>
      </c>
      <c r="D27" s="50">
        <f>D9/(D13+D10)</f>
        <v>9.1378091872791511</v>
      </c>
      <c r="E27" s="50">
        <f>E9/(E13+E10)</f>
        <v>6.5399274987053344</v>
      </c>
      <c r="F27" s="51">
        <f>F9/(F13+F10)</f>
        <v>-45.423436376707407</v>
      </c>
      <c r="G27" s="46">
        <f>(IF(C27 &lt; 0.8, 100, IF(C27 &lt; 1, 50, 0))) +
  (IF(D27 &lt; 0.8, 100, IF(D27 &lt; 1, 50, 0))) +
  (IF(E27 &lt; 0.8, 100, IF(E27 &lt; 1, 50, 0))) +
  (IF(F27 &lt; 0.8, 100, IF(F27 &lt; 1, 50, 0)))</f>
        <v>100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-6.0254714308408119E-3</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1.8087336244541485</v>
      </c>
      <c r="D31" s="50">
        <f>D17/(D13+D10)</f>
        <v>1.8032979976442873</v>
      </c>
      <c r="E31" s="50">
        <f>E17/(E13+E10)</f>
        <v>1.4883480062143968</v>
      </c>
      <c r="F31" s="51">
        <f>F17/(F13+F10)</f>
        <v>-10.173256649892163</v>
      </c>
      <c r="G31" s="46">
        <f>(IF(C31 &gt; 0.23, 100, 0)) +
  (IF(D31 &gt; 0.23, 100, 0)) +
  (IF(E31 &gt; 0.23, 100, 0)) +
  (IF(F31 &gt; 0.23, 100, 0))</f>
        <v>300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603</v>
      </c>
      <c r="D2" s="23" t="s">
        <v>604</v>
      </c>
      <c r="E2" s="23" t="s">
        <v>605</v>
      </c>
      <c r="F2" s="23" t="s">
        <v>606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0.3133333333333333</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1056200000</v>
      </c>
      <c r="D4" s="27">
        <v>1083800000</v>
      </c>
      <c r="E4" s="27">
        <v>1103500000</v>
      </c>
      <c r="F4" s="28">
        <v>1146700000</v>
      </c>
      <c r="G4" s="20"/>
      <c r="H4" s="20"/>
      <c r="I4" s="20"/>
      <c r="J4" s="20"/>
      <c r="K4" s="20"/>
      <c r="L4" s="20"/>
      <c r="M4" s="20"/>
      <c r="N4" s="20"/>
      <c r="O4" s="20"/>
      <c r="P4" s="20"/>
      <c r="Q4" s="20"/>
      <c r="R4" s="20"/>
      <c r="S4" s="20"/>
      <c r="T4" s="20"/>
      <c r="U4" s="20"/>
      <c r="V4" s="20"/>
    </row>
    <row r="5" spans="1:22" ht="19" x14ac:dyDescent="0.25">
      <c r="A5" s="20"/>
      <c r="B5" s="29" t="s">
        <v>547</v>
      </c>
      <c r="C5" s="27">
        <v>2353600000</v>
      </c>
      <c r="D5" s="27">
        <v>2339400000</v>
      </c>
      <c r="E5" s="27">
        <v>2300500000</v>
      </c>
      <c r="F5" s="28">
        <v>2338400000</v>
      </c>
      <c r="G5" s="20"/>
      <c r="H5" s="20"/>
      <c r="I5" s="20"/>
      <c r="J5" s="20"/>
      <c r="K5" s="20"/>
      <c r="L5" s="20"/>
      <c r="M5" s="20"/>
      <c r="N5" s="20"/>
      <c r="O5" s="20"/>
      <c r="P5" s="20"/>
      <c r="Q5" s="20"/>
      <c r="R5" s="20"/>
      <c r="S5" s="20"/>
      <c r="T5" s="20"/>
      <c r="U5" s="20"/>
      <c r="V5" s="20"/>
    </row>
    <row r="6" spans="1:22" ht="19" x14ac:dyDescent="0.25">
      <c r="A6" s="20"/>
      <c r="B6" s="29" t="s">
        <v>548</v>
      </c>
      <c r="C6" s="27">
        <v>54362700000</v>
      </c>
      <c r="D6" s="27">
        <v>50971000000</v>
      </c>
      <c r="E6" s="27">
        <v>63068200000</v>
      </c>
      <c r="F6" s="28">
        <v>48772500000</v>
      </c>
      <c r="G6" s="20"/>
      <c r="H6" s="20"/>
      <c r="I6" s="20"/>
      <c r="J6" s="20"/>
      <c r="K6" s="20"/>
      <c r="L6" s="20"/>
      <c r="M6" s="20"/>
      <c r="N6" s="20"/>
      <c r="O6" s="20"/>
      <c r="P6" s="20"/>
      <c r="Q6" s="20"/>
      <c r="R6" s="20"/>
      <c r="S6" s="20"/>
      <c r="T6" s="20"/>
      <c r="U6" s="20"/>
      <c r="V6" s="20"/>
    </row>
    <row r="7" spans="1:22" ht="19" x14ac:dyDescent="0.25">
      <c r="A7" s="20"/>
      <c r="B7" s="29" t="s">
        <v>549</v>
      </c>
      <c r="C7" s="27">
        <v>45080000000</v>
      </c>
      <c r="D7" s="27">
        <v>42767600000</v>
      </c>
      <c r="E7" s="27">
        <v>55158700000</v>
      </c>
      <c r="F7" s="28">
        <v>38094800000</v>
      </c>
      <c r="G7" s="20"/>
      <c r="H7" s="20"/>
      <c r="I7" s="20"/>
      <c r="J7" s="20"/>
      <c r="K7" s="20"/>
      <c r="L7" s="20"/>
      <c r="M7" s="20"/>
      <c r="N7" s="20"/>
      <c r="O7" s="20"/>
      <c r="P7" s="20"/>
      <c r="Q7" s="20"/>
      <c r="R7" s="20"/>
      <c r="S7" s="20"/>
      <c r="T7" s="20"/>
      <c r="U7" s="20"/>
      <c r="V7" s="20"/>
    </row>
    <row r="8" spans="1:22" ht="19" x14ac:dyDescent="0.25">
      <c r="A8" s="20"/>
      <c r="B8" s="29" t="s">
        <v>550</v>
      </c>
      <c r="C8" s="27">
        <v>4735100000</v>
      </c>
      <c r="D8" s="27">
        <v>4694300000</v>
      </c>
      <c r="E8" s="27">
        <v>4684200000</v>
      </c>
      <c r="F8" s="28">
        <v>5007600000</v>
      </c>
      <c r="G8" s="20"/>
      <c r="H8" s="20"/>
      <c r="I8" s="20"/>
      <c r="J8" s="20"/>
      <c r="K8" s="20"/>
      <c r="L8" s="20"/>
      <c r="M8" s="20"/>
      <c r="N8" s="20"/>
      <c r="O8" s="20"/>
      <c r="P8" s="20"/>
      <c r="Q8" s="20"/>
      <c r="R8" s="20"/>
      <c r="S8" s="20"/>
      <c r="T8" s="20"/>
      <c r="U8" s="20"/>
      <c r="V8" s="20"/>
    </row>
    <row r="9" spans="1:22" ht="19" x14ac:dyDescent="0.25">
      <c r="A9" s="20"/>
      <c r="B9" s="29" t="s">
        <v>551</v>
      </c>
      <c r="C9" s="27">
        <v>49815100000</v>
      </c>
      <c r="D9" s="27">
        <v>47461900000</v>
      </c>
      <c r="E9" s="27">
        <v>59842900000</v>
      </c>
      <c r="F9" s="28">
        <v>43102400000</v>
      </c>
      <c r="G9" s="20"/>
      <c r="H9" s="20"/>
      <c r="I9" s="20"/>
      <c r="J9" s="20"/>
      <c r="K9" s="20"/>
      <c r="L9" s="20"/>
      <c r="M9" s="20"/>
      <c r="N9" s="20"/>
      <c r="O9" s="20"/>
      <c r="P9" s="20"/>
      <c r="Q9" s="20"/>
      <c r="R9" s="20"/>
      <c r="S9" s="20"/>
      <c r="T9" s="20"/>
      <c r="U9" s="20"/>
      <c r="V9" s="20"/>
    </row>
    <row r="10" spans="1:22" ht="19" x14ac:dyDescent="0.25">
      <c r="A10" s="20"/>
      <c r="B10" s="29" t="s">
        <v>552</v>
      </c>
      <c r="C10" s="27">
        <v>19737100000</v>
      </c>
      <c r="D10" s="27">
        <v>18469300000</v>
      </c>
      <c r="E10" s="27">
        <v>17335400000</v>
      </c>
      <c r="F10" s="28">
        <v>15386800000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23622200000</v>
      </c>
      <c r="D12" s="27">
        <v>22118000000</v>
      </c>
      <c r="E12" s="27">
        <v>20696300000</v>
      </c>
      <c r="F12" s="28">
        <v>19451100000</v>
      </c>
      <c r="G12" s="20"/>
      <c r="H12" s="20"/>
      <c r="I12" s="20"/>
      <c r="J12" s="20"/>
      <c r="K12" s="20"/>
      <c r="L12" s="20"/>
      <c r="M12" s="20"/>
      <c r="N12" s="20"/>
      <c r="O12" s="20"/>
      <c r="P12" s="20"/>
      <c r="Q12" s="20"/>
      <c r="R12" s="20"/>
      <c r="S12" s="20"/>
      <c r="T12" s="20"/>
      <c r="U12" s="20"/>
      <c r="V12" s="20"/>
    </row>
    <row r="13" spans="1:22" ht="19" x14ac:dyDescent="0.25">
      <c r="A13" s="20"/>
      <c r="B13" s="29" t="s">
        <v>555</v>
      </c>
      <c r="C13" s="27">
        <v>4547600000</v>
      </c>
      <c r="D13" s="27">
        <v>3509100000</v>
      </c>
      <c r="E13" s="27">
        <v>3225300000</v>
      </c>
      <c r="F13" s="28">
        <v>5670100000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4157600000</v>
      </c>
      <c r="D17" s="34">
        <v>4207600000</v>
      </c>
      <c r="E17" s="34">
        <v>3099500000</v>
      </c>
      <c r="F17" s="35">
        <v>3093300000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3.9363756864230259</v>
      </c>
      <c r="D24" s="50">
        <f>D17/(D4)</f>
        <v>3.8822661007565973</v>
      </c>
      <c r="E24" s="50">
        <f>E17/(E4)</f>
        <v>2.8087902129587676</v>
      </c>
      <c r="F24" s="51">
        <f>F17/(F4)</f>
        <v>2.6975669311938608</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7.6478909252115881E-2</v>
      </c>
      <c r="D25" s="50">
        <f>D17/D6</f>
        <v>8.2548900355103885E-2</v>
      </c>
      <c r="E25" s="50">
        <f>E17/E6</f>
        <v>4.9145211057236453E-2</v>
      </c>
      <c r="F25" s="51">
        <f>F17/F6</f>
        <v>6.342303552206674E-2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8.7102001924113409E-2</v>
      </c>
      <c r="D26" s="50">
        <f>D8/D6</f>
        <v>9.2097467187224114E-2</v>
      </c>
      <c r="E26" s="50">
        <f>E8/E6</f>
        <v>7.427197858825843E-2</v>
      </c>
      <c r="F26" s="51">
        <f>F8/F6</f>
        <v>0.10267261264031985</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2.0512956717604087</v>
      </c>
      <c r="D27" s="50">
        <f>D9/(D13+D10)</f>
        <v>2.1594793069559204</v>
      </c>
      <c r="E27" s="50">
        <f>E9/(E13+E10)</f>
        <v>2.9105477926335195</v>
      </c>
      <c r="F27" s="51">
        <f>F9/(F13+F10)</f>
        <v>2.0469489810940833</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6.69061134448104E-2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0.17120244433738116</v>
      </c>
      <c r="D31" s="50">
        <f>D17/(D13+D10)</f>
        <v>0.19144250718887634</v>
      </c>
      <c r="E31" s="50">
        <f>E17/(E13+E10)</f>
        <v>0.15074875855394029</v>
      </c>
      <c r="F31" s="51">
        <f>F17/(F13+F10)</f>
        <v>0.14690196562646923</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587</v>
      </c>
      <c r="D2" s="23" t="s">
        <v>588</v>
      </c>
      <c r="E2" s="23" t="s">
        <v>589</v>
      </c>
      <c r="F2" s="23" t="s">
        <v>590</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0.4916666666666667</v>
      </c>
      <c r="J2" s="20"/>
      <c r="K2" s="20"/>
      <c r="L2" s="20"/>
      <c r="M2" s="20"/>
      <c r="N2" s="20"/>
      <c r="O2" s="20"/>
      <c r="P2" s="20"/>
      <c r="Q2" s="20"/>
      <c r="R2" s="20"/>
      <c r="S2" s="20"/>
      <c r="T2" s="20"/>
      <c r="U2" s="20"/>
      <c r="V2" s="20"/>
    </row>
    <row r="3" spans="1:22" ht="19" x14ac:dyDescent="0.25">
      <c r="A3" s="20"/>
      <c r="B3" s="26" t="s">
        <v>545</v>
      </c>
      <c r="C3" s="27">
        <v>5764143000</v>
      </c>
      <c r="D3" s="27">
        <v>5638004000</v>
      </c>
      <c r="E3" s="27">
        <v>4639813000</v>
      </c>
      <c r="F3" s="28">
        <v>4473282000</v>
      </c>
      <c r="G3" s="20"/>
      <c r="H3" s="20"/>
      <c r="I3" s="20"/>
      <c r="J3" s="20"/>
      <c r="K3" s="20"/>
      <c r="L3" s="20"/>
      <c r="M3" s="20"/>
      <c r="N3" s="20"/>
      <c r="O3" s="20"/>
      <c r="P3" s="20"/>
      <c r="Q3" s="20"/>
      <c r="R3" s="20"/>
      <c r="S3" s="20"/>
      <c r="T3" s="20"/>
      <c r="U3" s="20"/>
      <c r="V3" s="20"/>
    </row>
    <row r="4" spans="1:22" ht="19" x14ac:dyDescent="0.25">
      <c r="A4" s="20"/>
      <c r="B4" s="29" t="s">
        <v>546</v>
      </c>
      <c r="C4" s="27">
        <v>8594645000</v>
      </c>
      <c r="D4" s="27">
        <v>8089236000</v>
      </c>
      <c r="E4" s="27">
        <v>7575603000</v>
      </c>
      <c r="F4" s="28">
        <v>7090898000</v>
      </c>
      <c r="G4" s="20"/>
      <c r="H4" s="20"/>
      <c r="I4" s="20"/>
      <c r="J4" s="20"/>
      <c r="K4" s="20"/>
      <c r="L4" s="20"/>
      <c r="M4" s="20"/>
      <c r="N4" s="20"/>
      <c r="O4" s="20"/>
      <c r="P4" s="20"/>
      <c r="Q4" s="20"/>
      <c r="R4" s="20"/>
      <c r="S4" s="20"/>
      <c r="T4" s="20"/>
      <c r="U4" s="20"/>
      <c r="V4" s="20"/>
    </row>
    <row r="5" spans="1:22" ht="19" x14ac:dyDescent="0.25">
      <c r="A5" s="20"/>
      <c r="B5" s="29" t="s">
        <v>547</v>
      </c>
      <c r="C5" s="27">
        <v>302645000</v>
      </c>
      <c r="D5" s="27">
        <v>302645000</v>
      </c>
      <c r="E5" s="27">
        <v>302645000</v>
      </c>
      <c r="F5" s="28">
        <v>302645000</v>
      </c>
      <c r="G5" s="20"/>
      <c r="H5" s="20"/>
      <c r="I5" s="20"/>
      <c r="J5" s="20"/>
      <c r="K5" s="20"/>
      <c r="L5" s="20"/>
      <c r="M5" s="20"/>
      <c r="N5" s="20"/>
      <c r="O5" s="20"/>
      <c r="P5" s="20"/>
      <c r="Q5" s="20"/>
      <c r="R5" s="20"/>
      <c r="S5" s="20"/>
      <c r="T5" s="20"/>
      <c r="U5" s="20"/>
      <c r="V5" s="20"/>
    </row>
    <row r="6" spans="1:22" ht="19" x14ac:dyDescent="0.25">
      <c r="A6" s="20"/>
      <c r="B6" s="29" t="s">
        <v>548</v>
      </c>
      <c r="C6" s="27">
        <v>15985878000</v>
      </c>
      <c r="D6" s="27">
        <v>15275043000</v>
      </c>
      <c r="E6" s="27">
        <v>14516199000</v>
      </c>
      <c r="F6" s="28">
        <v>14423872000</v>
      </c>
      <c r="G6" s="20"/>
      <c r="H6" s="20"/>
      <c r="I6" s="20"/>
      <c r="J6" s="20"/>
      <c r="K6" s="20"/>
      <c r="L6" s="20"/>
      <c r="M6" s="20"/>
      <c r="N6" s="20"/>
      <c r="O6" s="20"/>
      <c r="P6" s="20"/>
      <c r="Q6" s="20"/>
      <c r="R6" s="20"/>
      <c r="S6" s="20"/>
      <c r="T6" s="20"/>
      <c r="U6" s="20"/>
      <c r="V6" s="20"/>
    </row>
    <row r="7" spans="1:22" ht="19" x14ac:dyDescent="0.25">
      <c r="A7" s="20"/>
      <c r="B7" s="29" t="s">
        <v>549</v>
      </c>
      <c r="C7" s="27">
        <v>8511856000</v>
      </c>
      <c r="D7" s="27">
        <v>8588393000</v>
      </c>
      <c r="E7" s="27">
        <v>7369754000</v>
      </c>
      <c r="F7" s="28">
        <v>6283091000</v>
      </c>
      <c r="G7" s="20"/>
      <c r="H7" s="20"/>
      <c r="I7" s="20"/>
      <c r="J7" s="20"/>
      <c r="K7" s="20"/>
      <c r="L7" s="20"/>
      <c r="M7" s="20"/>
      <c r="N7" s="20"/>
      <c r="O7" s="20"/>
      <c r="P7" s="20"/>
      <c r="Q7" s="20"/>
      <c r="R7" s="20"/>
      <c r="S7" s="20"/>
      <c r="T7" s="20"/>
      <c r="U7" s="20"/>
      <c r="V7" s="20"/>
    </row>
    <row r="8" spans="1:22" ht="19" x14ac:dyDescent="0.25">
      <c r="A8" s="20"/>
      <c r="B8" s="29" t="s">
        <v>550</v>
      </c>
      <c r="C8" s="27">
        <v>11823916000</v>
      </c>
      <c r="D8" s="27">
        <v>10225563000</v>
      </c>
      <c r="E8" s="27">
        <v>8943981000</v>
      </c>
      <c r="F8" s="28">
        <v>9018758000</v>
      </c>
      <c r="G8" s="20"/>
      <c r="H8" s="20"/>
      <c r="I8" s="20"/>
      <c r="J8" s="20"/>
      <c r="K8" s="20"/>
      <c r="L8" s="20"/>
      <c r="M8" s="20"/>
      <c r="N8" s="20"/>
      <c r="O8" s="20"/>
      <c r="P8" s="20"/>
      <c r="Q8" s="20"/>
      <c r="R8" s="20"/>
      <c r="S8" s="20"/>
      <c r="T8" s="20"/>
      <c r="U8" s="20"/>
      <c r="V8" s="20"/>
    </row>
    <row r="9" spans="1:22" ht="19" x14ac:dyDescent="0.25">
      <c r="A9" s="20"/>
      <c r="B9" s="29" t="s">
        <v>551</v>
      </c>
      <c r="C9" s="27">
        <v>20335772000</v>
      </c>
      <c r="D9" s="27">
        <v>18813956000</v>
      </c>
      <c r="E9" s="27">
        <v>16313735000</v>
      </c>
      <c r="F9" s="28">
        <v>15301849000</v>
      </c>
      <c r="G9" s="20"/>
      <c r="H9" s="20"/>
      <c r="I9" s="20"/>
      <c r="J9" s="20"/>
      <c r="K9" s="20"/>
      <c r="L9" s="20"/>
      <c r="M9" s="20"/>
      <c r="N9" s="20"/>
      <c r="O9" s="20"/>
      <c r="P9" s="20"/>
      <c r="Q9" s="20"/>
      <c r="R9" s="20"/>
      <c r="S9" s="20"/>
      <c r="T9" s="20"/>
      <c r="U9" s="20"/>
      <c r="V9" s="20"/>
    </row>
    <row r="10" spans="1:22" ht="19" x14ac:dyDescent="0.25">
      <c r="A10" s="20"/>
      <c r="B10" s="29" t="s">
        <v>552</v>
      </c>
      <c r="C10" s="27">
        <v>2684961000</v>
      </c>
      <c r="D10" s="27">
        <v>3262769000</v>
      </c>
      <c r="E10" s="27">
        <v>2535620000</v>
      </c>
      <c r="F10" s="28">
        <v>356487000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-2959278000</v>
      </c>
      <c r="D12" s="27">
        <v>-1330067000</v>
      </c>
      <c r="E12" s="27">
        <v>-419829000</v>
      </c>
      <c r="F12" s="28">
        <v>-1450970000</v>
      </c>
      <c r="G12" s="20"/>
      <c r="H12" s="20"/>
      <c r="I12" s="20"/>
      <c r="J12" s="20"/>
      <c r="K12" s="20"/>
      <c r="L12" s="20"/>
      <c r="M12" s="20"/>
      <c r="N12" s="20"/>
      <c r="O12" s="20"/>
      <c r="P12" s="20"/>
      <c r="Q12" s="20"/>
      <c r="R12" s="20"/>
      <c r="S12" s="20"/>
      <c r="T12" s="20"/>
      <c r="U12" s="20"/>
      <c r="V12" s="20"/>
    </row>
    <row r="13" spans="1:22" ht="19" x14ac:dyDescent="0.25">
      <c r="A13" s="20"/>
      <c r="B13" s="29" t="s">
        <v>555</v>
      </c>
      <c r="C13" s="27">
        <v>-4349894000</v>
      </c>
      <c r="D13" s="27">
        <v>-3538913000</v>
      </c>
      <c r="E13" s="27">
        <v>-1797536000</v>
      </c>
      <c r="F13" s="28">
        <v>-877977000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2940788000</v>
      </c>
      <c r="D17" s="34">
        <v>3211135000</v>
      </c>
      <c r="E17" s="34">
        <v>3518543000</v>
      </c>
      <c r="F17" s="35">
        <v>2720108000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Fail</v>
      </c>
      <c r="E22" s="44" t="str">
        <f>IF(E17&gt;F17, "Pass", "Fail")</f>
        <v>Pass</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0.34216515050941604</v>
      </c>
      <c r="D24" s="50">
        <f>D17/(D4)</f>
        <v>0.39696394072320301</v>
      </c>
      <c r="E24" s="50">
        <f>E17/(E4)</f>
        <v>0.46445715278374539</v>
      </c>
      <c r="F24" s="51">
        <f>F17/(F4)</f>
        <v>0.38360557435743681</v>
      </c>
      <c r="G24" s="46">
        <f>(IF(C24 &gt; 0.5, 100, IF(C24 &gt;= 0.2, 50, 0))) +
  (IF(D24 &gt; 0.5, 100, IF(D24 &gt;= 0.2, 50, 0))) +
  (IF(E24 &gt; 0.5, 100, IF(E24 &gt;= 0.2, 50, 0))) +
  (IF(F24 &gt; 0.5, 100, IF(F24 &gt;= 0.2, 50, 0)))</f>
        <v>200</v>
      </c>
      <c r="H24" s="47" t="s">
        <v>571</v>
      </c>
      <c r="I24" s="20"/>
      <c r="J24" s="20"/>
      <c r="K24" s="20"/>
      <c r="L24" s="20"/>
      <c r="M24" s="20"/>
      <c r="N24" s="20"/>
      <c r="O24" s="20"/>
      <c r="P24" s="20"/>
      <c r="Q24" s="20"/>
      <c r="R24" s="20"/>
      <c r="S24" s="20"/>
      <c r="T24" s="20"/>
      <c r="U24" s="20"/>
      <c r="V24" s="20"/>
    </row>
    <row r="25" spans="1:22" x14ac:dyDescent="0.2">
      <c r="A25" s="20"/>
      <c r="B25" s="39" t="s">
        <v>487</v>
      </c>
      <c r="C25" s="50">
        <f>C17/C6</f>
        <v>0.18396161912407938</v>
      </c>
      <c r="D25" s="50">
        <f>D17/D6</f>
        <v>0.2102210121437956</v>
      </c>
      <c r="E25" s="50">
        <f>E17/E6</f>
        <v>0.24238734947075333</v>
      </c>
      <c r="F25" s="51">
        <f>F17/F6</f>
        <v>0.18858375892409474</v>
      </c>
      <c r="G25" s="46">
        <f>(IF(C25 &gt; 0.17, 100, IF(C25 &gt;= 0.1, 50, 0))) +
  (IF(D25 &gt; 0.17, 100, IF(D25 &gt;= 0.1, 50, 0))) +
  (IF(E25 &gt; 0.17, 100, IF(E25 &gt;= 0.1, 50, 0))) +
  (IF(F25 &gt; 0.17, 100, IF(F25 &gt;= 0.1, 50, 0)))</f>
        <v>400</v>
      </c>
      <c r="H25" s="47" t="s">
        <v>572</v>
      </c>
      <c r="I25" s="20"/>
      <c r="J25" s="20"/>
      <c r="K25" s="20"/>
      <c r="L25" s="20"/>
      <c r="M25" s="20"/>
      <c r="N25" s="20"/>
      <c r="O25" s="20"/>
      <c r="P25" s="20"/>
      <c r="Q25" s="20"/>
      <c r="R25" s="20"/>
      <c r="S25" s="20"/>
      <c r="T25" s="20"/>
      <c r="U25" s="20"/>
      <c r="V25" s="20"/>
    </row>
    <row r="26" spans="1:22" x14ac:dyDescent="0.2">
      <c r="A26" s="20"/>
      <c r="B26" s="39" t="s">
        <v>489</v>
      </c>
      <c r="C26" s="50">
        <f>C8/C6</f>
        <v>0.73964758144657428</v>
      </c>
      <c r="D26" s="50">
        <f>D8/D6</f>
        <v>0.66942940848022492</v>
      </c>
      <c r="E26" s="50">
        <f>E8/E6</f>
        <v>0.61613794354844542</v>
      </c>
      <c r="F26" s="51">
        <f>F8/F6</f>
        <v>0.62526608666521721</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-12.21416837794674</v>
      </c>
      <c r="D27" s="50">
        <f>D9/(D13+D10)</f>
        <v>-68.130960658207314</v>
      </c>
      <c r="E27" s="50">
        <f>E9/(E13+E10)</f>
        <v>22.102816210621015</v>
      </c>
      <c r="F27" s="51">
        <f>F9/(F13+F10)</f>
        <v>-29.342554986672802</v>
      </c>
      <c r="G27" s="46">
        <f>(IF(C27 &lt; 0.8, 100, IF(C27 &lt; 1, 50, 0))) +
  (IF(D27 &lt; 0.8, 100, IF(D27 &lt; 1, 50, 0))) +
  (IF(E27 &lt; 0.8, 100, IF(E27 &lt; 1, 50, 0))) +
  (IF(F27 &lt; 0.8, 100, IF(F27 &lt; 1, 50, 0)))</f>
        <v>300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0.89412290582958365</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-1.7663101157824368</v>
      </c>
      <c r="D31" s="50">
        <f>D17/(D13+D10)</f>
        <v>-11.628480068370125</v>
      </c>
      <c r="E31" s="50">
        <f>E17/(E13+E10)</f>
        <v>4.7671308414760381</v>
      </c>
      <c r="F31" s="51">
        <f>F17/(F13+F10)</f>
        <v>-5.2160309881301652</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0.59583333333333333</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134674000</v>
      </c>
      <c r="D4" s="27">
        <v>143331000</v>
      </c>
      <c r="E4" s="27">
        <v>146599000</v>
      </c>
      <c r="F4" s="28">
        <v>155266000</v>
      </c>
      <c r="G4" s="20"/>
      <c r="H4" s="20"/>
      <c r="I4" s="20"/>
      <c r="J4" s="20"/>
      <c r="K4" s="20"/>
      <c r="L4" s="20"/>
      <c r="M4" s="20"/>
      <c r="N4" s="20"/>
      <c r="O4" s="20"/>
      <c r="P4" s="20"/>
      <c r="Q4" s="20"/>
      <c r="R4" s="20"/>
      <c r="S4" s="20"/>
      <c r="T4" s="20"/>
      <c r="U4" s="20"/>
      <c r="V4" s="20"/>
    </row>
    <row r="5" spans="1:22" ht="19" x14ac:dyDescent="0.25">
      <c r="A5" s="20"/>
      <c r="B5" s="29" t="s">
        <v>547</v>
      </c>
      <c r="C5" s="27">
        <v>0</v>
      </c>
      <c r="D5" s="27">
        <v>0</v>
      </c>
      <c r="E5" s="27">
        <v>0</v>
      </c>
      <c r="F5" s="28">
        <v>0</v>
      </c>
      <c r="G5" s="20"/>
      <c r="H5" s="20"/>
      <c r="I5" s="20"/>
      <c r="J5" s="20"/>
      <c r="K5" s="20"/>
      <c r="L5" s="20"/>
      <c r="M5" s="20"/>
      <c r="N5" s="20"/>
      <c r="O5" s="20"/>
      <c r="P5" s="20"/>
      <c r="Q5" s="20"/>
      <c r="R5" s="20"/>
      <c r="S5" s="20"/>
      <c r="T5" s="20"/>
      <c r="U5" s="20"/>
      <c r="V5" s="20"/>
    </row>
    <row r="6" spans="1:22" ht="19" x14ac:dyDescent="0.25">
      <c r="A6" s="20"/>
      <c r="B6" s="29" t="s">
        <v>548</v>
      </c>
      <c r="C6" s="27">
        <v>20678214000</v>
      </c>
      <c r="D6" s="27">
        <v>20457764000</v>
      </c>
      <c r="E6" s="27">
        <v>19902016000</v>
      </c>
      <c r="F6" s="28">
        <v>19199144000</v>
      </c>
      <c r="G6" s="20"/>
      <c r="H6" s="20"/>
      <c r="I6" s="20"/>
      <c r="J6" s="20"/>
      <c r="K6" s="20"/>
      <c r="L6" s="20"/>
      <c r="M6" s="20"/>
      <c r="N6" s="20"/>
      <c r="O6" s="20"/>
      <c r="P6" s="20"/>
      <c r="Q6" s="20"/>
      <c r="R6" s="20"/>
      <c r="S6" s="20"/>
      <c r="T6" s="20"/>
      <c r="U6" s="20"/>
      <c r="V6" s="20"/>
    </row>
    <row r="7" spans="1:22" ht="19" x14ac:dyDescent="0.25">
      <c r="A7" s="20"/>
      <c r="B7" s="29" t="s">
        <v>549</v>
      </c>
      <c r="C7" s="27">
        <v>694554000</v>
      </c>
      <c r="D7" s="27">
        <v>659110000</v>
      </c>
      <c r="E7" s="27">
        <v>635724000</v>
      </c>
      <c r="F7" s="28">
        <v>642549000</v>
      </c>
      <c r="G7" s="20"/>
      <c r="H7" s="20"/>
      <c r="I7" s="20"/>
      <c r="J7" s="20"/>
      <c r="K7" s="20"/>
      <c r="L7" s="20"/>
      <c r="M7" s="20"/>
      <c r="N7" s="20"/>
      <c r="O7" s="20"/>
      <c r="P7" s="20"/>
      <c r="Q7" s="20"/>
      <c r="R7" s="20"/>
      <c r="S7" s="20"/>
      <c r="T7" s="20"/>
      <c r="U7" s="20"/>
      <c r="V7" s="20"/>
    </row>
    <row r="8" spans="1:22" ht="19" x14ac:dyDescent="0.25">
      <c r="A8" s="20"/>
      <c r="B8" s="29" t="s">
        <v>550</v>
      </c>
      <c r="C8" s="27">
        <v>8198869000</v>
      </c>
      <c r="D8" s="27">
        <v>8542416000</v>
      </c>
      <c r="E8" s="27">
        <v>8329831000</v>
      </c>
      <c r="F8" s="28">
        <v>7801744000</v>
      </c>
      <c r="G8" s="20"/>
      <c r="H8" s="20"/>
      <c r="I8" s="20"/>
      <c r="J8" s="20"/>
      <c r="K8" s="20"/>
      <c r="L8" s="20"/>
      <c r="M8" s="20"/>
      <c r="N8" s="20"/>
      <c r="O8" s="20"/>
      <c r="P8" s="20"/>
      <c r="Q8" s="20"/>
      <c r="R8" s="20"/>
      <c r="S8" s="20"/>
      <c r="T8" s="20"/>
      <c r="U8" s="20"/>
      <c r="V8" s="20"/>
    </row>
    <row r="9" spans="1:22" ht="19" x14ac:dyDescent="0.25">
      <c r="A9" s="20"/>
      <c r="B9" s="29" t="s">
        <v>551</v>
      </c>
      <c r="C9" s="27">
        <v>8893423000</v>
      </c>
      <c r="D9" s="27">
        <v>9201526000</v>
      </c>
      <c r="E9" s="27">
        <v>8965555000</v>
      </c>
      <c r="F9" s="28">
        <v>8444293000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478156000</v>
      </c>
      <c r="D12" s="27">
        <v>485221000</v>
      </c>
      <c r="E12" s="27">
        <v>240821000</v>
      </c>
      <c r="F12" s="28">
        <v>126022000</v>
      </c>
      <c r="G12" s="20"/>
      <c r="H12" s="20"/>
      <c r="I12" s="20"/>
      <c r="J12" s="20"/>
      <c r="K12" s="20"/>
      <c r="L12" s="20"/>
      <c r="M12" s="20"/>
      <c r="N12" s="20"/>
      <c r="O12" s="20"/>
      <c r="P12" s="20"/>
      <c r="Q12" s="20"/>
      <c r="R12" s="20"/>
      <c r="S12" s="20"/>
      <c r="T12" s="20"/>
      <c r="U12" s="20"/>
      <c r="V12" s="20"/>
    </row>
    <row r="13" spans="1:22" ht="19" x14ac:dyDescent="0.25">
      <c r="A13" s="20"/>
      <c r="B13" s="29" t="s">
        <v>555</v>
      </c>
      <c r="C13" s="27">
        <v>11784791000</v>
      </c>
      <c r="D13" s="27">
        <v>11256238000</v>
      </c>
      <c r="E13" s="27">
        <v>10936461000</v>
      </c>
      <c r="F13" s="28">
        <v>10754851000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16565000</v>
      </c>
      <c r="E15" s="27">
        <v>3231000</v>
      </c>
      <c r="F15" s="28">
        <v>12399000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1560029000</v>
      </c>
      <c r="D17" s="34">
        <v>1421932000</v>
      </c>
      <c r="E17" s="34">
        <v>1203170000</v>
      </c>
      <c r="F17" s="35">
        <v>1219615000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f>C17/(C4)</f>
        <v>11.583742964492032</v>
      </c>
      <c r="D24" s="50">
        <f>D17/(D4)</f>
        <v>9.9206173123748531</v>
      </c>
      <c r="E24" s="50">
        <f>E17/(E4)</f>
        <v>8.2072183302751043</v>
      </c>
      <c r="F24" s="51">
        <f>F17/(F4)</f>
        <v>7.8550036711192401</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7.5443120958125304E-2</v>
      </c>
      <c r="D25" s="50">
        <f>D17/D6</f>
        <v>6.9505738750334597E-2</v>
      </c>
      <c r="E25" s="50">
        <f>E17/E6</f>
        <v>6.0454679566130383E-2</v>
      </c>
      <c r="F25" s="51">
        <f>F17/F6</f>
        <v>6.3524446714916041E-2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0.39649792772238451</v>
      </c>
      <c r="D26" s="50">
        <f>D8/D6</f>
        <v>0.41756352258242885</v>
      </c>
      <c r="E26" s="50">
        <f>E8/E6</f>
        <v>0.4185420713157903</v>
      </c>
      <c r="F26" s="51">
        <f>F8/F6</f>
        <v>0.40635895016986173</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0.75465258569286464</v>
      </c>
      <c r="D27" s="50">
        <f>D9/(D13+D10)</f>
        <v>0.81746014965213065</v>
      </c>
      <c r="E27" s="50">
        <f>E9/(E13+E10)</f>
        <v>0.81978576067705999</v>
      </c>
      <c r="F27" s="51">
        <f>F9/(F13+F10)</f>
        <v>0.7851613192967527</v>
      </c>
      <c r="G27" s="46">
        <f>(IF(C27 &lt; 0.8, 100, IF(C27 &lt; 1, 50, 0))) +
  (IF(D27 &lt; 0.8, 100, IF(D27 &lt; 1, 50, 0))) +
  (IF(E27 &lt; 0.8, 100, IF(E27 &lt; 1, 50, 0))) +
  (IF(F27 &lt; 0.8, 100, IF(F27 &lt; 1, 50, 0)))</f>
        <v>300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0.63708180200730535</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0.1323764672619141</v>
      </c>
      <c r="D31" s="50">
        <f>D17/(D13+D10)</f>
        <v>0.12632391035086502</v>
      </c>
      <c r="E31" s="50">
        <f>E17/(E13+E10)</f>
        <v>0.1100145650407385</v>
      </c>
      <c r="F31" s="51">
        <f>F17/(F13+F10)</f>
        <v>0.11340138510519579</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0.375</v>
      </c>
      <c r="J2" s="20"/>
      <c r="K2" s="20"/>
      <c r="L2" s="20"/>
      <c r="M2" s="20"/>
      <c r="N2" s="20"/>
      <c r="O2" s="20"/>
      <c r="P2" s="20"/>
      <c r="Q2" s="20"/>
      <c r="R2" s="20"/>
      <c r="S2" s="20"/>
      <c r="T2" s="20"/>
      <c r="U2" s="20"/>
      <c r="V2" s="20"/>
    </row>
    <row r="3" spans="1:22" ht="19" x14ac:dyDescent="0.25">
      <c r="A3" s="20"/>
      <c r="B3" s="26" t="s">
        <v>545</v>
      </c>
      <c r="C3" s="27">
        <v>920700000</v>
      </c>
      <c r="D3" s="27">
        <v>1009900000</v>
      </c>
      <c r="E3" s="27">
        <v>907200000</v>
      </c>
      <c r="F3" s="28">
        <v>717200000</v>
      </c>
      <c r="G3" s="20"/>
      <c r="H3" s="20"/>
      <c r="I3" s="20"/>
      <c r="J3" s="20"/>
      <c r="K3" s="20"/>
      <c r="L3" s="20"/>
      <c r="M3" s="20"/>
      <c r="N3" s="20"/>
      <c r="O3" s="20"/>
      <c r="P3" s="20"/>
      <c r="Q3" s="20"/>
      <c r="R3" s="20"/>
      <c r="S3" s="20"/>
      <c r="T3" s="20"/>
      <c r="U3" s="20"/>
      <c r="V3" s="20"/>
    </row>
    <row r="4" spans="1:22" ht="19" x14ac:dyDescent="0.25">
      <c r="A4" s="20"/>
      <c r="B4" s="29" t="s">
        <v>546</v>
      </c>
      <c r="C4" s="27">
        <v>1625800000</v>
      </c>
      <c r="D4" s="27">
        <v>1540200000</v>
      </c>
      <c r="E4" s="27">
        <v>1477700000</v>
      </c>
      <c r="F4" s="28">
        <v>1343700000</v>
      </c>
      <c r="G4" s="20"/>
      <c r="H4" s="20"/>
      <c r="I4" s="20"/>
      <c r="J4" s="20"/>
      <c r="K4" s="20"/>
      <c r="L4" s="20"/>
      <c r="M4" s="20"/>
      <c r="N4" s="20"/>
      <c r="O4" s="20"/>
      <c r="P4" s="20"/>
      <c r="Q4" s="20"/>
      <c r="R4" s="20"/>
      <c r="S4" s="20"/>
      <c r="T4" s="20"/>
      <c r="U4" s="20"/>
      <c r="V4" s="20"/>
    </row>
    <row r="5" spans="1:22" ht="19" x14ac:dyDescent="0.25">
      <c r="A5" s="20"/>
      <c r="B5" s="29" t="s">
        <v>547</v>
      </c>
      <c r="C5" s="27">
        <v>2013600000</v>
      </c>
      <c r="D5" s="27">
        <v>1862400000</v>
      </c>
      <c r="E5" s="27">
        <v>1881500000</v>
      </c>
      <c r="F5" s="28">
        <v>1136400000</v>
      </c>
      <c r="G5" s="20"/>
      <c r="H5" s="20"/>
      <c r="I5" s="20"/>
      <c r="J5" s="20"/>
      <c r="K5" s="20"/>
      <c r="L5" s="20"/>
      <c r="M5" s="20"/>
      <c r="N5" s="20"/>
      <c r="O5" s="20"/>
      <c r="P5" s="20"/>
      <c r="Q5" s="20"/>
      <c r="R5" s="20"/>
      <c r="S5" s="20"/>
      <c r="T5" s="20"/>
      <c r="U5" s="20"/>
      <c r="V5" s="20"/>
    </row>
    <row r="6" spans="1:22" ht="19" x14ac:dyDescent="0.25">
      <c r="A6" s="20"/>
      <c r="B6" s="29" t="s">
        <v>548</v>
      </c>
      <c r="C6" s="27">
        <v>8209800000</v>
      </c>
      <c r="D6" s="27">
        <v>7950500000</v>
      </c>
      <c r="E6" s="27">
        <v>7971600000</v>
      </c>
      <c r="F6" s="28">
        <v>6083900000</v>
      </c>
      <c r="G6" s="20"/>
      <c r="H6" s="20"/>
      <c r="I6" s="20"/>
      <c r="J6" s="20"/>
      <c r="K6" s="20"/>
      <c r="L6" s="20"/>
      <c r="M6" s="20"/>
      <c r="N6" s="20"/>
      <c r="O6" s="20"/>
      <c r="P6" s="20"/>
      <c r="Q6" s="20"/>
      <c r="R6" s="20"/>
      <c r="S6" s="20"/>
      <c r="T6" s="20"/>
      <c r="U6" s="20"/>
      <c r="V6" s="20"/>
    </row>
    <row r="7" spans="1:22" ht="19" x14ac:dyDescent="0.25">
      <c r="A7" s="20"/>
      <c r="B7" s="29" t="s">
        <v>549</v>
      </c>
      <c r="C7" s="27">
        <v>2699500000</v>
      </c>
      <c r="D7" s="27">
        <v>2799800000</v>
      </c>
      <c r="E7" s="27">
        <v>2547900000</v>
      </c>
      <c r="F7" s="28">
        <v>1926000000</v>
      </c>
      <c r="G7" s="20"/>
      <c r="H7" s="20"/>
      <c r="I7" s="20"/>
      <c r="J7" s="20"/>
      <c r="K7" s="20"/>
      <c r="L7" s="20"/>
      <c r="M7" s="20"/>
      <c r="N7" s="20"/>
      <c r="O7" s="20"/>
      <c r="P7" s="20"/>
      <c r="Q7" s="20"/>
      <c r="R7" s="20"/>
      <c r="S7" s="20"/>
      <c r="T7" s="20"/>
      <c r="U7" s="20"/>
      <c r="V7" s="20"/>
    </row>
    <row r="8" spans="1:22" ht="19" x14ac:dyDescent="0.25">
      <c r="A8" s="20"/>
      <c r="B8" s="29" t="s">
        <v>550</v>
      </c>
      <c r="C8" s="27">
        <v>3382400000</v>
      </c>
      <c r="D8" s="27">
        <v>3118500000</v>
      </c>
      <c r="E8" s="27">
        <v>3499300000</v>
      </c>
      <c r="F8" s="28">
        <v>2673000000</v>
      </c>
      <c r="G8" s="20"/>
      <c r="H8" s="20"/>
      <c r="I8" s="20"/>
      <c r="J8" s="20"/>
      <c r="K8" s="20"/>
      <c r="L8" s="20"/>
      <c r="M8" s="20"/>
      <c r="N8" s="20"/>
      <c r="O8" s="20"/>
      <c r="P8" s="20"/>
      <c r="Q8" s="20"/>
      <c r="R8" s="20"/>
      <c r="S8" s="20"/>
      <c r="T8" s="20"/>
      <c r="U8" s="20"/>
      <c r="V8" s="20"/>
    </row>
    <row r="9" spans="1:22" ht="19" x14ac:dyDescent="0.25">
      <c r="A9" s="20"/>
      <c r="B9" s="29" t="s">
        <v>551</v>
      </c>
      <c r="C9" s="27">
        <v>6081900000</v>
      </c>
      <c r="D9" s="27">
        <v>5918300000</v>
      </c>
      <c r="E9" s="27">
        <v>6047200000</v>
      </c>
      <c r="F9" s="28">
        <v>4599000000</v>
      </c>
      <c r="G9" s="20"/>
      <c r="H9" s="20"/>
      <c r="I9" s="20"/>
      <c r="J9" s="20"/>
      <c r="K9" s="20"/>
      <c r="L9" s="20"/>
      <c r="M9" s="20"/>
      <c r="N9" s="20"/>
      <c r="O9" s="20"/>
      <c r="P9" s="20"/>
      <c r="Q9" s="20"/>
      <c r="R9" s="20"/>
      <c r="S9" s="20"/>
      <c r="T9" s="20"/>
      <c r="U9" s="20"/>
      <c r="V9" s="20"/>
    </row>
    <row r="10" spans="1:22" ht="19" x14ac:dyDescent="0.25">
      <c r="A10" s="20"/>
      <c r="B10" s="29" t="s">
        <v>552</v>
      </c>
      <c r="C10" s="27">
        <v>3134400000</v>
      </c>
      <c r="D10" s="27">
        <v>3021800000</v>
      </c>
      <c r="E10" s="27">
        <v>2659800000</v>
      </c>
      <c r="F10" s="28">
        <v>2501000000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4691800000</v>
      </c>
      <c r="D12" s="27">
        <v>4414600000</v>
      </c>
      <c r="E12" s="27">
        <v>3880700000</v>
      </c>
      <c r="F12" s="28">
        <v>3349300000</v>
      </c>
      <c r="G12" s="20"/>
      <c r="H12" s="20"/>
      <c r="I12" s="20"/>
      <c r="J12" s="20"/>
      <c r="K12" s="20"/>
      <c r="L12" s="20"/>
      <c r="M12" s="20"/>
      <c r="N12" s="20"/>
      <c r="O12" s="20"/>
      <c r="P12" s="20"/>
      <c r="Q12" s="20"/>
      <c r="R12" s="20"/>
      <c r="S12" s="20"/>
      <c r="T12" s="20"/>
      <c r="U12" s="20"/>
      <c r="V12" s="20"/>
    </row>
    <row r="13" spans="1:22" ht="19" x14ac:dyDescent="0.25">
      <c r="A13" s="20"/>
      <c r="B13" s="29" t="s">
        <v>555</v>
      </c>
      <c r="C13" s="27">
        <v>2127900000</v>
      </c>
      <c r="D13" s="27">
        <v>2032200000</v>
      </c>
      <c r="E13" s="27">
        <v>1924400000</v>
      </c>
      <c r="F13" s="28">
        <v>1484900000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135800000</v>
      </c>
      <c r="D15" s="27">
        <v>136100000</v>
      </c>
      <c r="E15" s="27">
        <v>136600000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826000000</v>
      </c>
      <c r="D17" s="34">
        <v>961000000</v>
      </c>
      <c r="E17" s="34">
        <v>1046800000</v>
      </c>
      <c r="F17" s="35">
        <v>751300000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Fail</v>
      </c>
      <c r="E22" s="44" t="str">
        <f>IF(E17&gt;F17, "Pass", "Fail")</f>
        <v>Pass</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0.50805757165703036</v>
      </c>
      <c r="D24" s="50">
        <f>D17/(D4)</f>
        <v>0.62394494221529673</v>
      </c>
      <c r="E24" s="50">
        <f>E17/(E4)</f>
        <v>0.70839818637071128</v>
      </c>
      <c r="F24" s="51">
        <f>F17/(F4)</f>
        <v>0.55912778149884645</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0.10061146434748715</v>
      </c>
      <c r="D25" s="50">
        <f>D17/D6</f>
        <v>0.12087290107540406</v>
      </c>
      <c r="E25" s="50">
        <f>E17/E6</f>
        <v>0.13131617241206281</v>
      </c>
      <c r="F25" s="51">
        <f>F17/F6</f>
        <v>0.12348986669734874</v>
      </c>
      <c r="G25" s="46">
        <f>(IF(C25 &gt; 0.17, 100, IF(C25 &gt;= 0.1, 50, 0))) +
  (IF(D25 &gt; 0.17, 100, IF(D25 &gt;= 0.1, 50, 0))) +
  (IF(E25 &gt; 0.17, 100, IF(E25 &gt;= 0.1, 50, 0))) +
  (IF(F25 &gt; 0.17, 100, IF(F25 &gt;= 0.1, 50, 0)))</f>
        <v>200</v>
      </c>
      <c r="H25" s="47" t="s">
        <v>572</v>
      </c>
      <c r="I25" s="20"/>
      <c r="J25" s="20"/>
      <c r="K25" s="20"/>
      <c r="L25" s="20"/>
      <c r="M25" s="20"/>
      <c r="N25" s="20"/>
      <c r="O25" s="20"/>
      <c r="P25" s="20"/>
      <c r="Q25" s="20"/>
      <c r="R25" s="20"/>
      <c r="S25" s="20"/>
      <c r="T25" s="20"/>
      <c r="U25" s="20"/>
      <c r="V25" s="20"/>
    </row>
    <row r="26" spans="1:22" x14ac:dyDescent="0.2">
      <c r="A26" s="20"/>
      <c r="B26" s="39" t="s">
        <v>489</v>
      </c>
      <c r="C26" s="50">
        <f>C8/C6</f>
        <v>0.4119954201076762</v>
      </c>
      <c r="D26" s="50">
        <f>D8/D6</f>
        <v>0.39223948179359791</v>
      </c>
      <c r="E26" s="50">
        <f>E8/E6</f>
        <v>0.4389708465050931</v>
      </c>
      <c r="F26" s="51">
        <f>F8/F6</f>
        <v>0.43935633393053797</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1.1557493871501054</v>
      </c>
      <c r="D27" s="50">
        <f>D9/(D13+D10)</f>
        <v>1.1710130589631975</v>
      </c>
      <c r="E27" s="50">
        <f>E9/(E13+E10)</f>
        <v>1.3191396535927751</v>
      </c>
      <c r="F27" s="51">
        <f>F9/(F13+F10)</f>
        <v>1.1538172056499159</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0.11967664545826945</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0.15696558539041863</v>
      </c>
      <c r="D31" s="50">
        <f>D17/(D13+D10)</f>
        <v>0.19014641867827464</v>
      </c>
      <c r="E31" s="50">
        <f>E17/(E13+E10)</f>
        <v>0.22834954844902056</v>
      </c>
      <c r="F31" s="51">
        <f>F17/(F13+F10)</f>
        <v>0.18848942522391429</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0.45958333333333334</v>
      </c>
      <c r="J2" s="20"/>
      <c r="K2" s="20"/>
      <c r="L2" s="20"/>
      <c r="M2" s="20"/>
      <c r="N2" s="20"/>
      <c r="O2" s="20"/>
      <c r="P2" s="20"/>
      <c r="Q2" s="20"/>
      <c r="R2" s="20"/>
      <c r="S2" s="20"/>
      <c r="T2" s="20"/>
      <c r="U2" s="20"/>
      <c r="V2" s="20"/>
    </row>
    <row r="3" spans="1:22" ht="19" x14ac:dyDescent="0.25">
      <c r="A3" s="20"/>
      <c r="B3" s="26" t="s">
        <v>545</v>
      </c>
      <c r="C3" s="27">
        <v>269855000</v>
      </c>
      <c r="D3" s="27">
        <v>202471000</v>
      </c>
      <c r="E3" s="27">
        <v>108688000</v>
      </c>
      <c r="F3" s="28">
        <v>89958000</v>
      </c>
      <c r="G3" s="20"/>
      <c r="H3" s="20"/>
      <c r="I3" s="20"/>
      <c r="J3" s="20"/>
      <c r="K3" s="20"/>
      <c r="L3" s="20"/>
      <c r="M3" s="20"/>
      <c r="N3" s="20"/>
      <c r="O3" s="20"/>
      <c r="P3" s="20"/>
      <c r="Q3" s="20"/>
      <c r="R3" s="20"/>
      <c r="S3" s="20"/>
      <c r="T3" s="20"/>
      <c r="U3" s="20"/>
      <c r="V3" s="20"/>
    </row>
    <row r="4" spans="1:22" ht="19" x14ac:dyDescent="0.25">
      <c r="A4" s="20"/>
      <c r="B4" s="29" t="s">
        <v>546</v>
      </c>
      <c r="C4" s="27">
        <v>236688000</v>
      </c>
      <c r="D4" s="27">
        <v>208213000</v>
      </c>
      <c r="E4" s="27">
        <v>161727000</v>
      </c>
      <c r="F4" s="28">
        <v>127802000</v>
      </c>
      <c r="G4" s="20"/>
      <c r="H4" s="20"/>
      <c r="I4" s="20"/>
      <c r="J4" s="20"/>
      <c r="K4" s="20"/>
      <c r="L4" s="20"/>
      <c r="M4" s="20"/>
      <c r="N4" s="20"/>
      <c r="O4" s="20"/>
      <c r="P4" s="20"/>
      <c r="Q4" s="20"/>
      <c r="R4" s="20"/>
      <c r="S4" s="20"/>
      <c r="T4" s="20"/>
      <c r="U4" s="20"/>
      <c r="V4" s="20"/>
    </row>
    <row r="5" spans="1:22" ht="19" x14ac:dyDescent="0.25">
      <c r="A5" s="20"/>
      <c r="B5" s="29" t="s">
        <v>547</v>
      </c>
      <c r="C5" s="27">
        <v>57945000</v>
      </c>
      <c r="D5" s="27">
        <v>44983000</v>
      </c>
      <c r="E5" s="27">
        <v>43592000</v>
      </c>
      <c r="F5" s="28">
        <v>25205000</v>
      </c>
      <c r="G5" s="20"/>
      <c r="H5" s="20"/>
      <c r="I5" s="20"/>
      <c r="J5" s="20"/>
      <c r="K5" s="20"/>
      <c r="L5" s="20"/>
      <c r="M5" s="20"/>
      <c r="N5" s="20"/>
      <c r="O5" s="20"/>
      <c r="P5" s="20"/>
      <c r="Q5" s="20"/>
      <c r="R5" s="20"/>
      <c r="S5" s="20"/>
      <c r="T5" s="20"/>
      <c r="U5" s="20"/>
      <c r="V5" s="20"/>
    </row>
    <row r="6" spans="1:22" ht="19" x14ac:dyDescent="0.25">
      <c r="A6" s="20"/>
      <c r="B6" s="29" t="s">
        <v>548</v>
      </c>
      <c r="C6" s="27">
        <v>3436845000</v>
      </c>
      <c r="D6" s="27">
        <v>2851894000</v>
      </c>
      <c r="E6" s="27">
        <v>1688210000</v>
      </c>
      <c r="F6" s="28">
        <v>1381023000</v>
      </c>
      <c r="G6" s="20"/>
      <c r="H6" s="20"/>
      <c r="I6" s="20"/>
      <c r="J6" s="20"/>
      <c r="K6" s="20"/>
      <c r="L6" s="20"/>
      <c r="M6" s="20"/>
      <c r="N6" s="20"/>
      <c r="O6" s="20"/>
      <c r="P6" s="20"/>
      <c r="Q6" s="20"/>
      <c r="R6" s="20"/>
      <c r="S6" s="20"/>
      <c r="T6" s="20"/>
      <c r="U6" s="20"/>
      <c r="V6" s="20"/>
    </row>
    <row r="7" spans="1:22" ht="19" x14ac:dyDescent="0.25">
      <c r="A7" s="20"/>
      <c r="B7" s="29" t="s">
        <v>549</v>
      </c>
      <c r="C7" s="27">
        <v>799969000</v>
      </c>
      <c r="D7" s="27">
        <v>602646000</v>
      </c>
      <c r="E7" s="27">
        <v>418521000</v>
      </c>
      <c r="F7" s="28">
        <v>256331000</v>
      </c>
      <c r="G7" s="20"/>
      <c r="H7" s="20"/>
      <c r="I7" s="20"/>
      <c r="J7" s="20"/>
      <c r="K7" s="20"/>
      <c r="L7" s="20"/>
      <c r="M7" s="20"/>
      <c r="N7" s="20"/>
      <c r="O7" s="20"/>
      <c r="P7" s="20"/>
      <c r="Q7" s="20"/>
      <c r="R7" s="20"/>
      <c r="S7" s="20"/>
      <c r="T7" s="20"/>
      <c r="U7" s="20"/>
      <c r="V7" s="20"/>
    </row>
    <row r="8" spans="1:22" ht="19" x14ac:dyDescent="0.25">
      <c r="A8" s="20"/>
      <c r="B8" s="29" t="s">
        <v>550</v>
      </c>
      <c r="C8" s="27">
        <v>1024842000</v>
      </c>
      <c r="D8" s="27">
        <v>980757000</v>
      </c>
      <c r="E8" s="27">
        <v>221840000</v>
      </c>
      <c r="F8" s="28">
        <v>148437000</v>
      </c>
      <c r="G8" s="20"/>
      <c r="H8" s="20"/>
      <c r="I8" s="20"/>
      <c r="J8" s="20"/>
      <c r="K8" s="20"/>
      <c r="L8" s="20"/>
      <c r="M8" s="20"/>
      <c r="N8" s="20"/>
      <c r="O8" s="20"/>
      <c r="P8" s="20"/>
      <c r="Q8" s="20"/>
      <c r="R8" s="20"/>
      <c r="S8" s="20"/>
      <c r="T8" s="20"/>
      <c r="U8" s="20"/>
      <c r="V8" s="20"/>
    </row>
    <row r="9" spans="1:22" ht="19" x14ac:dyDescent="0.25">
      <c r="A9" s="20"/>
      <c r="B9" s="29" t="s">
        <v>551</v>
      </c>
      <c r="C9" s="27">
        <v>1824811000</v>
      </c>
      <c r="D9" s="27">
        <v>1583403000</v>
      </c>
      <c r="E9" s="27">
        <v>640361000</v>
      </c>
      <c r="F9" s="28">
        <v>404768000</v>
      </c>
      <c r="G9" s="20"/>
      <c r="H9" s="20"/>
      <c r="I9" s="20"/>
      <c r="J9" s="20"/>
      <c r="K9" s="20"/>
      <c r="L9" s="20"/>
      <c r="M9" s="20"/>
      <c r="N9" s="20"/>
      <c r="O9" s="20"/>
      <c r="P9" s="20"/>
      <c r="Q9" s="20"/>
      <c r="R9" s="20"/>
      <c r="S9" s="20"/>
      <c r="T9" s="20"/>
      <c r="U9" s="20"/>
      <c r="V9" s="20"/>
    </row>
    <row r="10" spans="1:22" ht="19" x14ac:dyDescent="0.25">
      <c r="A10" s="20"/>
      <c r="B10" s="29" t="s">
        <v>552</v>
      </c>
      <c r="C10" s="27">
        <v>155947000</v>
      </c>
      <c r="D10" s="27">
        <v>155947000</v>
      </c>
      <c r="E10" s="27">
        <v>155947000</v>
      </c>
      <c r="F10" s="28">
        <v>155947000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431249000</v>
      </c>
      <c r="D12" s="27">
        <v>257022000</v>
      </c>
      <c r="E12" s="27">
        <v>109883000</v>
      </c>
      <c r="F12" s="28">
        <v>169901000</v>
      </c>
      <c r="G12" s="20"/>
      <c r="H12" s="20"/>
      <c r="I12" s="20"/>
      <c r="J12" s="20"/>
      <c r="K12" s="20"/>
      <c r="L12" s="20"/>
      <c r="M12" s="20"/>
      <c r="N12" s="20"/>
      <c r="O12" s="20"/>
      <c r="P12" s="20"/>
      <c r="Q12" s="20"/>
      <c r="R12" s="20"/>
      <c r="S12" s="20"/>
      <c r="T12" s="20"/>
      <c r="U12" s="20"/>
      <c r="V12" s="20"/>
    </row>
    <row r="13" spans="1:22" ht="19" x14ac:dyDescent="0.25">
      <c r="A13" s="20"/>
      <c r="B13" s="29" t="s">
        <v>555</v>
      </c>
      <c r="C13" s="27">
        <v>1612034000</v>
      </c>
      <c r="D13" s="27">
        <v>1268491000</v>
      </c>
      <c r="E13" s="27">
        <v>1047849000</v>
      </c>
      <c r="F13" s="28">
        <v>976255000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303719000</v>
      </c>
      <c r="D15" s="27">
        <v>233810000</v>
      </c>
      <c r="E15" s="27">
        <v>194026000</v>
      </c>
      <c r="F15" s="28">
        <v>123195000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189263000</v>
      </c>
      <c r="D17" s="34">
        <v>235361000</v>
      </c>
      <c r="E17" s="34">
        <v>124494000</v>
      </c>
      <c r="F17" s="35">
        <v>38481000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0.7996307375109849</v>
      </c>
      <c r="D24" s="50">
        <f>D17/(D4)</f>
        <v>1.1303857107865503</v>
      </c>
      <c r="E24" s="50">
        <f>E17/(E4)</f>
        <v>0.76977870114452129</v>
      </c>
      <c r="F24" s="51">
        <f>F17/(F4)</f>
        <v>0.30109857435720883</v>
      </c>
      <c r="G24" s="46">
        <f>(IF(C24 &gt; 0.5, 100, IF(C24 &gt;= 0.2, 50, 0))) +
  (IF(D24 &gt; 0.5, 100, IF(D24 &gt;= 0.2, 50, 0))) +
  (IF(E24 &gt; 0.5, 100, IF(E24 &gt;= 0.2, 50, 0))) +
  (IF(F24 &gt; 0.5, 100, IF(F24 &gt;= 0.2, 50, 0)))</f>
        <v>350</v>
      </c>
      <c r="H24" s="47" t="s">
        <v>571</v>
      </c>
      <c r="I24" s="20"/>
      <c r="J24" s="20"/>
      <c r="K24" s="20"/>
      <c r="L24" s="20"/>
      <c r="M24" s="20"/>
      <c r="N24" s="20"/>
      <c r="O24" s="20"/>
      <c r="P24" s="20"/>
      <c r="Q24" s="20"/>
      <c r="R24" s="20"/>
      <c r="S24" s="20"/>
      <c r="T24" s="20"/>
      <c r="U24" s="20"/>
      <c r="V24" s="20"/>
    </row>
    <row r="25" spans="1:22" x14ac:dyDescent="0.2">
      <c r="A25" s="20"/>
      <c r="B25" s="39" t="s">
        <v>487</v>
      </c>
      <c r="C25" s="50">
        <f>C17/C6</f>
        <v>5.5068820386139035E-2</v>
      </c>
      <c r="D25" s="50">
        <f>D17/D6</f>
        <v>8.2527962119209194E-2</v>
      </c>
      <c r="E25" s="50">
        <f>E17/E6</f>
        <v>7.3743195455541671E-2</v>
      </c>
      <c r="F25" s="51">
        <f>F17/F6</f>
        <v>2.7864126810342768E-2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0.29819267380402664</v>
      </c>
      <c r="D26" s="50">
        <f>D8/D6</f>
        <v>0.34389672266921562</v>
      </c>
      <c r="E26" s="50">
        <f>E8/E6</f>
        <v>0.13140545311306057</v>
      </c>
      <c r="F26" s="51">
        <f>F8/F6</f>
        <v>0.10748336559202852</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1.0321440105973989</v>
      </c>
      <c r="D27" s="50">
        <f>D9/(D13+D10)</f>
        <v>1.1115983988071085</v>
      </c>
      <c r="E27" s="50">
        <f>E9/(E13+E10)</f>
        <v>0.53195142698596776</v>
      </c>
      <c r="F27" s="51">
        <f>F9/(F13+F10)</f>
        <v>0.35750510951226017</v>
      </c>
      <c r="G27" s="46">
        <f>(IF(C27 &lt; 0.8, 100, IF(C27 &lt; 1, 50, 0))) +
  (IF(D27 &lt; 0.8, 100, IF(D27 &lt; 1, 50, 0))) +
  (IF(E27 &lt; 0.8, 100, IF(E27 &lt; 1, 50, 0))) +
  (IF(F27 &lt; 0.8, 100, IF(F27 &lt; 1, 50, 0)))</f>
        <v>200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0.55455560081394439</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0.10705035857285797</v>
      </c>
      <c r="D31" s="50">
        <f>D17/(D13+D10)</f>
        <v>0.1652307787351924</v>
      </c>
      <c r="E31" s="50">
        <f>E17/(E13+E10)</f>
        <v>0.10341785485248331</v>
      </c>
      <c r="F31" s="51">
        <f>F17/(F13+F10)</f>
        <v>3.3987751302329443E-2</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0.23541666666666664</v>
      </c>
      <c r="J2" s="20"/>
      <c r="K2" s="20"/>
      <c r="L2" s="20"/>
      <c r="M2" s="20"/>
      <c r="N2" s="20"/>
      <c r="O2" s="20"/>
      <c r="P2" s="20"/>
      <c r="Q2" s="20"/>
      <c r="R2" s="20"/>
      <c r="S2" s="20"/>
      <c r="T2" s="20"/>
      <c r="U2" s="20"/>
      <c r="V2" s="20"/>
    </row>
    <row r="3" spans="1:22" ht="19" x14ac:dyDescent="0.25">
      <c r="A3" s="20"/>
      <c r="B3" s="26" t="s">
        <v>545</v>
      </c>
      <c r="C3" s="27">
        <v>5094000000</v>
      </c>
      <c r="D3" s="27">
        <v>4587000000</v>
      </c>
      <c r="E3" s="27">
        <v>3979000000</v>
      </c>
      <c r="F3" s="28">
        <v>4421000000</v>
      </c>
      <c r="G3" s="20"/>
      <c r="H3" s="20"/>
      <c r="I3" s="20"/>
      <c r="J3" s="20"/>
      <c r="K3" s="20"/>
      <c r="L3" s="20"/>
      <c r="M3" s="20"/>
      <c r="N3" s="20"/>
      <c r="O3" s="20"/>
      <c r="P3" s="20"/>
      <c r="Q3" s="20"/>
      <c r="R3" s="20"/>
      <c r="S3" s="20"/>
      <c r="T3" s="20"/>
      <c r="U3" s="20"/>
      <c r="V3" s="20"/>
    </row>
    <row r="4" spans="1:22" ht="19" x14ac:dyDescent="0.25">
      <c r="A4" s="20"/>
      <c r="B4" s="29" t="s">
        <v>546</v>
      </c>
      <c r="C4" s="27">
        <v>4892000000</v>
      </c>
      <c r="D4" s="27">
        <v>4538000000</v>
      </c>
      <c r="E4" s="27">
        <v>4877000000</v>
      </c>
      <c r="F4" s="28">
        <v>5358000000</v>
      </c>
      <c r="G4" s="20"/>
      <c r="H4" s="20"/>
      <c r="I4" s="20"/>
      <c r="J4" s="20"/>
      <c r="K4" s="20"/>
      <c r="L4" s="20"/>
      <c r="M4" s="20"/>
      <c r="N4" s="20"/>
      <c r="O4" s="20"/>
      <c r="P4" s="20"/>
      <c r="Q4" s="20"/>
      <c r="R4" s="20"/>
      <c r="S4" s="20"/>
      <c r="T4" s="20"/>
      <c r="U4" s="20"/>
      <c r="V4" s="20"/>
    </row>
    <row r="5" spans="1:22" ht="19" x14ac:dyDescent="0.25">
      <c r="A5" s="20"/>
      <c r="B5" s="29" t="s">
        <v>547</v>
      </c>
      <c r="C5" s="27">
        <v>6137000000</v>
      </c>
      <c r="D5" s="27">
        <v>5930000000</v>
      </c>
      <c r="E5" s="27">
        <v>5959000000</v>
      </c>
      <c r="F5" s="28">
        <v>5977000000</v>
      </c>
      <c r="G5" s="20"/>
      <c r="H5" s="20"/>
      <c r="I5" s="20"/>
      <c r="J5" s="20"/>
      <c r="K5" s="20"/>
      <c r="L5" s="20"/>
      <c r="M5" s="20"/>
      <c r="N5" s="20"/>
      <c r="O5" s="20"/>
      <c r="P5" s="20"/>
      <c r="Q5" s="20"/>
      <c r="R5" s="20"/>
      <c r="S5" s="20"/>
      <c r="T5" s="20"/>
      <c r="U5" s="20"/>
      <c r="V5" s="20"/>
    </row>
    <row r="6" spans="1:22" ht="19" x14ac:dyDescent="0.25">
      <c r="A6" s="20"/>
      <c r="B6" s="29" t="s">
        <v>548</v>
      </c>
      <c r="C6" s="27">
        <v>36945000000</v>
      </c>
      <c r="D6" s="27">
        <v>34181000000</v>
      </c>
      <c r="E6" s="27">
        <v>35308000000</v>
      </c>
      <c r="F6" s="28">
        <v>38007000000</v>
      </c>
      <c r="G6" s="20"/>
      <c r="H6" s="20"/>
      <c r="I6" s="20"/>
      <c r="J6" s="20"/>
      <c r="K6" s="20"/>
      <c r="L6" s="20"/>
      <c r="M6" s="20"/>
      <c r="N6" s="20"/>
      <c r="O6" s="20"/>
      <c r="P6" s="20"/>
      <c r="Q6" s="20"/>
      <c r="R6" s="20"/>
      <c r="S6" s="20"/>
      <c r="T6" s="20"/>
      <c r="U6" s="20"/>
      <c r="V6" s="20"/>
    </row>
    <row r="7" spans="1:22" ht="19" x14ac:dyDescent="0.25">
      <c r="A7" s="20"/>
      <c r="B7" s="29" t="s">
        <v>549</v>
      </c>
      <c r="C7" s="27">
        <v>12991000000</v>
      </c>
      <c r="D7" s="27">
        <v>11076000000</v>
      </c>
      <c r="E7" s="27">
        <v>9128000000</v>
      </c>
      <c r="F7" s="28">
        <v>10227000000</v>
      </c>
      <c r="G7" s="20"/>
      <c r="H7" s="20"/>
      <c r="I7" s="20"/>
      <c r="J7" s="20"/>
      <c r="K7" s="20"/>
      <c r="L7" s="20"/>
      <c r="M7" s="20"/>
      <c r="N7" s="20"/>
      <c r="O7" s="20"/>
      <c r="P7" s="20"/>
      <c r="Q7" s="20"/>
      <c r="R7" s="20"/>
      <c r="S7" s="20"/>
      <c r="T7" s="20"/>
      <c r="U7" s="20"/>
      <c r="V7" s="20"/>
    </row>
    <row r="8" spans="1:22" ht="19" x14ac:dyDescent="0.25">
      <c r="A8" s="20"/>
      <c r="B8" s="29" t="s">
        <v>550</v>
      </c>
      <c r="C8" s="27">
        <v>8435000000</v>
      </c>
      <c r="D8" s="27">
        <v>8580000000</v>
      </c>
      <c r="E8" s="27">
        <v>9434000000</v>
      </c>
      <c r="F8" s="28">
        <v>9538000000</v>
      </c>
      <c r="G8" s="20"/>
      <c r="H8" s="20"/>
      <c r="I8" s="20"/>
      <c r="J8" s="20"/>
      <c r="K8" s="20"/>
      <c r="L8" s="20"/>
      <c r="M8" s="20"/>
      <c r="N8" s="20"/>
      <c r="O8" s="20"/>
      <c r="P8" s="20"/>
      <c r="Q8" s="20"/>
      <c r="R8" s="20"/>
      <c r="S8" s="20"/>
      <c r="T8" s="20"/>
      <c r="U8" s="20"/>
      <c r="V8" s="20"/>
    </row>
    <row r="9" spans="1:22" ht="19" x14ac:dyDescent="0.25">
      <c r="A9" s="20"/>
      <c r="B9" s="29" t="s">
        <v>551</v>
      </c>
      <c r="C9" s="27">
        <v>21426000000</v>
      </c>
      <c r="D9" s="27">
        <v>19656000000</v>
      </c>
      <c r="E9" s="27">
        <v>18562000000</v>
      </c>
      <c r="F9" s="28">
        <v>19765000000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-8819000000</v>
      </c>
      <c r="D12" s="27">
        <v>-10761000000</v>
      </c>
      <c r="E12" s="27">
        <v>-10160000000</v>
      </c>
      <c r="F12" s="28">
        <v>-9942000000</v>
      </c>
      <c r="G12" s="20"/>
      <c r="H12" s="20"/>
      <c r="I12" s="20"/>
      <c r="J12" s="20"/>
      <c r="K12" s="20"/>
      <c r="L12" s="20"/>
      <c r="M12" s="20"/>
      <c r="N12" s="20"/>
      <c r="O12" s="20"/>
      <c r="P12" s="20"/>
      <c r="Q12" s="20"/>
      <c r="R12" s="20"/>
      <c r="S12" s="20"/>
      <c r="T12" s="20"/>
      <c r="U12" s="20"/>
      <c r="V12" s="20"/>
    </row>
    <row r="13" spans="1:22" ht="19" x14ac:dyDescent="0.25">
      <c r="A13" s="20"/>
      <c r="B13" s="29" t="s">
        <v>555</v>
      </c>
      <c r="C13" s="27">
        <v>15519000000</v>
      </c>
      <c r="D13" s="27">
        <v>14525000000</v>
      </c>
      <c r="E13" s="27">
        <v>16746000000</v>
      </c>
      <c r="F13" s="28">
        <v>18242000000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3062000000</v>
      </c>
      <c r="D17" s="34">
        <v>1888000000</v>
      </c>
      <c r="E17" s="34">
        <v>2374000000</v>
      </c>
      <c r="F17" s="35">
        <v>1304000000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Fail</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0.62591986917416187</v>
      </c>
      <c r="D24" s="50">
        <f>D17/(D4)</f>
        <v>0.41604230938739534</v>
      </c>
      <c r="E24" s="50">
        <f>E17/(E4)</f>
        <v>0.48677465655115848</v>
      </c>
      <c r="F24" s="51">
        <f>F17/(F4)</f>
        <v>0.24337439343038447</v>
      </c>
      <c r="G24" s="46">
        <f>(IF(C24 &gt; 0.5, 100, IF(C24 &gt;= 0.2, 50, 0))) +
  (IF(D24 &gt; 0.5, 100, IF(D24 &gt;= 0.2, 50, 0))) +
  (IF(E24 &gt; 0.5, 100, IF(E24 &gt;= 0.2, 50, 0))) +
  (IF(F24 &gt; 0.5, 100, IF(F24 &gt;= 0.2, 50, 0)))</f>
        <v>250</v>
      </c>
      <c r="H24" s="47" t="s">
        <v>571</v>
      </c>
      <c r="I24" s="20"/>
      <c r="J24" s="20"/>
      <c r="K24" s="20"/>
      <c r="L24" s="20"/>
      <c r="M24" s="20"/>
      <c r="N24" s="20"/>
      <c r="O24" s="20"/>
      <c r="P24" s="20"/>
      <c r="Q24" s="20"/>
      <c r="R24" s="20"/>
      <c r="S24" s="20"/>
      <c r="T24" s="20"/>
      <c r="U24" s="20"/>
      <c r="V24" s="20"/>
    </row>
    <row r="25" spans="1:22" x14ac:dyDescent="0.2">
      <c r="A25" s="20"/>
      <c r="B25" s="39" t="s">
        <v>487</v>
      </c>
      <c r="C25" s="50">
        <f>C17/C6</f>
        <v>8.287995669238056E-2</v>
      </c>
      <c r="D25" s="50">
        <f>D17/D6</f>
        <v>5.5235364676282143E-2</v>
      </c>
      <c r="E25" s="50">
        <f>E17/E6</f>
        <v>6.7236886824515688E-2</v>
      </c>
      <c r="F25" s="51">
        <f>F17/F6</f>
        <v>3.4309469308285316E-2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0.22831235620516985</v>
      </c>
      <c r="D26" s="50">
        <f>D8/D6</f>
        <v>0.25101664667505341</v>
      </c>
      <c r="E26" s="50">
        <f>E8/E6</f>
        <v>0.26719157131528265</v>
      </c>
      <c r="F26" s="51">
        <f>F8/F6</f>
        <v>0.25095377167363908</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1.380630195244539</v>
      </c>
      <c r="D27" s="50">
        <f>D9/(D13+D10)</f>
        <v>1.3532530120481927</v>
      </c>
      <c r="E27" s="50">
        <f>E9/(E13+E10)</f>
        <v>1.1084438074764122</v>
      </c>
      <c r="F27" s="51">
        <f>F9/(F13+F10)</f>
        <v>1.0834886525600262</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-3.3128592819541614E-2</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0.19730652748244087</v>
      </c>
      <c r="D31" s="50">
        <f>D17/(D13+D10)</f>
        <v>0.12998278829604132</v>
      </c>
      <c r="E31" s="50">
        <f>E17/(E13+E10)</f>
        <v>0.14176519765914247</v>
      </c>
      <c r="F31" s="51">
        <f>F17/(F13+F10)</f>
        <v>7.1483389979168949E-2</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0.28541666666666665</v>
      </c>
      <c r="J2" s="20"/>
      <c r="K2" s="20"/>
      <c r="L2" s="20"/>
      <c r="M2" s="20"/>
      <c r="N2" s="20"/>
      <c r="O2" s="20"/>
      <c r="P2" s="20"/>
      <c r="Q2" s="20"/>
      <c r="R2" s="20"/>
      <c r="S2" s="20"/>
      <c r="T2" s="20"/>
      <c r="U2" s="20"/>
      <c r="V2" s="20"/>
    </row>
    <row r="3" spans="1:22" ht="19" x14ac:dyDescent="0.25">
      <c r="A3" s="20"/>
      <c r="B3" s="26" t="s">
        <v>545</v>
      </c>
      <c r="C3" s="27">
        <v>1559000000</v>
      </c>
      <c r="D3" s="27">
        <v>2179000000</v>
      </c>
      <c r="E3" s="27">
        <v>1795000000</v>
      </c>
      <c r="F3" s="28">
        <v>1353000000</v>
      </c>
      <c r="G3" s="20"/>
      <c r="H3" s="20"/>
      <c r="I3" s="20"/>
      <c r="J3" s="20"/>
      <c r="K3" s="20"/>
      <c r="L3" s="20"/>
      <c r="M3" s="20"/>
      <c r="N3" s="20"/>
      <c r="O3" s="20"/>
      <c r="P3" s="20"/>
      <c r="Q3" s="20"/>
      <c r="R3" s="20"/>
      <c r="S3" s="20"/>
      <c r="T3" s="20"/>
      <c r="U3" s="20"/>
      <c r="V3" s="20"/>
    </row>
    <row r="4" spans="1:22" ht="19" x14ac:dyDescent="0.25">
      <c r="A4" s="20"/>
      <c r="B4" s="29" t="s">
        <v>546</v>
      </c>
      <c r="C4" s="27">
        <v>7820000000</v>
      </c>
      <c r="D4" s="27">
        <v>7487000000</v>
      </c>
      <c r="E4" s="27">
        <v>6922000000</v>
      </c>
      <c r="F4" s="28">
        <v>5653000000</v>
      </c>
      <c r="G4" s="20"/>
      <c r="H4" s="20"/>
      <c r="I4" s="20"/>
      <c r="J4" s="20"/>
      <c r="K4" s="20"/>
      <c r="L4" s="20"/>
      <c r="M4" s="20"/>
      <c r="N4" s="20"/>
      <c r="O4" s="20"/>
      <c r="P4" s="20"/>
      <c r="Q4" s="20"/>
      <c r="R4" s="20"/>
      <c r="S4" s="20"/>
      <c r="T4" s="20"/>
      <c r="U4" s="20"/>
      <c r="V4" s="20"/>
    </row>
    <row r="5" spans="1:22" ht="19" x14ac:dyDescent="0.25">
      <c r="A5" s="20"/>
      <c r="B5" s="29" t="s">
        <v>547</v>
      </c>
      <c r="C5" s="27">
        <v>4290000000</v>
      </c>
      <c r="D5" s="27">
        <v>4235000000</v>
      </c>
      <c r="E5" s="27">
        <v>4378000000</v>
      </c>
      <c r="F5" s="28">
        <v>4484000000</v>
      </c>
      <c r="G5" s="20"/>
      <c r="H5" s="20"/>
      <c r="I5" s="20"/>
      <c r="J5" s="20"/>
      <c r="K5" s="20"/>
      <c r="L5" s="20"/>
      <c r="M5" s="20"/>
      <c r="N5" s="20"/>
      <c r="O5" s="20"/>
      <c r="P5" s="20"/>
      <c r="Q5" s="20"/>
      <c r="R5" s="20"/>
      <c r="S5" s="20"/>
      <c r="T5" s="20"/>
      <c r="U5" s="20"/>
      <c r="V5" s="20"/>
    </row>
    <row r="6" spans="1:22" ht="19" x14ac:dyDescent="0.25">
      <c r="A6" s="20"/>
      <c r="B6" s="29" t="s">
        <v>548</v>
      </c>
      <c r="C6" s="27">
        <v>19303000000</v>
      </c>
      <c r="D6" s="27">
        <v>19909000000</v>
      </c>
      <c r="E6" s="27">
        <v>19714000000</v>
      </c>
      <c r="F6" s="28">
        <v>18252000000</v>
      </c>
      <c r="G6" s="20"/>
      <c r="H6" s="20"/>
      <c r="I6" s="20"/>
      <c r="J6" s="20"/>
      <c r="K6" s="20"/>
      <c r="L6" s="20"/>
      <c r="M6" s="20"/>
      <c r="N6" s="20"/>
      <c r="O6" s="20"/>
      <c r="P6" s="20"/>
      <c r="Q6" s="20"/>
      <c r="R6" s="20"/>
      <c r="S6" s="20"/>
      <c r="T6" s="20"/>
      <c r="U6" s="20"/>
      <c r="V6" s="20"/>
    </row>
    <row r="7" spans="1:22" ht="19" x14ac:dyDescent="0.25">
      <c r="A7" s="20"/>
      <c r="B7" s="29" t="s">
        <v>549</v>
      </c>
      <c r="C7" s="27">
        <v>6185000000</v>
      </c>
      <c r="D7" s="27">
        <v>7008000000</v>
      </c>
      <c r="E7" s="27">
        <v>5953000000</v>
      </c>
      <c r="F7" s="28">
        <v>4444000000</v>
      </c>
      <c r="G7" s="20"/>
      <c r="H7" s="20"/>
      <c r="I7" s="20"/>
      <c r="J7" s="20"/>
      <c r="K7" s="20"/>
      <c r="L7" s="20"/>
      <c r="M7" s="20"/>
      <c r="N7" s="20"/>
      <c r="O7" s="20"/>
      <c r="P7" s="20"/>
      <c r="Q7" s="20"/>
      <c r="R7" s="20"/>
      <c r="S7" s="20"/>
      <c r="T7" s="20"/>
      <c r="U7" s="20"/>
      <c r="V7" s="20"/>
    </row>
    <row r="8" spans="1:22" ht="19" x14ac:dyDescent="0.25">
      <c r="A8" s="20"/>
      <c r="B8" s="29" t="s">
        <v>550</v>
      </c>
      <c r="C8" s="27">
        <v>9281000000</v>
      </c>
      <c r="D8" s="27">
        <v>9374000000</v>
      </c>
      <c r="E8" s="27">
        <v>10076000000</v>
      </c>
      <c r="F8" s="28">
        <v>10471000000</v>
      </c>
      <c r="G8" s="20"/>
      <c r="H8" s="20"/>
      <c r="I8" s="20"/>
      <c r="J8" s="20"/>
      <c r="K8" s="20"/>
      <c r="L8" s="20"/>
      <c r="M8" s="20"/>
      <c r="N8" s="20"/>
      <c r="O8" s="20"/>
      <c r="P8" s="20"/>
      <c r="Q8" s="20"/>
      <c r="R8" s="20"/>
      <c r="S8" s="20"/>
      <c r="T8" s="20"/>
      <c r="U8" s="20"/>
      <c r="V8" s="20"/>
    </row>
    <row r="9" spans="1:22" ht="19" x14ac:dyDescent="0.25">
      <c r="A9" s="20"/>
      <c r="B9" s="29" t="s">
        <v>551</v>
      </c>
      <c r="C9" s="27">
        <v>15466000000</v>
      </c>
      <c r="D9" s="27">
        <v>16382000000</v>
      </c>
      <c r="E9" s="27">
        <v>16029000000</v>
      </c>
      <c r="F9" s="28">
        <v>14915000000</v>
      </c>
      <c r="G9" s="20"/>
      <c r="H9" s="20"/>
      <c r="I9" s="20"/>
      <c r="J9" s="20"/>
      <c r="K9" s="20"/>
      <c r="L9" s="20"/>
      <c r="M9" s="20"/>
      <c r="N9" s="20"/>
      <c r="O9" s="20"/>
      <c r="P9" s="20"/>
      <c r="Q9" s="20"/>
      <c r="R9" s="20"/>
      <c r="S9" s="20"/>
      <c r="T9" s="20"/>
      <c r="U9" s="20"/>
      <c r="V9" s="20"/>
    </row>
    <row r="10" spans="1:22" ht="19" x14ac:dyDescent="0.25">
      <c r="A10" s="20"/>
      <c r="B10" s="29" t="s">
        <v>552</v>
      </c>
      <c r="C10" s="27">
        <v>4390000000</v>
      </c>
      <c r="D10" s="27">
        <v>4429000000</v>
      </c>
      <c r="E10" s="27">
        <v>3854000000</v>
      </c>
      <c r="F10" s="28">
        <v>3130000000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7763000000</v>
      </c>
      <c r="D12" s="27">
        <v>7309000000</v>
      </c>
      <c r="E12" s="27">
        <v>6843000000</v>
      </c>
      <c r="F12" s="28">
        <v>6192000000</v>
      </c>
      <c r="G12" s="20"/>
      <c r="H12" s="20"/>
      <c r="I12" s="20"/>
      <c r="J12" s="20"/>
      <c r="K12" s="20"/>
      <c r="L12" s="20"/>
      <c r="M12" s="20"/>
      <c r="N12" s="20"/>
      <c r="O12" s="20"/>
      <c r="P12" s="20"/>
      <c r="Q12" s="20"/>
      <c r="R12" s="20"/>
      <c r="S12" s="20"/>
      <c r="T12" s="20"/>
      <c r="U12" s="20"/>
      <c r="V12" s="20"/>
    </row>
    <row r="13" spans="1:22" ht="19" x14ac:dyDescent="0.25">
      <c r="A13" s="20"/>
      <c r="B13" s="29" t="s">
        <v>555</v>
      </c>
      <c r="C13" s="27">
        <v>3837000000</v>
      </c>
      <c r="D13" s="27">
        <v>3527000000</v>
      </c>
      <c r="E13" s="27">
        <v>3685000000</v>
      </c>
      <c r="F13" s="28">
        <v>3337000000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1863000000</v>
      </c>
      <c r="D17" s="34">
        <v>301000000</v>
      </c>
      <c r="E17" s="34">
        <v>1760000000</v>
      </c>
      <c r="F17" s="35">
        <v>1432000000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0.23823529411764705</v>
      </c>
      <c r="D24" s="50">
        <f>D17/(D4)</f>
        <v>4.020301856551356E-2</v>
      </c>
      <c r="E24" s="50">
        <f>E17/(E4)</f>
        <v>0.25426177405374167</v>
      </c>
      <c r="F24" s="51">
        <f>F17/(F4)</f>
        <v>0.25331682292588004</v>
      </c>
      <c r="G24" s="46">
        <f>(IF(C24 &gt; 0.5, 100, IF(C24 &gt;= 0.2, 50, 0))) +
  (IF(D24 &gt; 0.5, 100, IF(D24 &gt;= 0.2, 50, 0))) +
  (IF(E24 &gt; 0.5, 100, IF(E24 &gt;= 0.2, 50, 0))) +
  (IF(F24 &gt; 0.5, 100, IF(F24 &gt;= 0.2, 50, 0)))</f>
        <v>150</v>
      </c>
      <c r="H24" s="47" t="s">
        <v>571</v>
      </c>
      <c r="I24" s="20"/>
      <c r="J24" s="20"/>
      <c r="K24" s="20"/>
      <c r="L24" s="20"/>
      <c r="M24" s="20"/>
      <c r="N24" s="20"/>
      <c r="O24" s="20"/>
      <c r="P24" s="20"/>
      <c r="Q24" s="20"/>
      <c r="R24" s="20"/>
      <c r="S24" s="20"/>
      <c r="T24" s="20"/>
      <c r="U24" s="20"/>
      <c r="V24" s="20"/>
    </row>
    <row r="25" spans="1:22" x14ac:dyDescent="0.2">
      <c r="A25" s="20"/>
      <c r="B25" s="39" t="s">
        <v>487</v>
      </c>
      <c r="C25" s="50">
        <f>C17/C6</f>
        <v>9.651349531160959E-2</v>
      </c>
      <c r="D25" s="50">
        <f>D17/D6</f>
        <v>1.511879049676026E-2</v>
      </c>
      <c r="E25" s="50">
        <f>E17/E6</f>
        <v>8.9276656183422953E-2</v>
      </c>
      <c r="F25" s="51">
        <f>F17/F6</f>
        <v>7.8457155380232305E-2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0.48080609231725641</v>
      </c>
      <c r="D26" s="50">
        <f>D8/D6</f>
        <v>0.47084233261339092</v>
      </c>
      <c r="E26" s="50">
        <f>E8/E6</f>
        <v>0.51110885665009642</v>
      </c>
      <c r="F26" s="51">
        <f>F8/F6</f>
        <v>0.57369055445978523</v>
      </c>
      <c r="G26" s="46">
        <f>(IF(C26 &lt; 0.5, 100, 0)) +
  (IF(D26 &lt; 0.5, 100, 0)) +
  (IF(E26 &lt; 0.5, 100, 0)) +
  (IF(F26 &lt; 0.5, 100, 0))</f>
        <v>200</v>
      </c>
      <c r="H26" s="47" t="s">
        <v>573</v>
      </c>
      <c r="I26" s="20"/>
      <c r="J26" s="20"/>
      <c r="K26" s="20"/>
      <c r="L26" s="20"/>
      <c r="M26" s="20"/>
      <c r="N26" s="20"/>
      <c r="O26" s="20"/>
      <c r="P26" s="20"/>
      <c r="Q26" s="20"/>
      <c r="R26" s="20"/>
      <c r="S26" s="20"/>
      <c r="T26" s="20"/>
      <c r="U26" s="20"/>
      <c r="V26" s="20"/>
    </row>
    <row r="27" spans="1:22" x14ac:dyDescent="0.2">
      <c r="A27" s="20"/>
      <c r="B27" s="39" t="s">
        <v>574</v>
      </c>
      <c r="C27" s="50">
        <f>C9/(C13+C10)</f>
        <v>1.8799076212471131</v>
      </c>
      <c r="D27" s="50">
        <f>D9/(D13+D10)</f>
        <v>2.0590749120160883</v>
      </c>
      <c r="E27" s="50">
        <f>E9/(E13+E10)</f>
        <v>2.1261440509351375</v>
      </c>
      <c r="F27" s="51">
        <f>F9/(F13+F10)</f>
        <v>2.3063244162672025</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7.8449882144744798E-2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0.22644949556338884</v>
      </c>
      <c r="D31" s="50">
        <f>D17/(D13+D10)</f>
        <v>3.7833081950729007E-2</v>
      </c>
      <c r="E31" s="50">
        <f>E17/(E13+E10)</f>
        <v>0.23345271256134767</v>
      </c>
      <c r="F31" s="51">
        <f>F17/(F13+F10)</f>
        <v>0.22143188495438379</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0.29833333333333334</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11855000000</v>
      </c>
      <c r="D4" s="27">
        <v>11510000000</v>
      </c>
      <c r="E4" s="27">
        <v>10833000000</v>
      </c>
      <c r="F4" s="28">
        <v>11000000000</v>
      </c>
      <c r="G4" s="20"/>
      <c r="H4" s="20"/>
      <c r="I4" s="20"/>
      <c r="J4" s="20"/>
      <c r="K4" s="20"/>
      <c r="L4" s="20"/>
      <c r="M4" s="20"/>
      <c r="N4" s="20"/>
      <c r="O4" s="20"/>
      <c r="P4" s="20"/>
      <c r="Q4" s="20"/>
      <c r="R4" s="20"/>
      <c r="S4" s="20"/>
      <c r="T4" s="20"/>
      <c r="U4" s="20"/>
      <c r="V4" s="20"/>
    </row>
    <row r="5" spans="1:22" ht="19" x14ac:dyDescent="0.25">
      <c r="A5" s="20"/>
      <c r="B5" s="29" t="s">
        <v>547</v>
      </c>
      <c r="C5" s="27">
        <v>69021000000</v>
      </c>
      <c r="D5" s="27">
        <v>69022000000</v>
      </c>
      <c r="E5" s="27">
        <v>69022000000</v>
      </c>
      <c r="F5" s="28">
        <v>68951000000</v>
      </c>
      <c r="G5" s="20"/>
      <c r="H5" s="20"/>
      <c r="I5" s="20"/>
      <c r="J5" s="20"/>
      <c r="K5" s="20"/>
      <c r="L5" s="20"/>
      <c r="M5" s="20"/>
      <c r="N5" s="20"/>
      <c r="O5" s="20"/>
      <c r="P5" s="20"/>
      <c r="Q5" s="20"/>
      <c r="R5" s="20"/>
      <c r="S5" s="20"/>
      <c r="T5" s="20"/>
      <c r="U5" s="20"/>
      <c r="V5" s="20"/>
    </row>
    <row r="6" spans="1:22" ht="19" x14ac:dyDescent="0.25">
      <c r="A6" s="20"/>
      <c r="B6" s="29" t="s">
        <v>548</v>
      </c>
      <c r="C6" s="27">
        <v>3180151000000</v>
      </c>
      <c r="D6" s="27">
        <v>3051375000000</v>
      </c>
      <c r="E6" s="27">
        <v>3169495000000</v>
      </c>
      <c r="F6" s="28">
        <v>2819627000000</v>
      </c>
      <c r="G6" s="20"/>
      <c r="H6" s="20"/>
      <c r="I6" s="20"/>
      <c r="J6" s="20"/>
      <c r="K6" s="20"/>
      <c r="L6" s="20"/>
      <c r="M6" s="20"/>
      <c r="N6" s="20"/>
      <c r="O6" s="20"/>
      <c r="P6" s="20"/>
      <c r="Q6" s="20"/>
      <c r="R6" s="20"/>
      <c r="S6" s="20"/>
      <c r="T6" s="20"/>
      <c r="U6" s="20"/>
      <c r="V6" s="20"/>
    </row>
    <row r="7" spans="1:22" ht="19" x14ac:dyDescent="0.25">
      <c r="A7" s="20"/>
      <c r="B7" s="29" t="s">
        <v>549</v>
      </c>
      <c r="C7" s="27">
        <v>0</v>
      </c>
      <c r="D7" s="27">
        <v>0</v>
      </c>
      <c r="E7" s="27">
        <v>0</v>
      </c>
      <c r="F7" s="28">
        <v>0</v>
      </c>
      <c r="G7" s="20"/>
      <c r="H7" s="20"/>
      <c r="I7" s="20"/>
      <c r="J7" s="20"/>
      <c r="K7" s="20"/>
      <c r="L7" s="20"/>
      <c r="M7" s="20"/>
      <c r="N7" s="20"/>
      <c r="O7" s="20"/>
      <c r="P7" s="20"/>
      <c r="Q7" s="20"/>
      <c r="R7" s="20"/>
      <c r="S7" s="20"/>
      <c r="T7" s="20"/>
      <c r="U7" s="20"/>
      <c r="V7" s="20"/>
    </row>
    <row r="8" spans="1:22" ht="19" x14ac:dyDescent="0.25">
      <c r="A8" s="20"/>
      <c r="B8" s="29" t="s">
        <v>550</v>
      </c>
      <c r="C8" s="27">
        <v>0</v>
      </c>
      <c r="D8" s="27">
        <v>0</v>
      </c>
      <c r="E8" s="27">
        <v>0</v>
      </c>
      <c r="F8" s="28">
        <v>0</v>
      </c>
      <c r="G8" s="20"/>
      <c r="H8" s="20"/>
      <c r="I8" s="20"/>
      <c r="J8" s="20"/>
      <c r="K8" s="20"/>
      <c r="L8" s="20"/>
      <c r="M8" s="20"/>
      <c r="N8" s="20"/>
      <c r="O8" s="20"/>
      <c r="P8" s="20"/>
      <c r="Q8" s="20"/>
      <c r="R8" s="20"/>
      <c r="S8" s="20"/>
      <c r="T8" s="20"/>
      <c r="U8" s="20"/>
      <c r="V8" s="20"/>
    </row>
    <row r="9" spans="1:22" ht="19" x14ac:dyDescent="0.25">
      <c r="A9" s="20"/>
      <c r="B9" s="29" t="s">
        <v>551</v>
      </c>
      <c r="C9" s="27">
        <v>2888505000000</v>
      </c>
      <c r="D9" s="27">
        <v>2778178000000</v>
      </c>
      <c r="E9" s="27">
        <v>2899429000000</v>
      </c>
      <c r="F9" s="28">
        <v>2546703000000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28397000000</v>
      </c>
      <c r="D11" s="27">
        <v>28397000000</v>
      </c>
      <c r="E11" s="27">
        <v>24708000000</v>
      </c>
      <c r="F11" s="28">
        <v>24510000000</v>
      </c>
      <c r="G11" s="20"/>
      <c r="H11" s="20"/>
      <c r="I11" s="20"/>
      <c r="J11" s="20"/>
      <c r="K11" s="20"/>
      <c r="L11" s="20"/>
      <c r="M11" s="20"/>
      <c r="N11" s="20"/>
      <c r="O11" s="20"/>
      <c r="P11" s="20"/>
      <c r="Q11" s="20"/>
      <c r="R11" s="20"/>
      <c r="S11" s="20"/>
      <c r="T11" s="20"/>
      <c r="U11" s="20"/>
      <c r="V11" s="20"/>
    </row>
    <row r="12" spans="1:22" ht="19" x14ac:dyDescent="0.25">
      <c r="A12" s="20"/>
      <c r="B12" s="29" t="s">
        <v>554</v>
      </c>
      <c r="C12" s="27">
        <v>224672000000</v>
      </c>
      <c r="D12" s="27">
        <v>207003000000</v>
      </c>
      <c r="E12" s="27">
        <v>188064000000</v>
      </c>
      <c r="F12" s="28">
        <v>164088000000</v>
      </c>
      <c r="G12" s="20"/>
      <c r="H12" s="20"/>
      <c r="I12" s="20"/>
      <c r="J12" s="20"/>
      <c r="K12" s="20"/>
      <c r="L12" s="20"/>
      <c r="M12" s="20"/>
      <c r="N12" s="20"/>
      <c r="O12" s="20"/>
      <c r="P12" s="20"/>
      <c r="Q12" s="20"/>
      <c r="R12" s="20"/>
      <c r="S12" s="20"/>
      <c r="T12" s="20"/>
      <c r="U12" s="20"/>
      <c r="V12" s="20"/>
    </row>
    <row r="13" spans="1:22" ht="19" x14ac:dyDescent="0.25">
      <c r="A13" s="20"/>
      <c r="B13" s="29" t="s">
        <v>555</v>
      </c>
      <c r="C13" s="27">
        <v>291646000000</v>
      </c>
      <c r="D13" s="27">
        <v>273197000000</v>
      </c>
      <c r="E13" s="27">
        <v>270066000000</v>
      </c>
      <c r="F13" s="28">
        <v>272924000000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44982000000</v>
      </c>
      <c r="D17" s="34">
        <v>-6327000000</v>
      </c>
      <c r="E17" s="34">
        <v>-7193000000</v>
      </c>
      <c r="F17" s="35">
        <v>37993000000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Fail</v>
      </c>
      <c r="E23" s="44" t="str">
        <f>IF(E17&gt;E7, "Pass", "Fail")</f>
        <v>Fail</v>
      </c>
      <c r="F23" s="49" t="str">
        <f>IF(F17&gt;F7, "Pass", "Fail")</f>
        <v>Pass</v>
      </c>
      <c r="G23" s="46">
        <f>(COUNTIF(C23:F23, "Pass") * 100) + (COUNTIF(C23:F23, "Fail") * 0)</f>
        <v>200</v>
      </c>
      <c r="H23" s="47" t="s">
        <v>570</v>
      </c>
      <c r="I23" s="20"/>
      <c r="J23" s="20"/>
      <c r="K23" s="20"/>
      <c r="L23" s="20"/>
      <c r="M23" s="20"/>
      <c r="N23" s="20"/>
      <c r="O23" s="20"/>
      <c r="P23" s="20"/>
      <c r="Q23" s="20"/>
      <c r="R23" s="20"/>
      <c r="S23" s="20"/>
      <c r="T23" s="20"/>
      <c r="U23" s="20"/>
      <c r="V23" s="20"/>
    </row>
    <row r="24" spans="1:22" x14ac:dyDescent="0.2">
      <c r="A24" s="20"/>
      <c r="B24" s="39" t="s">
        <v>499</v>
      </c>
      <c r="C24" s="50">
        <f>C17/(C4)</f>
        <v>3.7943483762125685</v>
      </c>
      <c r="D24" s="50">
        <f>D17/(D4)</f>
        <v>-0.54969591659426587</v>
      </c>
      <c r="E24" s="50">
        <f>E17/(E4)</f>
        <v>-0.6639896612203452</v>
      </c>
      <c r="F24" s="51">
        <f>F17/(F4)</f>
        <v>3.4539090909090908</v>
      </c>
      <c r="G24" s="46">
        <f>(IF(C24 &gt; 0.5, 100, IF(C24 &gt;= 0.2, 50, 0))) +
  (IF(D24 &gt; 0.5, 100, IF(D24 &gt;= 0.2, 50, 0))) +
  (IF(E24 &gt; 0.5, 100, IF(E24 &gt;= 0.2, 50, 0))) +
  (IF(F24 &gt; 0.5, 100, IF(F24 &gt;= 0.2, 50, 0)))</f>
        <v>200</v>
      </c>
      <c r="H24" s="47" t="s">
        <v>571</v>
      </c>
      <c r="I24" s="20"/>
      <c r="J24" s="20"/>
      <c r="K24" s="20"/>
      <c r="L24" s="20"/>
      <c r="M24" s="20"/>
      <c r="N24" s="20"/>
      <c r="O24" s="20"/>
      <c r="P24" s="20"/>
      <c r="Q24" s="20"/>
      <c r="R24" s="20"/>
      <c r="S24" s="20"/>
      <c r="T24" s="20"/>
      <c r="U24" s="20"/>
      <c r="V24" s="20"/>
    </row>
    <row r="25" spans="1:22" x14ac:dyDescent="0.2">
      <c r="A25" s="20"/>
      <c r="B25" s="39" t="s">
        <v>487</v>
      </c>
      <c r="C25" s="50">
        <f>C17/C6</f>
        <v>1.4144611372227294E-2</v>
      </c>
      <c r="D25" s="50">
        <f>D17/D6</f>
        <v>-2.073491458768588E-3</v>
      </c>
      <c r="E25" s="50">
        <f>E17/E6</f>
        <v>-2.2694467099648365E-3</v>
      </c>
      <c r="F25" s="51">
        <f>F17/F6</f>
        <v>1.3474477297883727E-2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v>
      </c>
      <c r="D26" s="50">
        <f>D8/D6</f>
        <v>0</v>
      </c>
      <c r="E26" s="50">
        <f>E8/E6</f>
        <v>0</v>
      </c>
      <c r="F26" s="51">
        <f>F8/F6</f>
        <v>0</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9.9041474938795666</v>
      </c>
      <c r="D27" s="50">
        <f>D9/(D13+D10)</f>
        <v>10.169138021281347</v>
      </c>
      <c r="E27" s="50">
        <f>E9/(E13+E10)</f>
        <v>10.736001569986596</v>
      </c>
      <c r="F27" s="51">
        <f>F9/(F13+F10)</f>
        <v>9.3311801087482227</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Fail</v>
      </c>
      <c r="D28" s="52" t="str">
        <f>IF(D11=0, "Pass", "Fail")</f>
        <v>Fail</v>
      </c>
      <c r="E28" s="52" t="str">
        <f>IF(E11=0, "Pass", "Fail")</f>
        <v>Fail</v>
      </c>
      <c r="F28" s="53" t="str">
        <f>IF(F11=0, "Pass", "Fail")</f>
        <v>Fail</v>
      </c>
      <c r="G28" s="46">
        <f>(COUNTIF(C28:F28, "Pass") * 100) + (COUNTIF(C28:F28, "Fail") * 0)</f>
        <v>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0.11072601595210073</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0.15423492864637267</v>
      </c>
      <c r="D31" s="50">
        <f>D17/(D13+D10)</f>
        <v>-2.3159112288934358E-2</v>
      </c>
      <c r="E31" s="50">
        <f>E17/(E13+E10)</f>
        <v>-2.6634230151148238E-2</v>
      </c>
      <c r="F31" s="51">
        <f>F17/(F13+F10)</f>
        <v>0.13920725183567587</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0.46916666666666673</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3163000000</v>
      </c>
      <c r="D4" s="27">
        <v>3256000000</v>
      </c>
      <c r="E4" s="27">
        <v>3431000000</v>
      </c>
      <c r="F4" s="28">
        <v>3602000000</v>
      </c>
      <c r="G4" s="20"/>
      <c r="H4" s="20"/>
      <c r="I4" s="20"/>
      <c r="J4" s="20"/>
      <c r="K4" s="20"/>
      <c r="L4" s="20"/>
      <c r="M4" s="20"/>
      <c r="N4" s="20"/>
      <c r="O4" s="20"/>
      <c r="P4" s="20"/>
      <c r="Q4" s="20"/>
      <c r="R4" s="20"/>
      <c r="S4" s="20"/>
      <c r="T4" s="20"/>
      <c r="U4" s="20"/>
      <c r="V4" s="20"/>
    </row>
    <row r="5" spans="1:22" ht="19" x14ac:dyDescent="0.25">
      <c r="A5" s="20"/>
      <c r="B5" s="29" t="s">
        <v>547</v>
      </c>
      <c r="C5" s="27">
        <v>16261000000</v>
      </c>
      <c r="D5" s="27">
        <v>16150000000</v>
      </c>
      <c r="E5" s="27">
        <v>17512000000</v>
      </c>
      <c r="F5" s="28">
        <v>17496000000</v>
      </c>
      <c r="G5" s="20"/>
      <c r="H5" s="20"/>
      <c r="I5" s="20"/>
      <c r="J5" s="20"/>
      <c r="K5" s="20"/>
      <c r="L5" s="20"/>
      <c r="M5" s="20"/>
      <c r="N5" s="20"/>
      <c r="O5" s="20"/>
      <c r="P5" s="20"/>
      <c r="Q5" s="20"/>
      <c r="R5" s="20"/>
      <c r="S5" s="20"/>
      <c r="T5" s="20"/>
      <c r="U5" s="20"/>
      <c r="V5" s="20"/>
    </row>
    <row r="6" spans="1:22" ht="19" x14ac:dyDescent="0.25">
      <c r="A6" s="20"/>
      <c r="B6" s="29" t="s">
        <v>548</v>
      </c>
      <c r="C6" s="27">
        <v>409953000000</v>
      </c>
      <c r="D6" s="27">
        <v>405783000000</v>
      </c>
      <c r="E6" s="27">
        <v>444438000000</v>
      </c>
      <c r="F6" s="28">
        <v>469633000000</v>
      </c>
      <c r="G6" s="20"/>
      <c r="H6" s="20"/>
      <c r="I6" s="20"/>
      <c r="J6" s="20"/>
      <c r="K6" s="20"/>
      <c r="L6" s="20"/>
      <c r="M6" s="20"/>
      <c r="N6" s="20"/>
      <c r="O6" s="20"/>
      <c r="P6" s="20"/>
      <c r="Q6" s="20"/>
      <c r="R6" s="20"/>
      <c r="S6" s="20"/>
      <c r="T6" s="20"/>
      <c r="U6" s="20"/>
      <c r="V6" s="20"/>
    </row>
    <row r="7" spans="1:22" ht="19" x14ac:dyDescent="0.25">
      <c r="A7" s="20"/>
      <c r="B7" s="29" t="s">
        <v>549</v>
      </c>
      <c r="C7" s="27">
        <v>0</v>
      </c>
      <c r="D7" s="27">
        <v>0</v>
      </c>
      <c r="E7" s="27">
        <v>0</v>
      </c>
      <c r="F7" s="28">
        <v>0</v>
      </c>
      <c r="G7" s="20"/>
      <c r="H7" s="20"/>
      <c r="I7" s="20"/>
      <c r="J7" s="20"/>
      <c r="K7" s="20"/>
      <c r="L7" s="20"/>
      <c r="M7" s="20"/>
      <c r="N7" s="20"/>
      <c r="O7" s="20"/>
      <c r="P7" s="20"/>
      <c r="Q7" s="20"/>
      <c r="R7" s="20"/>
      <c r="S7" s="20"/>
      <c r="T7" s="20"/>
      <c r="U7" s="20"/>
      <c r="V7" s="20"/>
    </row>
    <row r="8" spans="1:22" ht="19" x14ac:dyDescent="0.25">
      <c r="A8" s="20"/>
      <c r="B8" s="29" t="s">
        <v>550</v>
      </c>
      <c r="C8" s="27">
        <v>0</v>
      </c>
      <c r="D8" s="27">
        <v>0</v>
      </c>
      <c r="E8" s="27">
        <v>0</v>
      </c>
      <c r="F8" s="28">
        <v>0</v>
      </c>
      <c r="G8" s="20"/>
      <c r="H8" s="20"/>
      <c r="I8" s="20"/>
      <c r="J8" s="20"/>
      <c r="K8" s="20"/>
      <c r="L8" s="20"/>
      <c r="M8" s="20"/>
      <c r="N8" s="20"/>
      <c r="O8" s="20"/>
      <c r="P8" s="20"/>
      <c r="Q8" s="20"/>
      <c r="R8" s="20"/>
      <c r="S8" s="20"/>
      <c r="T8" s="20"/>
      <c r="U8" s="20"/>
      <c r="V8" s="20"/>
    </row>
    <row r="9" spans="1:22" ht="19" x14ac:dyDescent="0.25">
      <c r="A9" s="20"/>
      <c r="B9" s="29" t="s">
        <v>551</v>
      </c>
      <c r="C9" s="27">
        <v>368944000000</v>
      </c>
      <c r="D9" s="27">
        <v>364933000000</v>
      </c>
      <c r="E9" s="27">
        <v>401047000000</v>
      </c>
      <c r="F9" s="28">
        <v>423513000000</v>
      </c>
      <c r="G9" s="20"/>
      <c r="H9" s="20"/>
      <c r="I9" s="20"/>
      <c r="J9" s="20"/>
      <c r="K9" s="20"/>
      <c r="L9" s="20"/>
      <c r="M9" s="20"/>
      <c r="N9" s="20"/>
      <c r="O9" s="20"/>
      <c r="P9" s="20"/>
      <c r="Q9" s="20"/>
      <c r="R9" s="20"/>
      <c r="S9" s="20"/>
      <c r="T9" s="20"/>
      <c r="U9" s="20"/>
      <c r="V9" s="20"/>
    </row>
    <row r="10" spans="1:22" ht="19" x14ac:dyDescent="0.25">
      <c r="A10" s="20"/>
      <c r="B10" s="29" t="s">
        <v>552</v>
      </c>
      <c r="C10" s="27">
        <v>27151000000</v>
      </c>
      <c r="D10" s="27">
        <v>24524000000</v>
      </c>
      <c r="E10" s="27">
        <v>24400000000</v>
      </c>
      <c r="F10" s="28">
        <v>19833000000</v>
      </c>
      <c r="G10" s="20"/>
      <c r="H10" s="20"/>
      <c r="I10" s="20"/>
      <c r="J10" s="20"/>
      <c r="K10" s="20"/>
      <c r="L10" s="20"/>
      <c r="M10" s="20"/>
      <c r="N10" s="20"/>
      <c r="O10" s="20"/>
      <c r="P10" s="20"/>
      <c r="Q10" s="20"/>
      <c r="R10" s="20"/>
      <c r="S10" s="20"/>
      <c r="T10" s="20"/>
      <c r="U10" s="20"/>
      <c r="V10" s="20"/>
    </row>
    <row r="11" spans="1:22" ht="19" x14ac:dyDescent="0.25">
      <c r="A11" s="20"/>
      <c r="B11" s="29" t="s">
        <v>553</v>
      </c>
      <c r="C11" s="27">
        <v>4343000000</v>
      </c>
      <c r="D11" s="27">
        <v>4838000000</v>
      </c>
      <c r="E11" s="27">
        <v>4838000000</v>
      </c>
      <c r="F11" s="28">
        <v>4541000000</v>
      </c>
      <c r="G11" s="20"/>
      <c r="H11" s="20"/>
      <c r="I11" s="20"/>
      <c r="J11" s="20"/>
      <c r="K11" s="20"/>
      <c r="L11" s="20"/>
      <c r="M11" s="20"/>
      <c r="N11" s="20"/>
      <c r="O11" s="20"/>
      <c r="P11" s="20"/>
      <c r="Q11" s="20"/>
      <c r="R11" s="20"/>
      <c r="S11" s="20"/>
      <c r="T11" s="20"/>
      <c r="U11" s="20"/>
      <c r="V11" s="20"/>
    </row>
    <row r="12" spans="1:22" ht="19" x14ac:dyDescent="0.25">
      <c r="A12" s="20"/>
      <c r="B12" s="29" t="s">
        <v>554</v>
      </c>
      <c r="C12" s="27">
        <v>39653000000</v>
      </c>
      <c r="D12" s="27">
        <v>37864000000</v>
      </c>
      <c r="E12" s="27">
        <v>36667000000</v>
      </c>
      <c r="F12" s="28">
        <v>34241000000</v>
      </c>
      <c r="G12" s="20"/>
      <c r="H12" s="20"/>
      <c r="I12" s="20"/>
      <c r="J12" s="20"/>
      <c r="K12" s="20"/>
      <c r="L12" s="20"/>
      <c r="M12" s="20"/>
      <c r="N12" s="20"/>
      <c r="O12" s="20"/>
      <c r="P12" s="20"/>
      <c r="Q12" s="20"/>
      <c r="R12" s="20"/>
      <c r="S12" s="20"/>
      <c r="T12" s="20"/>
      <c r="U12" s="20"/>
      <c r="V12" s="20"/>
    </row>
    <row r="13" spans="1:22" ht="19" x14ac:dyDescent="0.25">
      <c r="A13" s="20"/>
      <c r="B13" s="29" t="s">
        <v>555</v>
      </c>
      <c r="C13" s="27">
        <v>41009000000</v>
      </c>
      <c r="D13" s="27">
        <v>40850000000</v>
      </c>
      <c r="E13" s="27">
        <v>43391000000</v>
      </c>
      <c r="F13" s="28">
        <v>46120000000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5912000000</v>
      </c>
      <c r="D17" s="34">
        <v>15068000000</v>
      </c>
      <c r="E17" s="34">
        <v>2838000000</v>
      </c>
      <c r="F17" s="35">
        <v>5038000000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f>C17/(C4)</f>
        <v>1.869111602908631</v>
      </c>
      <c r="D24" s="50">
        <f>D17/(D4)</f>
        <v>4.6277641277641282</v>
      </c>
      <c r="E24" s="50">
        <f>E17/(E4)</f>
        <v>0.82716409210142816</v>
      </c>
      <c r="F24" s="51">
        <f>F17/(F4)</f>
        <v>1.3986674069961134</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1.4421165353101452E-2</v>
      </c>
      <c r="D25" s="50">
        <f>D17/D6</f>
        <v>3.7133147519733456E-2</v>
      </c>
      <c r="E25" s="50">
        <f>E17/E6</f>
        <v>6.3855925910925706E-3</v>
      </c>
      <c r="F25" s="51">
        <f>F17/F6</f>
        <v>1.0727525535897179E-2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v>
      </c>
      <c r="D26" s="50">
        <f>D8/D6</f>
        <v>0</v>
      </c>
      <c r="E26" s="50">
        <f>E8/E6</f>
        <v>0</v>
      </c>
      <c r="F26" s="51">
        <f>F8/F6</f>
        <v>0</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5.4129107981220654</v>
      </c>
      <c r="D27" s="50">
        <f>D9/(D13+D10)</f>
        <v>5.5822345274879925</v>
      </c>
      <c r="E27" s="50">
        <f>E9/(E13+E10)</f>
        <v>5.9159327934386567</v>
      </c>
      <c r="F27" s="51">
        <f>F9/(F13+F10)</f>
        <v>6.4214364774915467</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Fail</v>
      </c>
      <c r="D28" s="52" t="str">
        <f>IF(D11=0, "Pass", "Fail")</f>
        <v>Fail</v>
      </c>
      <c r="E28" s="52" t="str">
        <f>IF(E11=0, "Pass", "Fail")</f>
        <v>Fail</v>
      </c>
      <c r="F28" s="53" t="str">
        <f>IF(F11=0, "Pass", "Fail")</f>
        <v>Fail</v>
      </c>
      <c r="G28" s="46">
        <f>(COUNTIF(C28:F28, "Pass") * 100) + (COUNTIF(C28:F28, "Fail") * 0)</f>
        <v>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5.0247979302628733E-2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8.6737089201877934E-2</v>
      </c>
      <c r="D31" s="50">
        <f>D17/(D13+D10)</f>
        <v>0.23048918530302567</v>
      </c>
      <c r="E31" s="50">
        <f>E17/(E13+E10)</f>
        <v>4.1863964243041112E-2</v>
      </c>
      <c r="F31" s="51">
        <f>F17/(F13+F10)</f>
        <v>7.6387730656679753E-2</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611</v>
      </c>
      <c r="D2" s="23" t="s">
        <v>607</v>
      </c>
      <c r="E2" s="23" t="s">
        <v>608</v>
      </c>
      <c r="F2" s="23" t="s">
        <v>609</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0.48958333333333326</v>
      </c>
      <c r="J2" s="20"/>
      <c r="K2" s="20"/>
      <c r="L2" s="20"/>
      <c r="M2" s="20"/>
      <c r="N2" s="20"/>
      <c r="O2" s="20"/>
      <c r="P2" s="20"/>
      <c r="Q2" s="20"/>
      <c r="R2" s="20"/>
      <c r="S2" s="20"/>
      <c r="T2" s="20"/>
      <c r="U2" s="20"/>
      <c r="V2" s="20"/>
    </row>
    <row r="3" spans="1:22" ht="19" x14ac:dyDescent="0.25">
      <c r="A3" s="20"/>
      <c r="B3" s="26" t="s">
        <v>545</v>
      </c>
      <c r="C3" s="27">
        <v>710000000</v>
      </c>
      <c r="D3" s="27">
        <v>709000000</v>
      </c>
      <c r="E3" s="27">
        <v>709000000</v>
      </c>
      <c r="F3" s="28">
        <v>572000000</v>
      </c>
      <c r="G3" s="20"/>
      <c r="H3" s="20"/>
      <c r="I3" s="20"/>
      <c r="J3" s="20"/>
      <c r="K3" s="20"/>
      <c r="L3" s="20"/>
      <c r="M3" s="20"/>
      <c r="N3" s="20"/>
      <c r="O3" s="20"/>
      <c r="P3" s="20"/>
      <c r="Q3" s="20"/>
      <c r="R3" s="20"/>
      <c r="S3" s="20"/>
      <c r="T3" s="20"/>
      <c r="U3" s="20"/>
      <c r="V3" s="20"/>
    </row>
    <row r="4" spans="1:22" ht="19" x14ac:dyDescent="0.25">
      <c r="A4" s="20"/>
      <c r="B4" s="29" t="s">
        <v>546</v>
      </c>
      <c r="C4" s="27">
        <v>2276000000</v>
      </c>
      <c r="D4" s="27">
        <v>2243000000</v>
      </c>
      <c r="E4" s="27">
        <v>2030000000</v>
      </c>
      <c r="F4" s="28">
        <v>1985000000</v>
      </c>
      <c r="G4" s="20"/>
      <c r="H4" s="20"/>
      <c r="I4" s="20"/>
      <c r="J4" s="20"/>
      <c r="K4" s="20"/>
      <c r="L4" s="20"/>
      <c r="M4" s="20"/>
      <c r="N4" s="20"/>
      <c r="O4" s="20"/>
      <c r="P4" s="20"/>
      <c r="Q4" s="20"/>
      <c r="R4" s="20"/>
      <c r="S4" s="20"/>
      <c r="T4" s="20"/>
      <c r="U4" s="20"/>
      <c r="V4" s="20"/>
    </row>
    <row r="5" spans="1:22" ht="19" x14ac:dyDescent="0.25">
      <c r="A5" s="20"/>
      <c r="B5" s="29" t="s">
        <v>547</v>
      </c>
      <c r="C5" s="27">
        <v>628000000</v>
      </c>
      <c r="D5" s="27">
        <v>628000000</v>
      </c>
      <c r="E5" s="27">
        <v>628000000</v>
      </c>
      <c r="F5" s="28">
        <v>628000000</v>
      </c>
      <c r="G5" s="20"/>
      <c r="H5" s="20"/>
      <c r="I5" s="20"/>
      <c r="J5" s="20"/>
      <c r="K5" s="20"/>
      <c r="L5" s="20"/>
      <c r="M5" s="20"/>
      <c r="N5" s="20"/>
      <c r="O5" s="20"/>
      <c r="P5" s="20"/>
      <c r="Q5" s="20"/>
      <c r="R5" s="20"/>
      <c r="S5" s="20"/>
      <c r="T5" s="20"/>
      <c r="U5" s="20"/>
      <c r="V5" s="20"/>
    </row>
    <row r="6" spans="1:22" ht="19" x14ac:dyDescent="0.25">
      <c r="A6" s="20"/>
      <c r="B6" s="29" t="s">
        <v>548</v>
      </c>
      <c r="C6" s="27">
        <v>5463000000</v>
      </c>
      <c r="D6" s="27">
        <v>5494000000</v>
      </c>
      <c r="E6" s="27">
        <v>6026000000</v>
      </c>
      <c r="F6" s="28">
        <v>11571000000</v>
      </c>
      <c r="G6" s="20"/>
      <c r="H6" s="20"/>
      <c r="I6" s="20"/>
      <c r="J6" s="20"/>
      <c r="K6" s="20"/>
      <c r="L6" s="20"/>
      <c r="M6" s="20"/>
      <c r="N6" s="20"/>
      <c r="O6" s="20"/>
      <c r="P6" s="20"/>
      <c r="Q6" s="20"/>
      <c r="R6" s="20"/>
      <c r="S6" s="20"/>
      <c r="T6" s="20"/>
      <c r="U6" s="20"/>
      <c r="V6" s="20"/>
    </row>
    <row r="7" spans="1:22" ht="19" x14ac:dyDescent="0.25">
      <c r="A7" s="20"/>
      <c r="B7" s="29" t="s">
        <v>549</v>
      </c>
      <c r="C7" s="27">
        <v>1289000000</v>
      </c>
      <c r="D7" s="27">
        <v>1379000000</v>
      </c>
      <c r="E7" s="27">
        <v>1290000000</v>
      </c>
      <c r="F7" s="28">
        <v>2826000000</v>
      </c>
      <c r="G7" s="20"/>
      <c r="H7" s="20"/>
      <c r="I7" s="20"/>
      <c r="J7" s="20"/>
      <c r="K7" s="20"/>
      <c r="L7" s="20"/>
      <c r="M7" s="20"/>
      <c r="N7" s="20"/>
      <c r="O7" s="20"/>
      <c r="P7" s="20"/>
      <c r="Q7" s="20"/>
      <c r="R7" s="20"/>
      <c r="S7" s="20"/>
      <c r="T7" s="20"/>
      <c r="U7" s="20"/>
      <c r="V7" s="20"/>
    </row>
    <row r="8" spans="1:22" ht="19" x14ac:dyDescent="0.25">
      <c r="A8" s="20"/>
      <c r="B8" s="29" t="s">
        <v>550</v>
      </c>
      <c r="C8" s="27">
        <v>5800000000</v>
      </c>
      <c r="D8" s="27">
        <v>6320000000</v>
      </c>
      <c r="E8" s="27">
        <v>6253000000</v>
      </c>
      <c r="F8" s="28">
        <v>9406000000</v>
      </c>
      <c r="G8" s="20"/>
      <c r="H8" s="20"/>
      <c r="I8" s="20"/>
      <c r="J8" s="20"/>
      <c r="K8" s="20"/>
      <c r="L8" s="20"/>
      <c r="M8" s="20"/>
      <c r="N8" s="20"/>
      <c r="O8" s="20"/>
      <c r="P8" s="20"/>
      <c r="Q8" s="20"/>
      <c r="R8" s="20"/>
      <c r="S8" s="20"/>
      <c r="T8" s="20"/>
      <c r="U8" s="20"/>
      <c r="V8" s="20"/>
    </row>
    <row r="9" spans="1:22" ht="19" x14ac:dyDescent="0.25">
      <c r="A9" s="20"/>
      <c r="B9" s="29" t="s">
        <v>551</v>
      </c>
      <c r="C9" s="27">
        <v>7089000000</v>
      </c>
      <c r="D9" s="27">
        <v>7699000000</v>
      </c>
      <c r="E9" s="27">
        <v>7543000000</v>
      </c>
      <c r="F9" s="28">
        <v>12232000000</v>
      </c>
      <c r="G9" s="20"/>
      <c r="H9" s="20"/>
      <c r="I9" s="20"/>
      <c r="J9" s="20"/>
      <c r="K9" s="20"/>
      <c r="L9" s="20"/>
      <c r="M9" s="20"/>
      <c r="N9" s="20"/>
      <c r="O9" s="20"/>
      <c r="P9" s="20"/>
      <c r="Q9" s="20"/>
      <c r="R9" s="20"/>
      <c r="S9" s="20"/>
      <c r="T9" s="20"/>
      <c r="U9" s="20"/>
      <c r="V9" s="20"/>
    </row>
    <row r="10" spans="1:22" ht="19" x14ac:dyDescent="0.25">
      <c r="A10" s="20"/>
      <c r="B10" s="29" t="s">
        <v>552</v>
      </c>
      <c r="C10" s="27">
        <v>822000000</v>
      </c>
      <c r="D10" s="27">
        <v>822000000</v>
      </c>
      <c r="E10" s="27">
        <v>822000000</v>
      </c>
      <c r="F10" s="28">
        <v>358000000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-1838000000</v>
      </c>
      <c r="D12" s="27">
        <v>-2401000000</v>
      </c>
      <c r="E12" s="27">
        <v>-1803000000</v>
      </c>
      <c r="F12" s="28">
        <v>-1421000000</v>
      </c>
      <c r="G12" s="20"/>
      <c r="H12" s="20"/>
      <c r="I12" s="20"/>
      <c r="J12" s="20"/>
      <c r="K12" s="20"/>
      <c r="L12" s="20"/>
      <c r="M12" s="20"/>
      <c r="N12" s="20"/>
      <c r="O12" s="20"/>
      <c r="P12" s="20"/>
      <c r="Q12" s="20"/>
      <c r="R12" s="20"/>
      <c r="S12" s="20"/>
      <c r="T12" s="20"/>
      <c r="U12" s="20"/>
      <c r="V12" s="20"/>
    </row>
    <row r="13" spans="1:22" ht="19" x14ac:dyDescent="0.25">
      <c r="A13" s="20"/>
      <c r="B13" s="29" t="s">
        <v>555</v>
      </c>
      <c r="C13" s="27">
        <v>-1626000000</v>
      </c>
      <c r="D13" s="27">
        <v>-2205000000</v>
      </c>
      <c r="E13" s="27">
        <v>-1517000000</v>
      </c>
      <c r="F13" s="28">
        <v>-661000000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954000000</v>
      </c>
      <c r="D17" s="34">
        <v>1144000000</v>
      </c>
      <c r="E17" s="34">
        <v>1492000000</v>
      </c>
      <c r="F17" s="35">
        <v>2039000000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Fail</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Fail</v>
      </c>
      <c r="E22" s="44" t="str">
        <f>IF(E17&gt;F17, "Pass", "Fail")</f>
        <v>Fail</v>
      </c>
      <c r="F22" s="40"/>
      <c r="G22" s="46">
        <f>(((COUNTIF(C22:F22, "Pass") * 100) + (COUNTIF(C22:F22, "Fail") * 0)) * (400/300)) / 2</f>
        <v>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Pass</v>
      </c>
      <c r="F23" s="49" t="str">
        <f>IF(F17&gt;F7, "Pass", "Fail")</f>
        <v>Fail</v>
      </c>
      <c r="G23" s="46">
        <f>(COUNTIF(C23:F23, "Pass") * 100) + (COUNTIF(C23:F23, "Fail") * 0)</f>
        <v>100</v>
      </c>
      <c r="H23" s="47" t="s">
        <v>570</v>
      </c>
      <c r="I23" s="20"/>
      <c r="J23" s="20"/>
      <c r="K23" s="20"/>
      <c r="L23" s="20"/>
      <c r="M23" s="20"/>
      <c r="N23" s="20"/>
      <c r="O23" s="20"/>
      <c r="P23" s="20"/>
      <c r="Q23" s="20"/>
      <c r="R23" s="20"/>
      <c r="S23" s="20"/>
      <c r="T23" s="20"/>
      <c r="U23" s="20"/>
      <c r="V23" s="20"/>
    </row>
    <row r="24" spans="1:22" x14ac:dyDescent="0.2">
      <c r="A24" s="20"/>
      <c r="B24" s="39" t="s">
        <v>499</v>
      </c>
      <c r="C24" s="50">
        <f>C17/(C4)</f>
        <v>0.41915641476274162</v>
      </c>
      <c r="D24" s="50">
        <f>D17/(D4)</f>
        <v>0.51003120820329917</v>
      </c>
      <c r="E24" s="50">
        <f>E17/(E4)</f>
        <v>0.73497536945812803</v>
      </c>
      <c r="F24" s="51">
        <f>F17/(F4)</f>
        <v>1.0272040302267003</v>
      </c>
      <c r="G24" s="46">
        <f>(IF(C24 &gt; 0.5, 100, IF(C24 &gt;= 0.2, 50, 0))) +
  (IF(D24 &gt; 0.5, 100, IF(D24 &gt;= 0.2, 50, 0))) +
  (IF(E24 &gt; 0.5, 100, IF(E24 &gt;= 0.2, 50, 0))) +
  (IF(F24 &gt; 0.5, 100, IF(F24 &gt;= 0.2, 50, 0)))</f>
        <v>350</v>
      </c>
      <c r="H24" s="47" t="s">
        <v>571</v>
      </c>
      <c r="I24" s="20"/>
      <c r="J24" s="20"/>
      <c r="K24" s="20"/>
      <c r="L24" s="20"/>
      <c r="M24" s="20"/>
      <c r="N24" s="20"/>
      <c r="O24" s="20"/>
      <c r="P24" s="20"/>
      <c r="Q24" s="20"/>
      <c r="R24" s="20"/>
      <c r="S24" s="20"/>
      <c r="T24" s="20"/>
      <c r="U24" s="20"/>
      <c r="V24" s="20"/>
    </row>
    <row r="25" spans="1:22" x14ac:dyDescent="0.2">
      <c r="A25" s="20"/>
      <c r="B25" s="39" t="s">
        <v>487</v>
      </c>
      <c r="C25" s="50">
        <f>C17/C6</f>
        <v>0.17462932454695224</v>
      </c>
      <c r="D25" s="50">
        <f>D17/D6</f>
        <v>0.20822715689843466</v>
      </c>
      <c r="E25" s="50">
        <f>E17/E6</f>
        <v>0.24759376037172254</v>
      </c>
      <c r="F25" s="51">
        <f>F17/F6</f>
        <v>0.17621640307665715</v>
      </c>
      <c r="G25" s="46">
        <f>(IF(C25 &gt; 0.17, 100, IF(C25 &gt;= 0.1, 50, 0))) +
  (IF(D25 &gt; 0.17, 100, IF(D25 &gt;= 0.1, 50, 0))) +
  (IF(E25 &gt; 0.17, 100, IF(E25 &gt;= 0.1, 50, 0))) +
  (IF(F25 &gt; 0.17, 100, IF(F25 &gt;= 0.1, 50, 0)))</f>
        <v>400</v>
      </c>
      <c r="H25" s="47" t="s">
        <v>572</v>
      </c>
      <c r="I25" s="20"/>
      <c r="J25" s="20"/>
      <c r="K25" s="20"/>
      <c r="L25" s="20"/>
      <c r="M25" s="20"/>
      <c r="N25" s="20"/>
      <c r="O25" s="20"/>
      <c r="P25" s="20"/>
      <c r="Q25" s="20"/>
      <c r="R25" s="20"/>
      <c r="S25" s="20"/>
      <c r="T25" s="20"/>
      <c r="U25" s="20"/>
      <c r="V25" s="20"/>
    </row>
    <row r="26" spans="1:22" x14ac:dyDescent="0.2">
      <c r="A26" s="20"/>
      <c r="B26" s="39" t="s">
        <v>489</v>
      </c>
      <c r="C26" s="50">
        <f>C8/C6</f>
        <v>1.0616877173714077</v>
      </c>
      <c r="D26" s="50">
        <f>D8/D6</f>
        <v>1.1503458318165272</v>
      </c>
      <c r="E26" s="50">
        <f>E8/E6</f>
        <v>1.0376700962495851</v>
      </c>
      <c r="F26" s="51">
        <f>F8/F6</f>
        <v>0.81289430472733559</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-8.817164179104477</v>
      </c>
      <c r="D27" s="50">
        <f>D9/(D13+D10)</f>
        <v>-5.5668835864063633</v>
      </c>
      <c r="E27" s="50">
        <f>E9/(E13+E10)</f>
        <v>-10.853237410071943</v>
      </c>
      <c r="F27" s="51">
        <f>F9/(F13+F10)</f>
        <v>-40.369636963696372</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0.12200286004108492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-1.1865671641791045</v>
      </c>
      <c r="D31" s="50">
        <f>D17/(D13+D10)</f>
        <v>-0.82718727404193781</v>
      </c>
      <c r="E31" s="50">
        <f>E17/(E13+E10)</f>
        <v>-2.1467625899280574</v>
      </c>
      <c r="F31" s="51">
        <f>F17/(F13+F10)</f>
        <v>-6.7293729372937294</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0.32083333333333336</v>
      </c>
      <c r="J2" s="20"/>
      <c r="K2" s="20"/>
      <c r="L2" s="20"/>
      <c r="M2" s="20"/>
      <c r="N2" s="20"/>
      <c r="O2" s="20"/>
      <c r="P2" s="20"/>
      <c r="Q2" s="20"/>
      <c r="R2" s="20"/>
      <c r="S2" s="20"/>
      <c r="T2" s="20"/>
      <c r="U2" s="20"/>
      <c r="V2" s="20"/>
    </row>
    <row r="3" spans="1:22" ht="19" x14ac:dyDescent="0.25">
      <c r="A3" s="20"/>
      <c r="B3" s="26" t="s">
        <v>545</v>
      </c>
      <c r="C3" s="27">
        <v>2824000000</v>
      </c>
      <c r="D3" s="27">
        <v>2679000000</v>
      </c>
      <c r="E3" s="27">
        <v>2453000000</v>
      </c>
      <c r="F3" s="28">
        <v>1916000000</v>
      </c>
      <c r="G3" s="20"/>
      <c r="H3" s="20"/>
      <c r="I3" s="20"/>
      <c r="J3" s="20"/>
      <c r="K3" s="20"/>
      <c r="L3" s="20"/>
      <c r="M3" s="20"/>
      <c r="N3" s="20"/>
      <c r="O3" s="20"/>
      <c r="P3" s="20"/>
      <c r="Q3" s="20"/>
      <c r="R3" s="20"/>
      <c r="S3" s="20"/>
      <c r="T3" s="20"/>
      <c r="U3" s="20"/>
      <c r="V3" s="20"/>
    </row>
    <row r="4" spans="1:22" ht="19" x14ac:dyDescent="0.25">
      <c r="A4" s="20"/>
      <c r="B4" s="29" t="s">
        <v>546</v>
      </c>
      <c r="C4" s="27">
        <v>4957000000</v>
      </c>
      <c r="D4" s="27">
        <v>5236000000</v>
      </c>
      <c r="E4" s="27">
        <v>5808000000</v>
      </c>
      <c r="F4" s="28">
        <v>5325000000</v>
      </c>
      <c r="G4" s="20"/>
      <c r="H4" s="20"/>
      <c r="I4" s="20"/>
      <c r="J4" s="20"/>
      <c r="K4" s="20"/>
      <c r="L4" s="20"/>
      <c r="M4" s="20"/>
      <c r="N4" s="20"/>
      <c r="O4" s="20"/>
      <c r="P4" s="20"/>
      <c r="Q4" s="20"/>
      <c r="R4" s="20"/>
      <c r="S4" s="20"/>
      <c r="T4" s="20"/>
      <c r="U4" s="20"/>
      <c r="V4" s="20"/>
    </row>
    <row r="5" spans="1:22" ht="19" x14ac:dyDescent="0.25">
      <c r="A5" s="20"/>
      <c r="B5" s="29" t="s">
        <v>547</v>
      </c>
      <c r="C5" s="27">
        <v>6514000000</v>
      </c>
      <c r="D5" s="27">
        <v>6452000000</v>
      </c>
      <c r="E5" s="27">
        <v>9836000000</v>
      </c>
      <c r="F5" s="28">
        <v>3217000000</v>
      </c>
      <c r="G5" s="20"/>
      <c r="H5" s="20"/>
      <c r="I5" s="20"/>
      <c r="J5" s="20"/>
      <c r="K5" s="20"/>
      <c r="L5" s="20"/>
      <c r="M5" s="20"/>
      <c r="N5" s="20"/>
      <c r="O5" s="20"/>
      <c r="P5" s="20"/>
      <c r="Q5" s="20"/>
      <c r="R5" s="20"/>
      <c r="S5" s="20"/>
      <c r="T5" s="20"/>
      <c r="U5" s="20"/>
      <c r="V5" s="20"/>
    </row>
    <row r="6" spans="1:22" ht="19" x14ac:dyDescent="0.25">
      <c r="A6" s="20"/>
      <c r="B6" s="29" t="s">
        <v>548</v>
      </c>
      <c r="C6" s="27">
        <v>28276000000</v>
      </c>
      <c r="D6" s="27">
        <v>28287000000</v>
      </c>
      <c r="E6" s="27">
        <v>33521000000</v>
      </c>
      <c r="F6" s="28">
        <v>20019000000</v>
      </c>
      <c r="G6" s="20"/>
      <c r="H6" s="20"/>
      <c r="I6" s="20"/>
      <c r="J6" s="20"/>
      <c r="K6" s="20"/>
      <c r="L6" s="20"/>
      <c r="M6" s="20"/>
      <c r="N6" s="20"/>
      <c r="O6" s="20"/>
      <c r="P6" s="20"/>
      <c r="Q6" s="20"/>
      <c r="R6" s="20"/>
      <c r="S6" s="20"/>
      <c r="T6" s="20"/>
      <c r="U6" s="20"/>
      <c r="V6" s="20"/>
    </row>
    <row r="7" spans="1:22" ht="19" x14ac:dyDescent="0.25">
      <c r="A7" s="20"/>
      <c r="B7" s="29" t="s">
        <v>549</v>
      </c>
      <c r="C7" s="27">
        <v>6503000000</v>
      </c>
      <c r="D7" s="27">
        <v>4745000000</v>
      </c>
      <c r="E7" s="27">
        <v>4236000000</v>
      </c>
      <c r="F7" s="28">
        <v>3333000000</v>
      </c>
      <c r="G7" s="20"/>
      <c r="H7" s="20"/>
      <c r="I7" s="20"/>
      <c r="J7" s="20"/>
      <c r="K7" s="20"/>
      <c r="L7" s="20"/>
      <c r="M7" s="20"/>
      <c r="N7" s="20"/>
      <c r="O7" s="20"/>
      <c r="P7" s="20"/>
      <c r="Q7" s="20"/>
      <c r="R7" s="20"/>
      <c r="S7" s="20"/>
      <c r="T7" s="20"/>
      <c r="U7" s="20"/>
      <c r="V7" s="20"/>
    </row>
    <row r="8" spans="1:22" ht="19" x14ac:dyDescent="0.25">
      <c r="A8" s="20"/>
      <c r="B8" s="29" t="s">
        <v>550</v>
      </c>
      <c r="C8" s="27">
        <v>13305000000</v>
      </c>
      <c r="D8" s="27">
        <v>17647000000</v>
      </c>
      <c r="E8" s="27">
        <v>20164000000</v>
      </c>
      <c r="F8" s="28">
        <v>7960000000</v>
      </c>
      <c r="G8" s="20"/>
      <c r="H8" s="20"/>
      <c r="I8" s="20"/>
      <c r="J8" s="20"/>
      <c r="K8" s="20"/>
      <c r="L8" s="20"/>
      <c r="M8" s="20"/>
      <c r="N8" s="20"/>
      <c r="O8" s="20"/>
      <c r="P8" s="20"/>
      <c r="Q8" s="20"/>
      <c r="R8" s="20"/>
      <c r="S8" s="20"/>
      <c r="T8" s="20"/>
      <c r="U8" s="20"/>
      <c r="V8" s="20"/>
    </row>
    <row r="9" spans="1:22" ht="19" x14ac:dyDescent="0.25">
      <c r="A9" s="20"/>
      <c r="B9" s="29" t="s">
        <v>551</v>
      </c>
      <c r="C9" s="27">
        <v>19808000000</v>
      </c>
      <c r="D9" s="27">
        <v>22392000000</v>
      </c>
      <c r="E9" s="27">
        <v>24400000000</v>
      </c>
      <c r="F9" s="28">
        <v>11293000000</v>
      </c>
      <c r="G9" s="20"/>
      <c r="H9" s="20"/>
      <c r="I9" s="20"/>
      <c r="J9" s="20"/>
      <c r="K9" s="20"/>
      <c r="L9" s="20"/>
      <c r="M9" s="20"/>
      <c r="N9" s="20"/>
      <c r="O9" s="20"/>
      <c r="P9" s="20"/>
      <c r="Q9" s="20"/>
      <c r="R9" s="20"/>
      <c r="S9" s="20"/>
      <c r="T9" s="20"/>
      <c r="U9" s="20"/>
      <c r="V9" s="20"/>
    </row>
    <row r="10" spans="1:22" ht="19" x14ac:dyDescent="0.25">
      <c r="A10" s="20"/>
      <c r="B10" s="29" t="s">
        <v>552</v>
      </c>
      <c r="C10" s="27">
        <v>11230000000</v>
      </c>
      <c r="D10" s="27">
        <v>11389000000</v>
      </c>
      <c r="E10" s="27">
        <v>11488000000</v>
      </c>
      <c r="F10" s="28">
        <v>11051000000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16114000000</v>
      </c>
      <c r="D12" s="27">
        <v>14050000000</v>
      </c>
      <c r="E12" s="27">
        <v>17065000000</v>
      </c>
      <c r="F12" s="28">
        <v>16328000000</v>
      </c>
      <c r="G12" s="20"/>
      <c r="H12" s="20"/>
      <c r="I12" s="20"/>
      <c r="J12" s="20"/>
      <c r="K12" s="20"/>
      <c r="L12" s="20"/>
      <c r="M12" s="20"/>
      <c r="N12" s="20"/>
      <c r="O12" s="20"/>
      <c r="P12" s="20"/>
      <c r="Q12" s="20"/>
      <c r="R12" s="20"/>
      <c r="S12" s="20"/>
      <c r="T12" s="20"/>
      <c r="U12" s="20"/>
      <c r="V12" s="20"/>
    </row>
    <row r="13" spans="1:22" ht="19" x14ac:dyDescent="0.25">
      <c r="A13" s="20"/>
      <c r="B13" s="29" t="s">
        <v>555</v>
      </c>
      <c r="C13" s="27">
        <v>8468000000</v>
      </c>
      <c r="D13" s="27">
        <v>5895000000</v>
      </c>
      <c r="E13" s="27">
        <v>9121000000</v>
      </c>
      <c r="F13" s="28">
        <v>8726000000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667000000</v>
      </c>
      <c r="D15" s="27">
        <v>602000000</v>
      </c>
      <c r="E15" s="27">
        <v>531000000</v>
      </c>
      <c r="F15" s="28">
        <v>521000000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1726000000</v>
      </c>
      <c r="D17" s="34">
        <v>1211000000</v>
      </c>
      <c r="E17" s="34">
        <v>2222000000</v>
      </c>
      <c r="F17" s="35">
        <v>1868000000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0.34819447246318336</v>
      </c>
      <c r="D24" s="50">
        <f>D17/(D4)</f>
        <v>0.23128342245989306</v>
      </c>
      <c r="E24" s="50">
        <f>E17/(E4)</f>
        <v>0.38257575757575757</v>
      </c>
      <c r="F24" s="51">
        <f>F17/(F4)</f>
        <v>0.35079812206572769</v>
      </c>
      <c r="G24" s="46">
        <f>(IF(C24 &gt; 0.5, 100, IF(C24 &gt;= 0.2, 50, 0))) +
  (IF(D24 &gt; 0.5, 100, IF(D24 &gt;= 0.2, 50, 0))) +
  (IF(E24 &gt; 0.5, 100, IF(E24 &gt;= 0.2, 50, 0))) +
  (IF(F24 &gt; 0.5, 100, IF(F24 &gt;= 0.2, 50, 0)))</f>
        <v>200</v>
      </c>
      <c r="H24" s="47" t="s">
        <v>571</v>
      </c>
      <c r="I24" s="20"/>
      <c r="J24" s="20"/>
      <c r="K24" s="20"/>
      <c r="L24" s="20"/>
      <c r="M24" s="20"/>
      <c r="N24" s="20"/>
      <c r="O24" s="20"/>
      <c r="P24" s="20"/>
      <c r="Q24" s="20"/>
      <c r="R24" s="20"/>
      <c r="S24" s="20"/>
      <c r="T24" s="20"/>
      <c r="U24" s="20"/>
      <c r="V24" s="20"/>
    </row>
    <row r="25" spans="1:22" x14ac:dyDescent="0.2">
      <c r="A25" s="20"/>
      <c r="B25" s="39" t="s">
        <v>487</v>
      </c>
      <c r="C25" s="50">
        <f>C17/C6</f>
        <v>6.1041165652850476E-2</v>
      </c>
      <c r="D25" s="50">
        <f>D17/D6</f>
        <v>4.2811185350160853E-2</v>
      </c>
      <c r="E25" s="50">
        <f>E17/E6</f>
        <v>6.6286805286238482E-2</v>
      </c>
      <c r="F25" s="51">
        <f>F17/F6</f>
        <v>9.3311354213497177E-2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0.47054038760786532</v>
      </c>
      <c r="D26" s="50">
        <f>D8/D6</f>
        <v>0.62385548131650581</v>
      </c>
      <c r="E26" s="50">
        <f>E8/E6</f>
        <v>0.601533367142985</v>
      </c>
      <c r="F26" s="51">
        <f>F8/F6</f>
        <v>0.39762225885408864</v>
      </c>
      <c r="G26" s="46">
        <f>(IF(C26 &lt; 0.5, 100, 0)) +
  (IF(D26 &lt; 0.5, 100, 0)) +
  (IF(E26 &lt; 0.5, 100, 0)) +
  (IF(F26 &lt; 0.5, 100, 0))</f>
        <v>200</v>
      </c>
      <c r="H26" s="47" t="s">
        <v>573</v>
      </c>
      <c r="I26" s="20"/>
      <c r="J26" s="20"/>
      <c r="K26" s="20"/>
      <c r="L26" s="20"/>
      <c r="M26" s="20"/>
      <c r="N26" s="20"/>
      <c r="O26" s="20"/>
      <c r="P26" s="20"/>
      <c r="Q26" s="20"/>
      <c r="R26" s="20"/>
      <c r="S26" s="20"/>
      <c r="T26" s="20"/>
      <c r="U26" s="20"/>
      <c r="V26" s="20"/>
    </row>
    <row r="27" spans="1:22" x14ac:dyDescent="0.2">
      <c r="A27" s="20"/>
      <c r="B27" s="39" t="s">
        <v>574</v>
      </c>
      <c r="C27" s="50">
        <f>C9/(C13+C10)</f>
        <v>1.0055843232815513</v>
      </c>
      <c r="D27" s="50">
        <f>D9/(D13+D10)</f>
        <v>1.2955334413330248</v>
      </c>
      <c r="E27" s="50">
        <f>E9/(E13+E10)</f>
        <v>1.183948760250376</v>
      </c>
      <c r="F27" s="51">
        <f>F9/(F13+F10)</f>
        <v>0.57101683774081002</v>
      </c>
      <c r="G27" s="46">
        <f>(IF(C27 &lt; 0.8, 100, IF(C27 &lt; 1, 50, 0))) +
  (IF(D27 &lt; 0.8, 100, IF(D27 &lt; 1, 50, 0))) +
  (IF(E27 &lt; 0.8, 100, IF(E27 &lt; 1, 50, 0))) +
  (IF(F27 &lt; 0.8, 100, IF(F27 &lt; 1, 50, 0)))</f>
        <v>100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5.1212307801825592E-3</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8.7623108945070569E-2</v>
      </c>
      <c r="D31" s="50">
        <f>D17/(D13+D10)</f>
        <v>7.0064799814857678E-2</v>
      </c>
      <c r="E31" s="50">
        <f>E17/(E13+E10)</f>
        <v>0.10781697316706293</v>
      </c>
      <c r="F31" s="51">
        <f>F17/(F13+F10)</f>
        <v>9.4453152652070591E-2</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599</v>
      </c>
      <c r="D2" s="23" t="s">
        <v>600</v>
      </c>
      <c r="E2" s="23" t="s">
        <v>601</v>
      </c>
      <c r="F2" s="23" t="s">
        <v>602</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0.36666666666666664</v>
      </c>
      <c r="J2" s="20"/>
      <c r="K2" s="20"/>
      <c r="L2" s="20"/>
      <c r="M2" s="20"/>
      <c r="N2" s="20"/>
      <c r="O2" s="20"/>
      <c r="P2" s="20"/>
      <c r="Q2" s="20"/>
      <c r="R2" s="20"/>
      <c r="S2" s="20"/>
      <c r="T2" s="20"/>
      <c r="U2" s="20"/>
      <c r="V2" s="20"/>
    </row>
    <row r="3" spans="1:22" ht="19" x14ac:dyDescent="0.25">
      <c r="A3" s="20"/>
      <c r="B3" s="26" t="s">
        <v>545</v>
      </c>
      <c r="C3" s="27">
        <v>3273000000</v>
      </c>
      <c r="D3" s="27">
        <v>3224000000</v>
      </c>
      <c r="E3" s="27">
        <v>2743000000</v>
      </c>
      <c r="F3" s="28">
        <v>2743000000</v>
      </c>
      <c r="G3" s="20"/>
      <c r="H3" s="20"/>
      <c r="I3" s="20"/>
      <c r="J3" s="20"/>
      <c r="K3" s="20"/>
      <c r="L3" s="20"/>
      <c r="M3" s="20"/>
      <c r="N3" s="20"/>
      <c r="O3" s="20"/>
      <c r="P3" s="20"/>
      <c r="Q3" s="20"/>
      <c r="R3" s="20"/>
      <c r="S3" s="20"/>
      <c r="T3" s="20"/>
      <c r="U3" s="20"/>
      <c r="V3" s="20"/>
    </row>
    <row r="4" spans="1:22" ht="19" x14ac:dyDescent="0.25">
      <c r="A4" s="20"/>
      <c r="B4" s="29" t="s">
        <v>546</v>
      </c>
      <c r="C4" s="27">
        <v>6557000000</v>
      </c>
      <c r="D4" s="27">
        <v>6012000000</v>
      </c>
      <c r="E4" s="27">
        <v>6003000000</v>
      </c>
      <c r="F4" s="28">
        <v>5923000000</v>
      </c>
      <c r="G4" s="20"/>
      <c r="H4" s="20"/>
      <c r="I4" s="20"/>
      <c r="J4" s="20"/>
      <c r="K4" s="20"/>
      <c r="L4" s="20"/>
      <c r="M4" s="20"/>
      <c r="N4" s="20"/>
      <c r="O4" s="20"/>
      <c r="P4" s="20"/>
      <c r="Q4" s="20"/>
      <c r="R4" s="20"/>
      <c r="S4" s="20"/>
      <c r="T4" s="20"/>
      <c r="U4" s="20"/>
      <c r="V4" s="20"/>
    </row>
    <row r="5" spans="1:22" ht="19" x14ac:dyDescent="0.25">
      <c r="A5" s="20"/>
      <c r="B5" s="29" t="s">
        <v>547</v>
      </c>
      <c r="C5" s="27">
        <v>24522000000</v>
      </c>
      <c r="D5" s="27">
        <v>24621000000</v>
      </c>
      <c r="E5" s="27">
        <v>23886000000</v>
      </c>
      <c r="F5" s="28">
        <v>23620000000</v>
      </c>
      <c r="G5" s="20"/>
      <c r="H5" s="20"/>
      <c r="I5" s="20"/>
      <c r="J5" s="20"/>
      <c r="K5" s="20"/>
      <c r="L5" s="20"/>
      <c r="M5" s="20"/>
      <c r="N5" s="20"/>
      <c r="O5" s="20"/>
      <c r="P5" s="20"/>
      <c r="Q5" s="20"/>
      <c r="R5" s="20"/>
      <c r="S5" s="20"/>
      <c r="T5" s="20"/>
      <c r="U5" s="20"/>
      <c r="V5" s="20"/>
    </row>
    <row r="6" spans="1:22" ht="19" x14ac:dyDescent="0.25">
      <c r="A6" s="20"/>
      <c r="B6" s="29" t="s">
        <v>548</v>
      </c>
      <c r="C6" s="27">
        <v>52780000000</v>
      </c>
      <c r="D6" s="27">
        <v>52934000000</v>
      </c>
      <c r="E6" s="27">
        <v>53880000000</v>
      </c>
      <c r="F6" s="28">
        <v>54012000000</v>
      </c>
      <c r="G6" s="20"/>
      <c r="H6" s="20"/>
      <c r="I6" s="20"/>
      <c r="J6" s="20"/>
      <c r="K6" s="20"/>
      <c r="L6" s="20"/>
      <c r="M6" s="20"/>
      <c r="N6" s="20"/>
      <c r="O6" s="20"/>
      <c r="P6" s="20"/>
      <c r="Q6" s="20"/>
      <c r="R6" s="20"/>
      <c r="S6" s="20"/>
      <c r="T6" s="20"/>
      <c r="U6" s="20"/>
      <c r="V6" s="20"/>
    </row>
    <row r="7" spans="1:22" ht="19" x14ac:dyDescent="0.25">
      <c r="A7" s="20"/>
      <c r="B7" s="29" t="s">
        <v>549</v>
      </c>
      <c r="C7" s="27">
        <v>6641000000</v>
      </c>
      <c r="D7" s="27">
        <v>7811000000</v>
      </c>
      <c r="E7" s="27">
        <v>6626000000</v>
      </c>
      <c r="F7" s="28">
        <v>5836000000</v>
      </c>
      <c r="G7" s="20"/>
      <c r="H7" s="20"/>
      <c r="I7" s="20"/>
      <c r="J7" s="20"/>
      <c r="K7" s="20"/>
      <c r="L7" s="20"/>
      <c r="M7" s="20"/>
      <c r="N7" s="20"/>
      <c r="O7" s="20"/>
      <c r="P7" s="20"/>
      <c r="Q7" s="20"/>
      <c r="R7" s="20"/>
      <c r="S7" s="20"/>
      <c r="T7" s="20"/>
      <c r="U7" s="20"/>
      <c r="V7" s="20"/>
    </row>
    <row r="8" spans="1:22" ht="19" x14ac:dyDescent="0.25">
      <c r="A8" s="20"/>
      <c r="B8" s="29" t="s">
        <v>550</v>
      </c>
      <c r="C8" s="27">
        <v>20342000000</v>
      </c>
      <c r="D8" s="27">
        <v>19841000000</v>
      </c>
      <c r="E8" s="27">
        <v>23577000000</v>
      </c>
      <c r="F8" s="28">
        <v>24411000000</v>
      </c>
      <c r="G8" s="20"/>
      <c r="H8" s="20"/>
      <c r="I8" s="20"/>
      <c r="J8" s="20"/>
      <c r="K8" s="20"/>
      <c r="L8" s="20"/>
      <c r="M8" s="20"/>
      <c r="N8" s="20"/>
      <c r="O8" s="20"/>
      <c r="P8" s="20"/>
      <c r="Q8" s="20"/>
      <c r="R8" s="20"/>
      <c r="S8" s="20"/>
      <c r="T8" s="20"/>
      <c r="U8" s="20"/>
      <c r="V8" s="20"/>
    </row>
    <row r="9" spans="1:22" ht="19" x14ac:dyDescent="0.25">
      <c r="A9" s="20"/>
      <c r="B9" s="29" t="s">
        <v>551</v>
      </c>
      <c r="C9" s="27">
        <v>26983000000</v>
      </c>
      <c r="D9" s="27">
        <v>27652000000</v>
      </c>
      <c r="E9" s="27">
        <v>30203000000</v>
      </c>
      <c r="F9" s="28">
        <v>30247000000</v>
      </c>
      <c r="G9" s="20"/>
      <c r="H9" s="20"/>
      <c r="I9" s="20"/>
      <c r="J9" s="20"/>
      <c r="K9" s="20"/>
      <c r="L9" s="20"/>
      <c r="M9" s="20"/>
      <c r="N9" s="20"/>
      <c r="O9" s="20"/>
      <c r="P9" s="20"/>
      <c r="Q9" s="20"/>
      <c r="R9" s="20"/>
      <c r="S9" s="20"/>
      <c r="T9" s="20"/>
      <c r="U9" s="20"/>
      <c r="V9" s="20"/>
    </row>
    <row r="10" spans="1:22" ht="19" x14ac:dyDescent="0.25">
      <c r="A10" s="20"/>
      <c r="B10" s="29" t="s">
        <v>552</v>
      </c>
      <c r="C10" s="27">
        <v>8305000000</v>
      </c>
      <c r="D10" s="27">
        <v>8330000000</v>
      </c>
      <c r="E10" s="27">
        <v>7723000000</v>
      </c>
      <c r="F10" s="28">
        <v>6138000000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2000000</v>
      </c>
      <c r="E11" s="27">
        <v>2000000</v>
      </c>
      <c r="F11" s="28">
        <v>2000000</v>
      </c>
      <c r="G11" s="20"/>
      <c r="H11" s="20"/>
      <c r="I11" s="20"/>
      <c r="J11" s="20"/>
      <c r="K11" s="20"/>
      <c r="L11" s="20"/>
      <c r="M11" s="20"/>
      <c r="N11" s="20"/>
      <c r="O11" s="20"/>
      <c r="P11" s="20"/>
      <c r="Q11" s="20"/>
      <c r="R11" s="20"/>
      <c r="S11" s="20"/>
      <c r="T11" s="20"/>
      <c r="U11" s="20"/>
      <c r="V11" s="20"/>
    </row>
    <row r="12" spans="1:22" ht="19" x14ac:dyDescent="0.25">
      <c r="A12" s="20"/>
      <c r="B12" s="29" t="s">
        <v>554</v>
      </c>
      <c r="C12" s="27">
        <v>15535000000</v>
      </c>
      <c r="D12" s="27">
        <v>15157000000</v>
      </c>
      <c r="E12" s="27">
        <v>13826000000</v>
      </c>
      <c r="F12" s="28">
        <v>12791000000</v>
      </c>
      <c r="G12" s="20"/>
      <c r="H12" s="20"/>
      <c r="I12" s="20"/>
      <c r="J12" s="20"/>
      <c r="K12" s="20"/>
      <c r="L12" s="20"/>
      <c r="M12" s="20"/>
      <c r="N12" s="20"/>
      <c r="O12" s="20"/>
      <c r="P12" s="20"/>
      <c r="Q12" s="20"/>
      <c r="R12" s="20"/>
      <c r="S12" s="20"/>
      <c r="T12" s="20"/>
      <c r="U12" s="20"/>
      <c r="V12" s="20"/>
    </row>
    <row r="13" spans="1:22" ht="19" x14ac:dyDescent="0.25">
      <c r="A13" s="20"/>
      <c r="B13" s="29" t="s">
        <v>555</v>
      </c>
      <c r="C13" s="27">
        <v>25797000000</v>
      </c>
      <c r="D13" s="27">
        <v>25282000000</v>
      </c>
      <c r="E13" s="27">
        <v>23677000000</v>
      </c>
      <c r="F13" s="28">
        <v>23765000000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1237000000</v>
      </c>
      <c r="D15" s="27">
        <v>1256000000</v>
      </c>
      <c r="E15" s="27">
        <v>1279000000</v>
      </c>
      <c r="F15" s="28">
        <v>1039000000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2989000000</v>
      </c>
      <c r="D17" s="34">
        <v>2634000000</v>
      </c>
      <c r="E17" s="34">
        <v>4648000000</v>
      </c>
      <c r="F17" s="35">
        <v>3539000000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Fail</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0.45584871130089982</v>
      </c>
      <c r="D24" s="50">
        <f>D17/(D4)</f>
        <v>0.43812375249500995</v>
      </c>
      <c r="E24" s="50">
        <f>E17/(E4)</f>
        <v>0.77427952690321511</v>
      </c>
      <c r="F24" s="51">
        <f>F17/(F4)</f>
        <v>0.59750126625021105</v>
      </c>
      <c r="G24" s="46">
        <f>(IF(C24 &gt; 0.5, 100, IF(C24 &gt;= 0.2, 50, 0))) +
  (IF(D24 &gt; 0.5, 100, IF(D24 &gt;= 0.2, 50, 0))) +
  (IF(E24 &gt; 0.5, 100, IF(E24 &gt;= 0.2, 50, 0))) +
  (IF(F24 &gt; 0.5, 100, IF(F24 &gt;= 0.2, 50, 0)))</f>
        <v>300</v>
      </c>
      <c r="H24" s="47" t="s">
        <v>571</v>
      </c>
      <c r="I24" s="20"/>
      <c r="J24" s="20"/>
      <c r="K24" s="20"/>
      <c r="L24" s="20"/>
      <c r="M24" s="20"/>
      <c r="N24" s="20"/>
      <c r="O24" s="20"/>
      <c r="P24" s="20"/>
      <c r="Q24" s="20"/>
      <c r="R24" s="20"/>
      <c r="S24" s="20"/>
      <c r="T24" s="20"/>
      <c r="U24" s="20"/>
      <c r="V24" s="20"/>
    </row>
    <row r="25" spans="1:22" x14ac:dyDescent="0.2">
      <c r="A25" s="20"/>
      <c r="B25" s="39" t="s">
        <v>487</v>
      </c>
      <c r="C25" s="50">
        <f>C17/C6</f>
        <v>5.6631299734748008E-2</v>
      </c>
      <c r="D25" s="50">
        <f>D17/D6</f>
        <v>4.9760078588430873E-2</v>
      </c>
      <c r="E25" s="50">
        <f>E17/E6</f>
        <v>8.626577579806978E-2</v>
      </c>
      <c r="F25" s="51">
        <f>F17/F6</f>
        <v>6.5522476486706657E-2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0.38541114058355436</v>
      </c>
      <c r="D26" s="50">
        <f>D8/D6</f>
        <v>0.37482525408999889</v>
      </c>
      <c r="E26" s="50">
        <f>E8/E6</f>
        <v>0.4375835189309577</v>
      </c>
      <c r="F26" s="51">
        <f>F8/F6</f>
        <v>0.45195512108420349</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0.79124391531288485</v>
      </c>
      <c r="D27" s="50">
        <f>D9/(D13+D10)</f>
        <v>0.82268237534213973</v>
      </c>
      <c r="E27" s="50">
        <f>E9/(E13+E10)</f>
        <v>0.96187898089171975</v>
      </c>
      <c r="F27" s="51">
        <f>F9/(F13+F10)</f>
        <v>1.0115038624887136</v>
      </c>
      <c r="G27" s="46">
        <f>(IF(C27 &lt; 0.8, 100, IF(C27 &lt; 1, 50, 0))) +
  (IF(D27 &lt; 0.8, 100, IF(D27 &lt; 1, 50, 0))) +
  (IF(E27 &lt; 0.8, 100, IF(E27 &lt; 1, 50, 0))) +
  (IF(F27 &lt; 0.8, 100, IF(F27 &lt; 1, 50, 0)))</f>
        <v>200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Fail</v>
      </c>
      <c r="E28" s="52" t="str">
        <f>IF(E11=0, "Pass", "Fail")</f>
        <v>Fail</v>
      </c>
      <c r="F28" s="53" t="str">
        <f>IF(F11=0, "Pass", "Fail")</f>
        <v>Fail</v>
      </c>
      <c r="G28" s="46">
        <f>(COUNTIF(C28:F28, "Pass") * 100) + (COUNTIF(C28:F28, "Fail") * 0)</f>
        <v>100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6.7374380799967284E-2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8.7648818251128968E-2</v>
      </c>
      <c r="D31" s="50">
        <f>D17/(D13+D10)</f>
        <v>7.8364869689396641E-2</v>
      </c>
      <c r="E31" s="50">
        <f>E17/(E13+E10)</f>
        <v>0.14802547770700636</v>
      </c>
      <c r="F31" s="51">
        <f>F17/(F13+F10)</f>
        <v>0.1183493294987125</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c r="D2" s="23"/>
      <c r="E2" s="23"/>
      <c r="F2" s="23"/>
      <c r="G2" s="20"/>
      <c r="H2" s="24" t="s">
        <v>544</v>
      </c>
      <c r="I2" s="25" t="e">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#DIV/0!</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0</v>
      </c>
      <c r="D4" s="27">
        <v>0</v>
      </c>
      <c r="E4" s="27">
        <v>0</v>
      </c>
      <c r="F4" s="28">
        <v>0</v>
      </c>
      <c r="G4" s="20"/>
      <c r="H4" s="20"/>
      <c r="I4" s="20"/>
      <c r="J4" s="20"/>
      <c r="K4" s="20"/>
      <c r="L4" s="20"/>
      <c r="M4" s="20"/>
      <c r="N4" s="20"/>
      <c r="O4" s="20"/>
      <c r="P4" s="20"/>
      <c r="Q4" s="20"/>
      <c r="R4" s="20"/>
      <c r="S4" s="20"/>
      <c r="T4" s="20"/>
      <c r="U4" s="20"/>
      <c r="V4" s="20"/>
    </row>
    <row r="5" spans="1:22" ht="19" x14ac:dyDescent="0.25">
      <c r="A5" s="20"/>
      <c r="B5" s="29" t="s">
        <v>547</v>
      </c>
      <c r="C5" s="27">
        <v>0</v>
      </c>
      <c r="D5" s="27">
        <v>0</v>
      </c>
      <c r="E5" s="27">
        <v>0</v>
      </c>
      <c r="F5" s="28">
        <v>0</v>
      </c>
      <c r="G5" s="20"/>
      <c r="H5" s="20"/>
      <c r="I5" s="20"/>
      <c r="J5" s="20"/>
      <c r="K5" s="20"/>
      <c r="L5" s="20"/>
      <c r="M5" s="20"/>
      <c r="N5" s="20"/>
      <c r="O5" s="20"/>
      <c r="P5" s="20"/>
      <c r="Q5" s="20"/>
      <c r="R5" s="20"/>
      <c r="S5" s="20"/>
      <c r="T5" s="20"/>
      <c r="U5" s="20"/>
      <c r="V5" s="20"/>
    </row>
    <row r="6" spans="1:22" ht="19" x14ac:dyDescent="0.25">
      <c r="A6" s="20"/>
      <c r="B6" s="29" t="s">
        <v>548</v>
      </c>
      <c r="C6" s="27">
        <v>0</v>
      </c>
      <c r="D6" s="27">
        <v>0</v>
      </c>
      <c r="E6" s="27">
        <v>0</v>
      </c>
      <c r="F6" s="28">
        <v>0</v>
      </c>
      <c r="G6" s="20"/>
      <c r="H6" s="20"/>
      <c r="I6" s="20"/>
      <c r="J6" s="20"/>
      <c r="K6" s="20"/>
      <c r="L6" s="20"/>
      <c r="M6" s="20"/>
      <c r="N6" s="20"/>
      <c r="O6" s="20"/>
      <c r="P6" s="20"/>
      <c r="Q6" s="20"/>
      <c r="R6" s="20"/>
      <c r="S6" s="20"/>
      <c r="T6" s="20"/>
      <c r="U6" s="20"/>
      <c r="V6" s="20"/>
    </row>
    <row r="7" spans="1:22" ht="19" x14ac:dyDescent="0.25">
      <c r="A7" s="20"/>
      <c r="B7" s="29" t="s">
        <v>549</v>
      </c>
      <c r="C7" s="27">
        <v>0</v>
      </c>
      <c r="D7" s="27">
        <v>0</v>
      </c>
      <c r="E7" s="27">
        <v>0</v>
      </c>
      <c r="F7" s="28">
        <v>0</v>
      </c>
      <c r="G7" s="20"/>
      <c r="H7" s="20"/>
      <c r="I7" s="20"/>
      <c r="J7" s="20"/>
      <c r="K7" s="20"/>
      <c r="L7" s="20"/>
      <c r="M7" s="20"/>
      <c r="N7" s="20"/>
      <c r="O7" s="20"/>
      <c r="P7" s="20"/>
      <c r="Q7" s="20"/>
      <c r="R7" s="20"/>
      <c r="S7" s="20"/>
      <c r="T7" s="20"/>
      <c r="U7" s="20"/>
      <c r="V7" s="20"/>
    </row>
    <row r="8" spans="1:22" ht="19" x14ac:dyDescent="0.25">
      <c r="A8" s="20"/>
      <c r="B8" s="29" t="s">
        <v>550</v>
      </c>
      <c r="C8" s="27">
        <v>0</v>
      </c>
      <c r="D8" s="27">
        <v>0</v>
      </c>
      <c r="E8" s="27">
        <v>0</v>
      </c>
      <c r="F8" s="28">
        <v>0</v>
      </c>
      <c r="G8" s="20"/>
      <c r="H8" s="20"/>
      <c r="I8" s="20"/>
      <c r="J8" s="20"/>
      <c r="K8" s="20"/>
      <c r="L8" s="20"/>
      <c r="M8" s="20"/>
      <c r="N8" s="20"/>
      <c r="O8" s="20"/>
      <c r="P8" s="20"/>
      <c r="Q8" s="20"/>
      <c r="R8" s="20"/>
      <c r="S8" s="20"/>
      <c r="T8" s="20"/>
      <c r="U8" s="20"/>
      <c r="V8" s="20"/>
    </row>
    <row r="9" spans="1:22" ht="19" x14ac:dyDescent="0.25">
      <c r="A9" s="20"/>
      <c r="B9" s="29" t="s">
        <v>551</v>
      </c>
      <c r="C9" s="27">
        <v>0</v>
      </c>
      <c r="D9" s="27">
        <v>0</v>
      </c>
      <c r="E9" s="27">
        <v>0</v>
      </c>
      <c r="F9" s="28">
        <v>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0</v>
      </c>
      <c r="D12" s="27">
        <v>0</v>
      </c>
      <c r="E12" s="27">
        <v>0</v>
      </c>
      <c r="F12" s="28">
        <v>0</v>
      </c>
      <c r="G12" s="20"/>
      <c r="H12" s="20"/>
      <c r="I12" s="20"/>
      <c r="J12" s="20"/>
      <c r="K12" s="20"/>
      <c r="L12" s="20"/>
      <c r="M12" s="20"/>
      <c r="N12" s="20"/>
      <c r="O12" s="20"/>
      <c r="P12" s="20"/>
      <c r="Q12" s="20"/>
      <c r="R12" s="20"/>
      <c r="S12" s="20"/>
      <c r="T12" s="20"/>
      <c r="U12" s="20"/>
      <c r="V12" s="20"/>
    </row>
    <row r="13" spans="1:22" ht="19" x14ac:dyDescent="0.25">
      <c r="A13" s="20"/>
      <c r="B13" s="29" t="s">
        <v>555</v>
      </c>
      <c r="C13" s="27">
        <v>0</v>
      </c>
      <c r="D13" s="27">
        <v>0</v>
      </c>
      <c r="E13" s="27">
        <v>0</v>
      </c>
      <c r="F13" s="28">
        <v>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0</v>
      </c>
      <c r="D17" s="34">
        <v>0</v>
      </c>
      <c r="E17" s="34">
        <v>0</v>
      </c>
      <c r="F17" s="35">
        <v>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Fail</v>
      </c>
      <c r="E22" s="44" t="str">
        <f>IF(E17&gt;F17, "Pass", "Fail")</f>
        <v>Fail</v>
      </c>
      <c r="F22" s="40"/>
      <c r="G22" s="46">
        <f>(((COUNTIF(C22:F22, "Pass") * 100) + (COUNTIF(C22:F22, "Fail") * 0)) * (400/300)) / 2</f>
        <v>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t="e">
        <f>C17/(C4)</f>
        <v>#DIV/0!</v>
      </c>
      <c r="D24" s="50" t="e">
        <f>D17/(D4)</f>
        <v>#DIV/0!</v>
      </c>
      <c r="E24" s="50" t="e">
        <f>E17/(E4)</f>
        <v>#DIV/0!</v>
      </c>
      <c r="F24" s="51" t="e">
        <f>F17/(F4)</f>
        <v>#DIV/0!</v>
      </c>
      <c r="G24" s="46" t="e">
        <f>(IF(C24 &gt; 0.5, 100, IF(C24 &gt;= 0.2, 50, 0))) +
  (IF(D24 &gt; 0.5, 100, IF(D24 &gt;= 0.2, 50, 0))) +
  (IF(E24 &gt; 0.5, 100, IF(E24 &gt;= 0.2, 50, 0))) +
  (IF(F24 &gt; 0.5, 100, IF(F24 &gt;= 0.2, 50, 0)))</f>
        <v>#DIV/0!</v>
      </c>
      <c r="H24" s="47" t="s">
        <v>571</v>
      </c>
      <c r="I24" s="20"/>
      <c r="J24" s="20"/>
      <c r="K24" s="20"/>
      <c r="L24" s="20"/>
      <c r="M24" s="20"/>
      <c r="N24" s="20"/>
      <c r="O24" s="20"/>
      <c r="P24" s="20"/>
      <c r="Q24" s="20"/>
      <c r="R24" s="20"/>
      <c r="S24" s="20"/>
      <c r="T24" s="20"/>
      <c r="U24" s="20"/>
      <c r="V24" s="20"/>
    </row>
    <row r="25" spans="1:22" x14ac:dyDescent="0.2">
      <c r="A25" s="20"/>
      <c r="B25" s="39" t="s">
        <v>487</v>
      </c>
      <c r="C25" s="50" t="e">
        <f>C17/C6</f>
        <v>#DIV/0!</v>
      </c>
      <c r="D25" s="50" t="e">
        <f>D17/D6</f>
        <v>#DIV/0!</v>
      </c>
      <c r="E25" s="50" t="e">
        <f>E17/E6</f>
        <v>#DIV/0!</v>
      </c>
      <c r="F25" s="51" t="e">
        <f>F17/F6</f>
        <v>#DIV/0!</v>
      </c>
      <c r="G25" s="46" t="e">
        <f>(IF(C25 &gt; 0.17, 100, IF(C25 &gt;= 0.1, 50, 0))) +
  (IF(D25 &gt; 0.17, 100, IF(D25 &gt;= 0.1, 50, 0))) +
  (IF(E25 &gt; 0.17, 100, IF(E25 &gt;= 0.1, 50, 0))) +
  (IF(F25 &gt; 0.17, 100, IF(F25 &gt;= 0.1, 50, 0)))</f>
        <v>#DIV/0!</v>
      </c>
      <c r="H25" s="47" t="s">
        <v>572</v>
      </c>
      <c r="I25" s="20"/>
      <c r="J25" s="20"/>
      <c r="K25" s="20"/>
      <c r="L25" s="20"/>
      <c r="M25" s="20"/>
      <c r="N25" s="20"/>
      <c r="O25" s="20"/>
      <c r="P25" s="20"/>
      <c r="Q25" s="20"/>
      <c r="R25" s="20"/>
      <c r="S25" s="20"/>
      <c r="T25" s="20"/>
      <c r="U25" s="20"/>
      <c r="V25" s="20"/>
    </row>
    <row r="26" spans="1:22" x14ac:dyDescent="0.2">
      <c r="A26" s="20"/>
      <c r="B26" s="39" t="s">
        <v>489</v>
      </c>
      <c r="C26" s="50" t="e">
        <f>C8/C6</f>
        <v>#DIV/0!</v>
      </c>
      <c r="D26" s="50" t="e">
        <f>D8/D6</f>
        <v>#DIV/0!</v>
      </c>
      <c r="E26" s="50" t="e">
        <f>E8/E6</f>
        <v>#DIV/0!</v>
      </c>
      <c r="F26" s="51" t="e">
        <f>F8/F6</f>
        <v>#DIV/0!</v>
      </c>
      <c r="G26" s="46" t="e">
        <f>(IF(C26 &lt; 0.5, 100, 0)) +
  (IF(D26 &lt; 0.5, 100, 0)) +
  (IF(E26 &lt; 0.5, 100, 0)) +
  (IF(F26 &lt; 0.5, 100, 0))</f>
        <v>#DIV/0!</v>
      </c>
      <c r="H26" s="47" t="s">
        <v>573</v>
      </c>
      <c r="I26" s="20"/>
      <c r="J26" s="20"/>
      <c r="K26" s="20"/>
      <c r="L26" s="20"/>
      <c r="M26" s="20"/>
      <c r="N26" s="20"/>
      <c r="O26" s="20"/>
      <c r="P26" s="20"/>
      <c r="Q26" s="20"/>
      <c r="R26" s="20"/>
      <c r="S26" s="20"/>
      <c r="T26" s="20"/>
      <c r="U26" s="20"/>
      <c r="V26" s="20"/>
    </row>
    <row r="27" spans="1:22" x14ac:dyDescent="0.2">
      <c r="A27" s="20"/>
      <c r="B27" s="39" t="s">
        <v>574</v>
      </c>
      <c r="C27" s="50" t="e">
        <f>C9/(C13+C10)</f>
        <v>#DIV/0!</v>
      </c>
      <c r="D27" s="50" t="e">
        <f>D9/(D13+D10)</f>
        <v>#DIV/0!</v>
      </c>
      <c r="E27" s="50" t="e">
        <f>E9/(E13+E10)</f>
        <v>#DIV/0!</v>
      </c>
      <c r="F27" s="51" t="e">
        <f>F9/(F13+F10)</f>
        <v>#DIV/0!</v>
      </c>
      <c r="G27" s="46" t="e">
        <f>(IF(C27 &lt; 0.8, 100, IF(C27 &lt; 1, 50, 0))) +
  (IF(D27 &lt; 0.8, 100, IF(D27 &lt; 1, 50, 0))) +
  (IF(E27 &lt; 0.8, 100, IF(E27 &lt; 1, 50, 0))) +
  (IF(F27 &lt; 0.8, 100, IF(F27 &lt; 1, 50, 0)))</f>
        <v>#DIV/0!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t="e">
        <f>(((C12-D12)/D12)+((D12-E12)/E12)+((E12-F12)/F12))/3</f>
        <v>#DIV/0!</v>
      </c>
      <c r="D29" s="54"/>
      <c r="E29" s="55"/>
      <c r="F29" s="56"/>
      <c r="G29" s="46" t="e">
        <f>(IF(C29 &gt;= 0.17, 100, IF(C29 &gt;= 0, 50, 0))) * (400/100)</f>
        <v>#DIV/0!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t="e">
        <f>C17/(C13+C10)</f>
        <v>#DIV/0!</v>
      </c>
      <c r="D31" s="50" t="e">
        <f>D17/(D13+D10)</f>
        <v>#DIV/0!</v>
      </c>
      <c r="E31" s="50" t="e">
        <f>E17/(E13+E10)</f>
        <v>#DIV/0!</v>
      </c>
      <c r="F31" s="51" t="e">
        <f>F17/(F13+F10)</f>
        <v>#DIV/0!</v>
      </c>
      <c r="G31" s="46" t="e">
        <f>(IF(C31 &gt; 0.23, 100, 0)) +
  (IF(D31 &gt; 0.23, 100, 0)) +
  (IF(E31 &gt; 0.23, 100, 0)) +
  (IF(F31 &gt; 0.23, 100, 0))</f>
        <v>#DIV/0!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611</v>
      </c>
      <c r="D2" s="23" t="s">
        <v>607</v>
      </c>
      <c r="E2" s="23" t="s">
        <v>608</v>
      </c>
      <c r="F2" s="23" t="s">
        <v>609</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0.41666666666666663</v>
      </c>
      <c r="J2" s="20"/>
      <c r="K2" s="20"/>
      <c r="L2" s="20"/>
      <c r="M2" s="20"/>
      <c r="N2" s="20"/>
      <c r="O2" s="20"/>
      <c r="P2" s="20"/>
      <c r="Q2" s="20"/>
      <c r="R2" s="20"/>
      <c r="S2" s="20"/>
      <c r="T2" s="20"/>
      <c r="U2" s="20"/>
      <c r="V2" s="20"/>
    </row>
    <row r="3" spans="1:22" ht="19" x14ac:dyDescent="0.25">
      <c r="A3" s="20"/>
      <c r="B3" s="26" t="s">
        <v>545</v>
      </c>
      <c r="C3" s="27">
        <v>4958000000</v>
      </c>
      <c r="D3" s="27">
        <v>5140000000</v>
      </c>
      <c r="E3" s="27">
        <v>5965000000</v>
      </c>
      <c r="F3" s="28">
        <v>5612000000</v>
      </c>
      <c r="G3" s="20"/>
      <c r="H3" s="20"/>
      <c r="I3" s="20"/>
      <c r="J3" s="20"/>
      <c r="K3" s="20"/>
      <c r="L3" s="20"/>
      <c r="M3" s="20"/>
      <c r="N3" s="20"/>
      <c r="O3" s="20"/>
      <c r="P3" s="20"/>
      <c r="Q3" s="20"/>
      <c r="R3" s="20"/>
      <c r="S3" s="20"/>
      <c r="T3" s="20"/>
      <c r="U3" s="20"/>
      <c r="V3" s="20"/>
    </row>
    <row r="4" spans="1:22" ht="19" x14ac:dyDescent="0.25">
      <c r="A4" s="20"/>
      <c r="B4" s="29" t="s">
        <v>546</v>
      </c>
      <c r="C4" s="27">
        <v>5018000000</v>
      </c>
      <c r="D4" s="27">
        <v>5098000000</v>
      </c>
      <c r="E4" s="27">
        <v>4904000000</v>
      </c>
      <c r="F4" s="28">
        <v>4872000000</v>
      </c>
      <c r="G4" s="20"/>
      <c r="H4" s="20"/>
      <c r="I4" s="20"/>
      <c r="J4" s="20"/>
      <c r="K4" s="20"/>
      <c r="L4" s="20"/>
      <c r="M4" s="20"/>
      <c r="N4" s="20"/>
      <c r="O4" s="20"/>
      <c r="P4" s="20"/>
      <c r="Q4" s="20"/>
      <c r="R4" s="20"/>
      <c r="S4" s="20"/>
      <c r="T4" s="20"/>
      <c r="U4" s="20"/>
      <c r="V4" s="20"/>
    </row>
    <row r="5" spans="1:22" ht="19" x14ac:dyDescent="0.25">
      <c r="A5" s="20"/>
      <c r="B5" s="29" t="s">
        <v>547</v>
      </c>
      <c r="C5" s="27">
        <v>1383000000</v>
      </c>
      <c r="D5" s="27">
        <v>1383000000</v>
      </c>
      <c r="E5" s="27">
        <v>1384000000</v>
      </c>
      <c r="F5" s="28">
        <v>986000000</v>
      </c>
      <c r="G5" s="20"/>
      <c r="H5" s="20"/>
      <c r="I5" s="20"/>
      <c r="J5" s="20"/>
      <c r="K5" s="20"/>
      <c r="L5" s="20"/>
      <c r="M5" s="20"/>
      <c r="N5" s="20"/>
      <c r="O5" s="20"/>
      <c r="P5" s="20"/>
      <c r="Q5" s="20"/>
      <c r="R5" s="20"/>
      <c r="S5" s="20"/>
      <c r="T5" s="20"/>
      <c r="U5" s="20"/>
      <c r="V5" s="20"/>
    </row>
    <row r="6" spans="1:22" ht="19" x14ac:dyDescent="0.25">
      <c r="A6" s="20"/>
      <c r="B6" s="29" t="s">
        <v>548</v>
      </c>
      <c r="C6" s="27">
        <v>14967000000</v>
      </c>
      <c r="D6" s="27">
        <v>15803000000</v>
      </c>
      <c r="E6" s="27">
        <v>17504000000</v>
      </c>
      <c r="F6" s="28">
        <v>19067000000</v>
      </c>
      <c r="G6" s="20"/>
      <c r="H6" s="20"/>
      <c r="I6" s="20"/>
      <c r="J6" s="20"/>
      <c r="K6" s="20"/>
      <c r="L6" s="20"/>
      <c r="M6" s="20"/>
      <c r="N6" s="20"/>
      <c r="O6" s="20"/>
      <c r="P6" s="20"/>
      <c r="Q6" s="20"/>
      <c r="R6" s="20"/>
      <c r="S6" s="20"/>
      <c r="T6" s="20"/>
      <c r="U6" s="20"/>
      <c r="V6" s="20"/>
    </row>
    <row r="7" spans="1:22" ht="19" x14ac:dyDescent="0.25">
      <c r="A7" s="20"/>
      <c r="B7" s="29" t="s">
        <v>549</v>
      </c>
      <c r="C7" s="27">
        <v>7909000000</v>
      </c>
      <c r="D7" s="27">
        <v>8979000000</v>
      </c>
      <c r="E7" s="27">
        <v>10674000000</v>
      </c>
      <c r="F7" s="28">
        <v>10521000000</v>
      </c>
      <c r="G7" s="20"/>
      <c r="H7" s="20"/>
      <c r="I7" s="20"/>
      <c r="J7" s="20"/>
      <c r="K7" s="20"/>
      <c r="L7" s="20"/>
      <c r="M7" s="20"/>
      <c r="N7" s="20"/>
      <c r="O7" s="20"/>
      <c r="P7" s="20"/>
      <c r="Q7" s="20"/>
      <c r="R7" s="20"/>
      <c r="S7" s="20"/>
      <c r="T7" s="20"/>
      <c r="U7" s="20"/>
      <c r="V7" s="20"/>
    </row>
    <row r="8" spans="1:22" ht="19" x14ac:dyDescent="0.25">
      <c r="A8" s="20"/>
      <c r="B8" s="29" t="s">
        <v>550</v>
      </c>
      <c r="C8" s="27">
        <v>4005000000</v>
      </c>
      <c r="D8" s="27">
        <v>4029000000</v>
      </c>
      <c r="E8" s="27">
        <v>3810000000</v>
      </c>
      <c r="F8" s="28">
        <v>3959000000</v>
      </c>
      <c r="G8" s="20"/>
      <c r="H8" s="20"/>
      <c r="I8" s="20"/>
      <c r="J8" s="20"/>
      <c r="K8" s="20"/>
      <c r="L8" s="20"/>
      <c r="M8" s="20"/>
      <c r="N8" s="20"/>
      <c r="O8" s="20"/>
      <c r="P8" s="20"/>
      <c r="Q8" s="20"/>
      <c r="R8" s="20"/>
      <c r="S8" s="20"/>
      <c r="T8" s="20"/>
      <c r="U8" s="20"/>
      <c r="V8" s="20"/>
    </row>
    <row r="9" spans="1:22" ht="19" x14ac:dyDescent="0.25">
      <c r="A9" s="20"/>
      <c r="B9" s="29" t="s">
        <v>551</v>
      </c>
      <c r="C9" s="27">
        <v>11914000000</v>
      </c>
      <c r="D9" s="27">
        <v>13008000000</v>
      </c>
      <c r="E9" s="27">
        <v>14484000000</v>
      </c>
      <c r="F9" s="28">
        <v>14480000000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2683000000</v>
      </c>
      <c r="D12" s="27">
        <v>2430000000</v>
      </c>
      <c r="E12" s="27">
        <v>2668000000</v>
      </c>
      <c r="F12" s="28">
        <v>4233000000</v>
      </c>
      <c r="G12" s="20"/>
      <c r="H12" s="20"/>
      <c r="I12" s="20"/>
      <c r="J12" s="20"/>
      <c r="K12" s="20"/>
      <c r="L12" s="20"/>
      <c r="M12" s="20"/>
      <c r="N12" s="20"/>
      <c r="O12" s="20"/>
      <c r="P12" s="20"/>
      <c r="Q12" s="20"/>
      <c r="R12" s="20"/>
      <c r="S12" s="20"/>
      <c r="T12" s="20"/>
      <c r="U12" s="20"/>
      <c r="V12" s="20"/>
    </row>
    <row r="13" spans="1:22" ht="19" x14ac:dyDescent="0.25">
      <c r="A13" s="20"/>
      <c r="B13" s="29" t="s">
        <v>555</v>
      </c>
      <c r="C13" s="27">
        <v>3053000000</v>
      </c>
      <c r="D13" s="27">
        <v>2795000000</v>
      </c>
      <c r="E13" s="27">
        <v>3020000000</v>
      </c>
      <c r="F13" s="28">
        <v>4587000000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1470000000</v>
      </c>
      <c r="D17" s="34">
        <v>1824000000</v>
      </c>
      <c r="E17" s="34">
        <v>3252000000</v>
      </c>
      <c r="F17" s="35">
        <v>4927000000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Pass</v>
      </c>
      <c r="F21" s="45"/>
      <c r="G21" s="46">
        <f>(((COUNTIF(C21:E21, "Pass") * 100) + (COUNTIF(C21:E21, "Fail") * 0)) * (400/300)) / 2</f>
        <v>66.666666666666657</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Fail</v>
      </c>
      <c r="E22" s="44" t="str">
        <f>IF(E17&gt;F17, "Pass", "Fail")</f>
        <v>Fail</v>
      </c>
      <c r="F22" s="40"/>
      <c r="G22" s="46">
        <f>(((COUNTIF(C22:F22, "Pass") * 100) + (COUNTIF(C22:F22, "Fail") * 0)) * (400/300)) / 2</f>
        <v>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0.29294539657233959</v>
      </c>
      <c r="D24" s="50">
        <f>D17/(D4)</f>
        <v>0.35778736759513535</v>
      </c>
      <c r="E24" s="50">
        <f>E17/(E4)</f>
        <v>0.66313213703099516</v>
      </c>
      <c r="F24" s="51">
        <f>F17/(F4)</f>
        <v>1.0112889983579638</v>
      </c>
      <c r="G24" s="46">
        <f>(IF(C24 &gt; 0.5, 100, IF(C24 &gt;= 0.2, 50, 0))) +
  (IF(D24 &gt; 0.5, 100, IF(D24 &gt;= 0.2, 50, 0))) +
  (IF(E24 &gt; 0.5, 100, IF(E24 &gt;= 0.2, 50, 0))) +
  (IF(F24 &gt; 0.5, 100, IF(F24 &gt;= 0.2, 50, 0)))</f>
        <v>300</v>
      </c>
      <c r="H24" s="47" t="s">
        <v>571</v>
      </c>
      <c r="I24" s="20"/>
      <c r="J24" s="20"/>
      <c r="K24" s="20"/>
      <c r="L24" s="20"/>
      <c r="M24" s="20"/>
      <c r="N24" s="20"/>
      <c r="O24" s="20"/>
      <c r="P24" s="20"/>
      <c r="Q24" s="20"/>
      <c r="R24" s="20"/>
      <c r="S24" s="20"/>
      <c r="T24" s="20"/>
      <c r="U24" s="20"/>
      <c r="V24" s="20"/>
    </row>
    <row r="25" spans="1:22" x14ac:dyDescent="0.2">
      <c r="A25" s="20"/>
      <c r="B25" s="39" t="s">
        <v>487</v>
      </c>
      <c r="C25" s="50">
        <f>C17/C6</f>
        <v>9.8216075365804775E-2</v>
      </c>
      <c r="D25" s="50">
        <f>D17/D6</f>
        <v>0.11542112257166361</v>
      </c>
      <c r="E25" s="50">
        <f>E17/E6</f>
        <v>0.18578610603290677</v>
      </c>
      <c r="F25" s="51">
        <f>F17/F6</f>
        <v>0.25840457334661981</v>
      </c>
      <c r="G25" s="46">
        <f>(IF(C25 &gt; 0.17, 100, IF(C25 &gt;= 0.1, 50, 0))) +
  (IF(D25 &gt; 0.17, 100, IF(D25 &gt;= 0.1, 50, 0))) +
  (IF(E25 &gt; 0.17, 100, IF(E25 &gt;= 0.1, 50, 0))) +
  (IF(F25 &gt; 0.17, 100, IF(F25 &gt;= 0.1, 50, 0)))</f>
        <v>250</v>
      </c>
      <c r="H25" s="47" t="s">
        <v>572</v>
      </c>
      <c r="I25" s="20"/>
      <c r="J25" s="20"/>
      <c r="K25" s="20"/>
      <c r="L25" s="20"/>
      <c r="M25" s="20"/>
      <c r="N25" s="20"/>
      <c r="O25" s="20"/>
      <c r="P25" s="20"/>
      <c r="Q25" s="20"/>
      <c r="R25" s="20"/>
      <c r="S25" s="20"/>
      <c r="T25" s="20"/>
      <c r="U25" s="20"/>
      <c r="V25" s="20"/>
    </row>
    <row r="26" spans="1:22" x14ac:dyDescent="0.2">
      <c r="A26" s="20"/>
      <c r="B26" s="39" t="s">
        <v>489</v>
      </c>
      <c r="C26" s="50">
        <f>C8/C6</f>
        <v>0.2675886951292844</v>
      </c>
      <c r="D26" s="50">
        <f>D8/D6</f>
        <v>0.25495159146997404</v>
      </c>
      <c r="E26" s="50">
        <f>E8/E6</f>
        <v>0.21766453382084094</v>
      </c>
      <c r="F26" s="51">
        <f>F8/F6</f>
        <v>0.20763623013583679</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3.9023910907304291</v>
      </c>
      <c r="D27" s="50">
        <f>D9/(D13+D10)</f>
        <v>4.6540250447227187</v>
      </c>
      <c r="E27" s="50">
        <f>E9/(E13+E10)</f>
        <v>4.7960264900662253</v>
      </c>
      <c r="F27" s="51">
        <f>F9/(F13+F10)</f>
        <v>3.1567473294092001</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-0.11826810722814331</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0.48149361283982967</v>
      </c>
      <c r="D31" s="50">
        <f>D17/(D13+D10)</f>
        <v>0.65259391771019681</v>
      </c>
      <c r="E31" s="50">
        <f>E17/(E13+E10)</f>
        <v>1.0768211920529802</v>
      </c>
      <c r="F31" s="51">
        <f>F17/(F13+F10)</f>
        <v>1.0741225201656857</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0.48291666666666666</v>
      </c>
      <c r="J2" s="20"/>
      <c r="K2" s="20"/>
      <c r="L2" s="20"/>
      <c r="M2" s="20"/>
      <c r="N2" s="20"/>
      <c r="O2" s="20"/>
      <c r="P2" s="20"/>
      <c r="Q2" s="20"/>
      <c r="R2" s="20"/>
      <c r="S2" s="20"/>
      <c r="T2" s="20"/>
      <c r="U2" s="20"/>
      <c r="V2" s="20"/>
    </row>
    <row r="3" spans="1:22" ht="19" x14ac:dyDescent="0.25">
      <c r="A3" s="20"/>
      <c r="B3" s="26" t="s">
        <v>545</v>
      </c>
      <c r="C3" s="27">
        <v>780517000</v>
      </c>
      <c r="D3" s="27">
        <v>719316000</v>
      </c>
      <c r="E3" s="27">
        <v>572239000</v>
      </c>
      <c r="F3" s="28">
        <v>622253000</v>
      </c>
      <c r="G3" s="20"/>
      <c r="H3" s="20"/>
      <c r="I3" s="20"/>
      <c r="J3" s="20"/>
      <c r="K3" s="20"/>
      <c r="L3" s="20"/>
      <c r="M3" s="20"/>
      <c r="N3" s="20"/>
      <c r="O3" s="20"/>
      <c r="P3" s="20"/>
      <c r="Q3" s="20"/>
      <c r="R3" s="20"/>
      <c r="S3" s="20"/>
      <c r="T3" s="20"/>
      <c r="U3" s="20"/>
      <c r="V3" s="20"/>
    </row>
    <row r="4" spans="1:22" ht="19" x14ac:dyDescent="0.25">
      <c r="A4" s="20"/>
      <c r="B4" s="29" t="s">
        <v>546</v>
      </c>
      <c r="C4" s="27">
        <v>723730000</v>
      </c>
      <c r="D4" s="27">
        <v>679552000</v>
      </c>
      <c r="E4" s="27">
        <v>716437000</v>
      </c>
      <c r="F4" s="28">
        <v>693507000</v>
      </c>
      <c r="G4" s="20"/>
      <c r="H4" s="20"/>
      <c r="I4" s="20"/>
      <c r="J4" s="20"/>
      <c r="K4" s="20"/>
      <c r="L4" s="20"/>
      <c r="M4" s="20"/>
      <c r="N4" s="20"/>
      <c r="O4" s="20"/>
      <c r="P4" s="20"/>
      <c r="Q4" s="20"/>
      <c r="R4" s="20"/>
      <c r="S4" s="20"/>
      <c r="T4" s="20"/>
      <c r="U4" s="20"/>
      <c r="V4" s="20"/>
    </row>
    <row r="5" spans="1:22" ht="19" x14ac:dyDescent="0.25">
      <c r="A5" s="20"/>
      <c r="B5" s="29" t="s">
        <v>547</v>
      </c>
      <c r="C5" s="27">
        <v>413600000</v>
      </c>
      <c r="D5" s="27">
        <v>406500000</v>
      </c>
      <c r="E5" s="27">
        <v>347300000</v>
      </c>
      <c r="F5" s="28">
        <v>291900000</v>
      </c>
      <c r="G5" s="20"/>
      <c r="H5" s="20"/>
      <c r="I5" s="20"/>
      <c r="J5" s="20"/>
      <c r="K5" s="20"/>
      <c r="L5" s="20"/>
      <c r="M5" s="20"/>
      <c r="N5" s="20"/>
      <c r="O5" s="20"/>
      <c r="P5" s="20"/>
      <c r="Q5" s="20"/>
      <c r="R5" s="20"/>
      <c r="S5" s="20"/>
      <c r="T5" s="20"/>
      <c r="U5" s="20"/>
      <c r="V5" s="20"/>
    </row>
    <row r="6" spans="1:22" ht="19" x14ac:dyDescent="0.25">
      <c r="A6" s="20"/>
      <c r="B6" s="29" t="s">
        <v>548</v>
      </c>
      <c r="C6" s="27">
        <v>12299070000</v>
      </c>
      <c r="D6" s="27">
        <v>13501666000</v>
      </c>
      <c r="E6" s="27">
        <v>17799393000</v>
      </c>
      <c r="F6" s="28">
        <v>12972618000</v>
      </c>
      <c r="G6" s="20"/>
      <c r="H6" s="20"/>
      <c r="I6" s="20"/>
      <c r="J6" s="20"/>
      <c r="K6" s="20"/>
      <c r="L6" s="20"/>
      <c r="M6" s="20"/>
      <c r="N6" s="20"/>
      <c r="O6" s="20"/>
      <c r="P6" s="20"/>
      <c r="Q6" s="20"/>
      <c r="R6" s="20"/>
      <c r="S6" s="20"/>
      <c r="T6" s="20"/>
      <c r="U6" s="20"/>
      <c r="V6" s="20"/>
    </row>
    <row r="7" spans="1:22" ht="19" x14ac:dyDescent="0.25">
      <c r="A7" s="20"/>
      <c r="B7" s="29" t="s">
        <v>549</v>
      </c>
      <c r="C7" s="27">
        <v>522799000</v>
      </c>
      <c r="D7" s="27">
        <v>568708000</v>
      </c>
      <c r="E7" s="27">
        <v>680938000</v>
      </c>
      <c r="F7" s="28">
        <v>631536000</v>
      </c>
      <c r="G7" s="20"/>
      <c r="H7" s="20"/>
      <c r="I7" s="20"/>
      <c r="J7" s="20"/>
      <c r="K7" s="20"/>
      <c r="L7" s="20"/>
      <c r="M7" s="20"/>
      <c r="N7" s="20"/>
      <c r="O7" s="20"/>
      <c r="P7" s="20"/>
      <c r="Q7" s="20"/>
      <c r="R7" s="20"/>
      <c r="S7" s="20"/>
      <c r="T7" s="20"/>
      <c r="U7" s="20"/>
      <c r="V7" s="20"/>
    </row>
    <row r="8" spans="1:22" ht="19" x14ac:dyDescent="0.25">
      <c r="A8" s="20"/>
      <c r="B8" s="29" t="s">
        <v>550</v>
      </c>
      <c r="C8" s="27">
        <v>3035138000</v>
      </c>
      <c r="D8" s="27">
        <v>3317706000</v>
      </c>
      <c r="E8" s="27">
        <v>3433219000</v>
      </c>
      <c r="F8" s="28">
        <v>2461142000</v>
      </c>
      <c r="G8" s="20"/>
      <c r="H8" s="20"/>
      <c r="I8" s="20"/>
      <c r="J8" s="20"/>
      <c r="K8" s="20"/>
      <c r="L8" s="20"/>
      <c r="M8" s="20"/>
      <c r="N8" s="20"/>
      <c r="O8" s="20"/>
      <c r="P8" s="20"/>
      <c r="Q8" s="20"/>
      <c r="R8" s="20"/>
      <c r="S8" s="20"/>
      <c r="T8" s="20"/>
      <c r="U8" s="20"/>
      <c r="V8" s="20"/>
    </row>
    <row r="9" spans="1:22" ht="19" x14ac:dyDescent="0.25">
      <c r="A9" s="20"/>
      <c r="B9" s="29" t="s">
        <v>551</v>
      </c>
      <c r="C9" s="27">
        <v>3557937000</v>
      </c>
      <c r="D9" s="27">
        <v>3886414000</v>
      </c>
      <c r="E9" s="27">
        <v>4114157000</v>
      </c>
      <c r="F9" s="28">
        <v>3092678000</v>
      </c>
      <c r="G9" s="20"/>
      <c r="H9" s="20"/>
      <c r="I9" s="20"/>
      <c r="J9" s="20"/>
      <c r="K9" s="20"/>
      <c r="L9" s="20"/>
      <c r="M9" s="20"/>
      <c r="N9" s="20"/>
      <c r="O9" s="20"/>
      <c r="P9" s="20"/>
      <c r="Q9" s="20"/>
      <c r="R9" s="20"/>
      <c r="S9" s="20"/>
      <c r="T9" s="20"/>
      <c r="U9" s="20"/>
      <c r="V9" s="20"/>
    </row>
    <row r="10" spans="1:22" ht="19" x14ac:dyDescent="0.25">
      <c r="A10" s="20"/>
      <c r="B10" s="29" t="s">
        <v>552</v>
      </c>
      <c r="C10" s="27">
        <v>632536000</v>
      </c>
      <c r="D10" s="27">
        <v>263586000</v>
      </c>
      <c r="E10" s="27">
        <v>106290000</v>
      </c>
      <c r="F10" s="28">
        <v>99907000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9260629000</v>
      </c>
      <c r="D12" s="27">
        <v>9898203000</v>
      </c>
      <c r="E12" s="27">
        <v>13525343000</v>
      </c>
      <c r="F12" s="28">
        <v>9268012000</v>
      </c>
      <c r="G12" s="20"/>
      <c r="H12" s="20"/>
      <c r="I12" s="20"/>
      <c r="J12" s="20"/>
      <c r="K12" s="20"/>
      <c r="L12" s="20"/>
      <c r="M12" s="20"/>
      <c r="N12" s="20"/>
      <c r="O12" s="20"/>
      <c r="P12" s="20"/>
      <c r="Q12" s="20"/>
      <c r="R12" s="20"/>
      <c r="S12" s="20"/>
      <c r="T12" s="20"/>
      <c r="U12" s="20"/>
      <c r="V12" s="20"/>
    </row>
    <row r="13" spans="1:22" ht="19" x14ac:dyDescent="0.25">
      <c r="A13" s="20"/>
      <c r="B13" s="29" t="s">
        <v>555</v>
      </c>
      <c r="C13" s="27">
        <v>8741133000</v>
      </c>
      <c r="D13" s="27">
        <v>9615252000</v>
      </c>
      <c r="E13" s="27">
        <v>13685236000</v>
      </c>
      <c r="F13" s="28">
        <v>9879940000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247427000</v>
      </c>
      <c r="D15" s="27">
        <v>256889000</v>
      </c>
      <c r="E15" s="27">
        <v>260638000</v>
      </c>
      <c r="F15" s="28">
        <v>217763000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374943000</v>
      </c>
      <c r="D17" s="34">
        <v>194447000</v>
      </c>
      <c r="E17" s="34">
        <v>669464000</v>
      </c>
      <c r="F17" s="35">
        <v>584972000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Fail</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0.51807027482624735</v>
      </c>
      <c r="D24" s="50">
        <f>D17/(D4)</f>
        <v>0.28613998634394422</v>
      </c>
      <c r="E24" s="50">
        <f>E17/(E4)</f>
        <v>0.93443526786025843</v>
      </c>
      <c r="F24" s="51">
        <f>F17/(F4)</f>
        <v>0.84349833527275142</v>
      </c>
      <c r="G24" s="46">
        <f>(IF(C24 &gt; 0.5, 100, IF(C24 &gt;= 0.2, 50, 0))) +
  (IF(D24 &gt; 0.5, 100, IF(D24 &gt;= 0.2, 50, 0))) +
  (IF(E24 &gt; 0.5, 100, IF(E24 &gt;= 0.2, 50, 0))) +
  (IF(F24 &gt; 0.5, 100, IF(F24 &gt;= 0.2, 50, 0)))</f>
        <v>350</v>
      </c>
      <c r="H24" s="47" t="s">
        <v>571</v>
      </c>
      <c r="I24" s="20"/>
      <c r="J24" s="20"/>
      <c r="K24" s="20"/>
      <c r="L24" s="20"/>
      <c r="M24" s="20"/>
      <c r="N24" s="20"/>
      <c r="O24" s="20"/>
      <c r="P24" s="20"/>
      <c r="Q24" s="20"/>
      <c r="R24" s="20"/>
      <c r="S24" s="20"/>
      <c r="T24" s="20"/>
      <c r="U24" s="20"/>
      <c r="V24" s="20"/>
    </row>
    <row r="25" spans="1:22" x14ac:dyDescent="0.2">
      <c r="A25" s="20"/>
      <c r="B25" s="39" t="s">
        <v>487</v>
      </c>
      <c r="C25" s="50">
        <f>C17/C6</f>
        <v>3.0485475731091862E-2</v>
      </c>
      <c r="D25" s="50">
        <f>D17/D6</f>
        <v>1.4401704204503355E-2</v>
      </c>
      <c r="E25" s="50">
        <f>E17/E6</f>
        <v>3.7611619677142924E-2</v>
      </c>
      <c r="F25" s="51">
        <f>F17/F6</f>
        <v>4.5092825519104936E-2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0.24677784580460149</v>
      </c>
      <c r="D26" s="50">
        <f>D8/D6</f>
        <v>0.24572567563143688</v>
      </c>
      <c r="E26" s="50">
        <f>E8/E6</f>
        <v>0.19288404947292304</v>
      </c>
      <c r="F26" s="51">
        <f>F8/F6</f>
        <v>0.18971822033147048</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0.37956716841612392</v>
      </c>
      <c r="D27" s="50">
        <f>D9/(D13+D10)</f>
        <v>0.39340801013236576</v>
      </c>
      <c r="E27" s="50">
        <f>E9/(E13+E10)</f>
        <v>0.298310498780193</v>
      </c>
      <c r="F27" s="51">
        <f>F9/(F13+F10)</f>
        <v>0.30989232600459704</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4.2256935808563711E-2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3.9999598876384476E-2</v>
      </c>
      <c r="D31" s="50">
        <f>D17/(D13+D10)</f>
        <v>1.9683185411077699E-2</v>
      </c>
      <c r="E31" s="50">
        <f>E17/(E13+E10)</f>
        <v>4.8541691470545031E-2</v>
      </c>
      <c r="F31" s="51">
        <f>F17/(F13+F10)</f>
        <v>5.8615327469449183E-2</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603</v>
      </c>
      <c r="D2" s="23" t="s">
        <v>604</v>
      </c>
      <c r="E2" s="23" t="s">
        <v>605</v>
      </c>
      <c r="F2" s="23" t="s">
        <v>606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0.67416666666666669</v>
      </c>
      <c r="J2" s="20"/>
      <c r="K2" s="20"/>
      <c r="L2" s="20"/>
      <c r="M2" s="20"/>
      <c r="N2" s="20"/>
      <c r="O2" s="20"/>
      <c r="P2" s="20"/>
      <c r="Q2" s="20"/>
      <c r="R2" s="20"/>
      <c r="S2" s="20"/>
      <c r="T2" s="20"/>
      <c r="U2" s="20"/>
      <c r="V2" s="20"/>
    </row>
    <row r="3" spans="1:22" ht="19" x14ac:dyDescent="0.25">
      <c r="A3" s="20"/>
      <c r="B3" s="26" t="s">
        <v>545</v>
      </c>
      <c r="C3" s="27">
        <v>179731000</v>
      </c>
      <c r="D3" s="27">
        <v>171638000</v>
      </c>
      <c r="E3" s="27">
        <v>141123000</v>
      </c>
      <c r="F3" s="28">
        <v>116748000</v>
      </c>
      <c r="G3" s="20"/>
      <c r="H3" s="20"/>
      <c r="I3" s="20"/>
      <c r="J3" s="20"/>
      <c r="K3" s="20"/>
      <c r="L3" s="20"/>
      <c r="M3" s="20"/>
      <c r="N3" s="20"/>
      <c r="O3" s="20"/>
      <c r="P3" s="20"/>
      <c r="Q3" s="20"/>
      <c r="R3" s="20"/>
      <c r="S3" s="20"/>
      <c r="T3" s="20"/>
      <c r="U3" s="20"/>
      <c r="V3" s="20"/>
    </row>
    <row r="4" spans="1:22" ht="19" x14ac:dyDescent="0.25">
      <c r="A4" s="20"/>
      <c r="B4" s="29" t="s">
        <v>546</v>
      </c>
      <c r="C4" s="27">
        <v>342439000</v>
      </c>
      <c r="D4" s="27">
        <v>324526000</v>
      </c>
      <c r="E4" s="27">
        <v>288798000</v>
      </c>
      <c r="F4" s="28">
        <v>281741000</v>
      </c>
      <c r="G4" s="20"/>
      <c r="H4" s="20"/>
      <c r="I4" s="20"/>
      <c r="J4" s="20"/>
      <c r="K4" s="20"/>
      <c r="L4" s="20"/>
      <c r="M4" s="20"/>
      <c r="N4" s="20"/>
      <c r="O4" s="20"/>
      <c r="P4" s="20"/>
      <c r="Q4" s="20"/>
      <c r="R4" s="20"/>
      <c r="S4" s="20"/>
      <c r="T4" s="20"/>
      <c r="U4" s="20"/>
      <c r="V4" s="20"/>
    </row>
    <row r="5" spans="1:22" ht="19" x14ac:dyDescent="0.25">
      <c r="A5" s="20"/>
      <c r="B5" s="29" t="s">
        <v>547</v>
      </c>
      <c r="C5" s="27">
        <v>972663000</v>
      </c>
      <c r="D5" s="27">
        <v>872737000</v>
      </c>
      <c r="E5" s="27">
        <v>822101000</v>
      </c>
      <c r="F5" s="28">
        <v>843067000</v>
      </c>
      <c r="G5" s="20"/>
      <c r="H5" s="20"/>
      <c r="I5" s="20"/>
      <c r="J5" s="20"/>
      <c r="K5" s="20"/>
      <c r="L5" s="20"/>
      <c r="M5" s="20"/>
      <c r="N5" s="20"/>
      <c r="O5" s="20"/>
      <c r="P5" s="20"/>
      <c r="Q5" s="20"/>
      <c r="R5" s="20"/>
      <c r="S5" s="20"/>
      <c r="T5" s="20"/>
      <c r="U5" s="20"/>
      <c r="V5" s="20"/>
    </row>
    <row r="6" spans="1:22" ht="19" x14ac:dyDescent="0.25">
      <c r="A6" s="20"/>
      <c r="B6" s="29" t="s">
        <v>548</v>
      </c>
      <c r="C6" s="27">
        <v>2703867000</v>
      </c>
      <c r="D6" s="27">
        <v>2638692000</v>
      </c>
      <c r="E6" s="27">
        <v>2294805000</v>
      </c>
      <c r="F6" s="28">
        <v>2262957000</v>
      </c>
      <c r="G6" s="20"/>
      <c r="H6" s="20"/>
      <c r="I6" s="20"/>
      <c r="J6" s="20"/>
      <c r="K6" s="20"/>
      <c r="L6" s="20"/>
      <c r="M6" s="20"/>
      <c r="N6" s="20"/>
      <c r="O6" s="20"/>
      <c r="P6" s="20"/>
      <c r="Q6" s="20"/>
      <c r="R6" s="20"/>
      <c r="S6" s="20"/>
      <c r="T6" s="20"/>
      <c r="U6" s="20"/>
      <c r="V6" s="20"/>
    </row>
    <row r="7" spans="1:22" ht="19" x14ac:dyDescent="0.25">
      <c r="A7" s="20"/>
      <c r="B7" s="29" t="s">
        <v>549</v>
      </c>
      <c r="C7" s="27">
        <v>159379000</v>
      </c>
      <c r="D7" s="27">
        <v>128509000</v>
      </c>
      <c r="E7" s="27">
        <v>176018000</v>
      </c>
      <c r="F7" s="28">
        <v>152284000</v>
      </c>
      <c r="G7" s="20"/>
      <c r="H7" s="20"/>
      <c r="I7" s="20"/>
      <c r="J7" s="20"/>
      <c r="K7" s="20"/>
      <c r="L7" s="20"/>
      <c r="M7" s="20"/>
      <c r="N7" s="20"/>
      <c r="O7" s="20"/>
      <c r="P7" s="20"/>
      <c r="Q7" s="20"/>
      <c r="R7" s="20"/>
      <c r="S7" s="20"/>
      <c r="T7" s="20"/>
      <c r="U7" s="20"/>
      <c r="V7" s="20"/>
    </row>
    <row r="8" spans="1:22" ht="19" x14ac:dyDescent="0.25">
      <c r="A8" s="20"/>
      <c r="B8" s="29" t="s">
        <v>550</v>
      </c>
      <c r="C8" s="27">
        <v>475638000</v>
      </c>
      <c r="D8" s="27">
        <v>543667000</v>
      </c>
      <c r="E8" s="27">
        <v>417776000</v>
      </c>
      <c r="F8" s="28">
        <v>539439000</v>
      </c>
      <c r="G8" s="20"/>
      <c r="H8" s="20"/>
      <c r="I8" s="20"/>
      <c r="J8" s="20"/>
      <c r="K8" s="20"/>
      <c r="L8" s="20"/>
      <c r="M8" s="20"/>
      <c r="N8" s="20"/>
      <c r="O8" s="20"/>
      <c r="P8" s="20"/>
      <c r="Q8" s="20"/>
      <c r="R8" s="20"/>
      <c r="S8" s="20"/>
      <c r="T8" s="20"/>
      <c r="U8" s="20"/>
      <c r="V8" s="20"/>
    </row>
    <row r="9" spans="1:22" ht="19" x14ac:dyDescent="0.25">
      <c r="A9" s="20"/>
      <c r="B9" s="29" t="s">
        <v>551</v>
      </c>
      <c r="C9" s="27">
        <v>635017000</v>
      </c>
      <c r="D9" s="27">
        <v>672176000</v>
      </c>
      <c r="E9" s="27">
        <v>593794000</v>
      </c>
      <c r="F9" s="28">
        <v>691723000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1325247000</v>
      </c>
      <c r="D12" s="27">
        <v>1309461000</v>
      </c>
      <c r="E12" s="27">
        <v>1122937000</v>
      </c>
      <c r="F12" s="28">
        <v>1085461000</v>
      </c>
      <c r="G12" s="20"/>
      <c r="H12" s="20"/>
      <c r="I12" s="20"/>
      <c r="J12" s="20"/>
      <c r="K12" s="20"/>
      <c r="L12" s="20"/>
      <c r="M12" s="20"/>
      <c r="N12" s="20"/>
      <c r="O12" s="20"/>
      <c r="P12" s="20"/>
      <c r="Q12" s="20"/>
      <c r="R12" s="20"/>
      <c r="S12" s="20"/>
      <c r="T12" s="20"/>
      <c r="U12" s="20"/>
      <c r="V12" s="20"/>
    </row>
    <row r="13" spans="1:22" ht="19" x14ac:dyDescent="0.25">
      <c r="A13" s="20"/>
      <c r="B13" s="29" t="s">
        <v>555</v>
      </c>
      <c r="C13" s="27">
        <v>2068850000</v>
      </c>
      <c r="D13" s="27">
        <v>1966516000</v>
      </c>
      <c r="E13" s="27">
        <v>1701011000</v>
      </c>
      <c r="F13" s="28">
        <v>1571234000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96664000</v>
      </c>
      <c r="D15" s="27">
        <v>92493000</v>
      </c>
      <c r="E15" s="27">
        <v>87140000</v>
      </c>
      <c r="F15" s="28">
        <v>70603000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298981000</v>
      </c>
      <c r="D17" s="34">
        <v>254393000</v>
      </c>
      <c r="E17" s="34">
        <v>325272000</v>
      </c>
      <c r="F17" s="35">
        <v>352164000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f>C17/(C4)</f>
        <v>0.87309272600375543</v>
      </c>
      <c r="D24" s="50">
        <f>D17/(D4)</f>
        <v>0.78389096713360407</v>
      </c>
      <c r="E24" s="50">
        <f>E17/(E4)</f>
        <v>1.126295888475682</v>
      </c>
      <c r="F24" s="51">
        <f>F17/(F4)</f>
        <v>1.2499565203502507</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0.11057533525132708</v>
      </c>
      <c r="D25" s="50">
        <f>D17/D6</f>
        <v>9.6408751002390575E-2</v>
      </c>
      <c r="E25" s="50">
        <f>E17/E6</f>
        <v>0.14174276245694079</v>
      </c>
      <c r="F25" s="51">
        <f>F17/F6</f>
        <v>0.15562116292974193</v>
      </c>
      <c r="G25" s="46">
        <f>(IF(C25 &gt; 0.17, 100, IF(C25 &gt;= 0.1, 50, 0))) +
  (IF(D25 &gt; 0.17, 100, IF(D25 &gt;= 0.1, 50, 0))) +
  (IF(E25 &gt; 0.17, 100, IF(E25 &gt;= 0.1, 50, 0))) +
  (IF(F25 &gt; 0.17, 100, IF(F25 &gt;= 0.1, 50, 0)))</f>
        <v>150</v>
      </c>
      <c r="H25" s="47" t="s">
        <v>572</v>
      </c>
      <c r="I25" s="20"/>
      <c r="J25" s="20"/>
      <c r="K25" s="20"/>
      <c r="L25" s="20"/>
      <c r="M25" s="20"/>
      <c r="N25" s="20"/>
      <c r="O25" s="20"/>
      <c r="P25" s="20"/>
      <c r="Q25" s="20"/>
      <c r="R25" s="20"/>
      <c r="S25" s="20"/>
      <c r="T25" s="20"/>
      <c r="U25" s="20"/>
      <c r="V25" s="20"/>
    </row>
    <row r="26" spans="1:22" x14ac:dyDescent="0.2">
      <c r="A26" s="20"/>
      <c r="B26" s="39" t="s">
        <v>489</v>
      </c>
      <c r="C26" s="50">
        <f>C8/C6</f>
        <v>0.17591027961064654</v>
      </c>
      <c r="D26" s="50">
        <f>D8/D6</f>
        <v>0.20603655144291186</v>
      </c>
      <c r="E26" s="50">
        <f>E8/E6</f>
        <v>0.18205294131745398</v>
      </c>
      <c r="F26" s="51">
        <f>F8/F6</f>
        <v>0.23837792764069313</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0.3069420209295019</v>
      </c>
      <c r="D27" s="50">
        <f>D9/(D13+D10)</f>
        <v>0.34181059294712068</v>
      </c>
      <c r="E27" s="50">
        <f>E9/(E13+E10)</f>
        <v>0.34908298652977554</v>
      </c>
      <c r="F27" s="51">
        <f>F9/(F13+F10)</f>
        <v>0.44024187358471112</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7.0894824364518064E-2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0.14451555211832662</v>
      </c>
      <c r="D31" s="50">
        <f>D17/(D13+D10)</f>
        <v>0.12936228334780903</v>
      </c>
      <c r="E31" s="50">
        <f>E17/(E13+E10)</f>
        <v>0.19122274929439023</v>
      </c>
      <c r="F31" s="51">
        <f>F17/(F13+F10)</f>
        <v>0.2241321152673631</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0.57374999999999998</v>
      </c>
      <c r="J2" s="20"/>
      <c r="K2" s="20"/>
      <c r="L2" s="20"/>
      <c r="M2" s="20"/>
      <c r="N2" s="20"/>
      <c r="O2" s="20"/>
      <c r="P2" s="20"/>
      <c r="Q2" s="20"/>
      <c r="R2" s="20"/>
      <c r="S2" s="20"/>
      <c r="T2" s="20"/>
      <c r="U2" s="20"/>
      <c r="V2" s="20"/>
    </row>
    <row r="3" spans="1:22" ht="19" x14ac:dyDescent="0.25">
      <c r="A3" s="20"/>
      <c r="B3" s="26" t="s">
        <v>545</v>
      </c>
      <c r="C3" s="27">
        <v>2527400000</v>
      </c>
      <c r="D3" s="27">
        <v>1344400000</v>
      </c>
      <c r="E3" s="27">
        <v>1351500000</v>
      </c>
      <c r="F3" s="28">
        <v>1068600000</v>
      </c>
      <c r="G3" s="20"/>
      <c r="H3" s="20"/>
      <c r="I3" s="20"/>
      <c r="J3" s="20"/>
      <c r="K3" s="20"/>
      <c r="L3" s="20"/>
      <c r="M3" s="20"/>
      <c r="N3" s="20"/>
      <c r="O3" s="20"/>
      <c r="P3" s="20"/>
      <c r="Q3" s="20"/>
      <c r="R3" s="20"/>
      <c r="S3" s="20"/>
      <c r="T3" s="20"/>
      <c r="U3" s="20"/>
      <c r="V3" s="20"/>
    </row>
    <row r="4" spans="1:22" ht="19" x14ac:dyDescent="0.25">
      <c r="A4" s="20"/>
      <c r="B4" s="29" t="s">
        <v>546</v>
      </c>
      <c r="C4" s="27">
        <v>3729700000</v>
      </c>
      <c r="D4" s="27">
        <v>3702500000</v>
      </c>
      <c r="E4" s="27">
        <v>3791800000</v>
      </c>
      <c r="F4" s="28">
        <v>3844800000</v>
      </c>
      <c r="G4" s="20"/>
      <c r="H4" s="20"/>
      <c r="I4" s="20"/>
      <c r="J4" s="20"/>
      <c r="K4" s="20"/>
      <c r="L4" s="20"/>
      <c r="M4" s="20"/>
      <c r="N4" s="20"/>
      <c r="O4" s="20"/>
      <c r="P4" s="20"/>
      <c r="Q4" s="20"/>
      <c r="R4" s="20"/>
      <c r="S4" s="20"/>
      <c r="T4" s="20"/>
      <c r="U4" s="20"/>
      <c r="V4" s="20"/>
    </row>
    <row r="5" spans="1:22" ht="19" x14ac:dyDescent="0.25">
      <c r="A5" s="20"/>
      <c r="B5" s="29" t="s">
        <v>547</v>
      </c>
      <c r="C5" s="27">
        <v>6219200000</v>
      </c>
      <c r="D5" s="27">
        <v>5749000000</v>
      </c>
      <c r="E5" s="27">
        <v>5761100000</v>
      </c>
      <c r="F5" s="28">
        <v>5762100000</v>
      </c>
      <c r="G5" s="20"/>
      <c r="H5" s="20"/>
      <c r="I5" s="20"/>
      <c r="J5" s="20"/>
      <c r="K5" s="20"/>
      <c r="L5" s="20"/>
      <c r="M5" s="20"/>
      <c r="N5" s="20"/>
      <c r="O5" s="20"/>
      <c r="P5" s="20"/>
      <c r="Q5" s="20"/>
      <c r="R5" s="20"/>
      <c r="S5" s="20"/>
      <c r="T5" s="20"/>
      <c r="U5" s="20"/>
      <c r="V5" s="20"/>
    </row>
    <row r="6" spans="1:22" ht="19" x14ac:dyDescent="0.25">
      <c r="A6" s="20"/>
      <c r="B6" s="29" t="s">
        <v>548</v>
      </c>
      <c r="C6" s="27">
        <v>26844800000</v>
      </c>
      <c r="D6" s="27">
        <v>24554100000</v>
      </c>
      <c r="E6" s="27">
        <v>23877300000</v>
      </c>
      <c r="F6" s="28">
        <v>24618900000</v>
      </c>
      <c r="G6" s="20"/>
      <c r="H6" s="20"/>
      <c r="I6" s="20"/>
      <c r="J6" s="20"/>
      <c r="K6" s="20"/>
      <c r="L6" s="20"/>
      <c r="M6" s="20"/>
      <c r="N6" s="20"/>
      <c r="O6" s="20"/>
      <c r="P6" s="20"/>
      <c r="Q6" s="20"/>
      <c r="R6" s="20"/>
      <c r="S6" s="20"/>
      <c r="T6" s="20"/>
      <c r="U6" s="20"/>
      <c r="V6" s="20"/>
    </row>
    <row r="7" spans="1:22" ht="19" x14ac:dyDescent="0.25">
      <c r="A7" s="20"/>
      <c r="B7" s="29" t="s">
        <v>549</v>
      </c>
      <c r="C7" s="27">
        <v>3434300000</v>
      </c>
      <c r="D7" s="27">
        <v>3272800000</v>
      </c>
      <c r="E7" s="27">
        <v>4298200000</v>
      </c>
      <c r="F7" s="28">
        <v>3742200000</v>
      </c>
      <c r="G7" s="20"/>
      <c r="H7" s="20"/>
      <c r="I7" s="20"/>
      <c r="J7" s="20"/>
      <c r="K7" s="20"/>
      <c r="L7" s="20"/>
      <c r="M7" s="20"/>
      <c r="N7" s="20"/>
      <c r="O7" s="20"/>
      <c r="P7" s="20"/>
      <c r="Q7" s="20"/>
      <c r="R7" s="20"/>
      <c r="S7" s="20"/>
      <c r="T7" s="20"/>
      <c r="U7" s="20"/>
      <c r="V7" s="20"/>
    </row>
    <row r="8" spans="1:22" ht="19" x14ac:dyDescent="0.25">
      <c r="A8" s="20"/>
      <c r="B8" s="29" t="s">
        <v>550</v>
      </c>
      <c r="C8" s="27">
        <v>8611100000</v>
      </c>
      <c r="D8" s="27">
        <v>7892900000</v>
      </c>
      <c r="E8" s="27">
        <v>8619400000</v>
      </c>
      <c r="F8" s="28">
        <v>10190600000</v>
      </c>
      <c r="G8" s="20"/>
      <c r="H8" s="20"/>
      <c r="I8" s="20"/>
      <c r="J8" s="20"/>
      <c r="K8" s="20"/>
      <c r="L8" s="20"/>
      <c r="M8" s="20"/>
      <c r="N8" s="20"/>
      <c r="O8" s="20"/>
      <c r="P8" s="20"/>
      <c r="Q8" s="20"/>
      <c r="R8" s="20"/>
      <c r="S8" s="20"/>
      <c r="T8" s="20"/>
      <c r="U8" s="20"/>
      <c r="V8" s="20"/>
    </row>
    <row r="9" spans="1:22" ht="19" x14ac:dyDescent="0.25">
      <c r="A9" s="20"/>
      <c r="B9" s="29" t="s">
        <v>551</v>
      </c>
      <c r="C9" s="27">
        <v>12045400000</v>
      </c>
      <c r="D9" s="27">
        <v>11165700000</v>
      </c>
      <c r="E9" s="27">
        <v>12917600000</v>
      </c>
      <c r="F9" s="28">
        <v>13932800000</v>
      </c>
      <c r="G9" s="20"/>
      <c r="H9" s="20"/>
      <c r="I9" s="20"/>
      <c r="J9" s="20"/>
      <c r="K9" s="20"/>
      <c r="L9" s="20"/>
      <c r="M9" s="20"/>
      <c r="N9" s="20"/>
      <c r="O9" s="20"/>
      <c r="P9" s="20"/>
      <c r="Q9" s="20"/>
      <c r="R9" s="20"/>
      <c r="S9" s="20"/>
      <c r="T9" s="20"/>
      <c r="U9" s="20"/>
      <c r="V9" s="20"/>
    </row>
    <row r="10" spans="1:22" ht="19" x14ac:dyDescent="0.25">
      <c r="A10" s="20"/>
      <c r="B10" s="29" t="s">
        <v>552</v>
      </c>
      <c r="C10" s="27">
        <v>2977100000</v>
      </c>
      <c r="D10" s="27">
        <v>2977100000</v>
      </c>
      <c r="E10" s="27">
        <v>2977100000</v>
      </c>
      <c r="F10" s="28">
        <v>2977100000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17627600000</v>
      </c>
      <c r="D12" s="27">
        <v>16466500000</v>
      </c>
      <c r="E12" s="27">
        <v>13911700000</v>
      </c>
      <c r="F12" s="28">
        <v>13976300000</v>
      </c>
      <c r="G12" s="20"/>
      <c r="H12" s="20"/>
      <c r="I12" s="20"/>
      <c r="J12" s="20"/>
      <c r="K12" s="20"/>
      <c r="L12" s="20"/>
      <c r="M12" s="20"/>
      <c r="N12" s="20"/>
      <c r="O12" s="20"/>
      <c r="P12" s="20"/>
      <c r="Q12" s="20"/>
      <c r="R12" s="20"/>
      <c r="S12" s="20"/>
      <c r="T12" s="20"/>
      <c r="U12" s="20"/>
      <c r="V12" s="20"/>
    </row>
    <row r="13" spans="1:22" ht="19" x14ac:dyDescent="0.25">
      <c r="A13" s="20"/>
      <c r="B13" s="29" t="s">
        <v>555</v>
      </c>
      <c r="C13" s="27">
        <v>14799400000</v>
      </c>
      <c r="D13" s="27">
        <v>13388400000</v>
      </c>
      <c r="E13" s="27">
        <v>10959700000</v>
      </c>
      <c r="F13" s="28">
        <v>10686100000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2462000000</v>
      </c>
      <c r="D15" s="27">
        <v>2231100000</v>
      </c>
      <c r="E15" s="27">
        <v>2501200000</v>
      </c>
      <c r="F15" s="28">
        <v>3990900000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1547200000</v>
      </c>
      <c r="D17" s="34">
        <v>1384300000</v>
      </c>
      <c r="E17" s="34">
        <v>3639900000</v>
      </c>
      <c r="F17" s="35">
        <v>4229800000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Fail</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Pass</v>
      </c>
      <c r="G23" s="46">
        <f>(COUNTIF(C23:F23, "Pass") * 100) + (COUNTIF(C23:F23, "Fail") * 0)</f>
        <v>100</v>
      </c>
      <c r="H23" s="47" t="s">
        <v>570</v>
      </c>
      <c r="I23" s="20"/>
      <c r="J23" s="20"/>
      <c r="K23" s="20"/>
      <c r="L23" s="20"/>
      <c r="M23" s="20"/>
      <c r="N23" s="20"/>
      <c r="O23" s="20"/>
      <c r="P23" s="20"/>
      <c r="Q23" s="20"/>
      <c r="R23" s="20"/>
      <c r="S23" s="20"/>
      <c r="T23" s="20"/>
      <c r="U23" s="20"/>
      <c r="V23" s="20"/>
    </row>
    <row r="24" spans="1:22" x14ac:dyDescent="0.2">
      <c r="A24" s="20"/>
      <c r="B24" s="39" t="s">
        <v>499</v>
      </c>
      <c r="C24" s="50">
        <f>C17/(C4)</f>
        <v>0.41483229214145911</v>
      </c>
      <c r="D24" s="50">
        <f>D17/(D4)</f>
        <v>0.3738825118163403</v>
      </c>
      <c r="E24" s="50">
        <f>E17/(E4)</f>
        <v>0.95993987024632099</v>
      </c>
      <c r="F24" s="51">
        <f>F17/(F4)</f>
        <v>1.1001352476071578</v>
      </c>
      <c r="G24" s="46">
        <f>(IF(C24 &gt; 0.5, 100, IF(C24 &gt;= 0.2, 50, 0))) +
  (IF(D24 &gt; 0.5, 100, IF(D24 &gt;= 0.2, 50, 0))) +
  (IF(E24 &gt; 0.5, 100, IF(E24 &gt;= 0.2, 50, 0))) +
  (IF(F24 &gt; 0.5, 100, IF(F24 &gt;= 0.2, 50, 0)))</f>
        <v>300</v>
      </c>
      <c r="H24" s="47" t="s">
        <v>571</v>
      </c>
      <c r="I24" s="20"/>
      <c r="J24" s="20"/>
      <c r="K24" s="20"/>
      <c r="L24" s="20"/>
      <c r="M24" s="20"/>
      <c r="N24" s="20"/>
      <c r="O24" s="20"/>
      <c r="P24" s="20"/>
      <c r="Q24" s="20"/>
      <c r="R24" s="20"/>
      <c r="S24" s="20"/>
      <c r="T24" s="20"/>
      <c r="U24" s="20"/>
      <c r="V24" s="20"/>
    </row>
    <row r="25" spans="1:22" x14ac:dyDescent="0.2">
      <c r="A25" s="20"/>
      <c r="B25" s="39" t="s">
        <v>487</v>
      </c>
      <c r="C25" s="50">
        <f>C17/C6</f>
        <v>5.7634998211944212E-2</v>
      </c>
      <c r="D25" s="50">
        <f>D17/D6</f>
        <v>5.6377549981469488E-2</v>
      </c>
      <c r="E25" s="50">
        <f>E17/E6</f>
        <v>0.15244185900415877</v>
      </c>
      <c r="F25" s="51">
        <f>F17/F6</f>
        <v>0.17181108822896229</v>
      </c>
      <c r="G25" s="46">
        <f>(IF(C25 &gt; 0.17, 100, IF(C25 &gt;= 0.1, 50, 0))) +
  (IF(D25 &gt; 0.17, 100, IF(D25 &gt;= 0.1, 50, 0))) +
  (IF(E25 &gt; 0.17, 100, IF(E25 &gt;= 0.1, 50, 0))) +
  (IF(F25 &gt; 0.17, 100, IF(F25 &gt;= 0.1, 50, 0)))</f>
        <v>150</v>
      </c>
      <c r="H25" s="47" t="s">
        <v>572</v>
      </c>
      <c r="I25" s="20"/>
      <c r="J25" s="20"/>
      <c r="K25" s="20"/>
      <c r="L25" s="20"/>
      <c r="M25" s="20"/>
      <c r="N25" s="20"/>
      <c r="O25" s="20"/>
      <c r="P25" s="20"/>
      <c r="Q25" s="20"/>
      <c r="R25" s="20"/>
      <c r="S25" s="20"/>
      <c r="T25" s="20"/>
      <c r="U25" s="20"/>
      <c r="V25" s="20"/>
    </row>
    <row r="26" spans="1:22" x14ac:dyDescent="0.2">
      <c r="A26" s="20"/>
      <c r="B26" s="39" t="s">
        <v>489</v>
      </c>
      <c r="C26" s="50">
        <f>C8/C6</f>
        <v>0.32077348313267373</v>
      </c>
      <c r="D26" s="50">
        <f>D8/D6</f>
        <v>0.32144937098081378</v>
      </c>
      <c r="E26" s="50">
        <f>E8/E6</f>
        <v>0.36098721379720489</v>
      </c>
      <c r="F26" s="51">
        <f>F8/F6</f>
        <v>0.41393401004918984</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0.67760245267628616</v>
      </c>
      <c r="D27" s="50">
        <f>D9/(D13+D10)</f>
        <v>0.68227063028932811</v>
      </c>
      <c r="E27" s="50">
        <f>E9/(E13+E10)</f>
        <v>0.92686986969749152</v>
      </c>
      <c r="F27" s="51">
        <f>F9/(F13+F10)</f>
        <v>1.0197318344165349</v>
      </c>
      <c r="G27" s="46">
        <f>(IF(C27 &lt; 0.8, 100, IF(C27 &lt; 1, 50, 0))) +
  (IF(D27 &lt; 0.8, 100, IF(D27 &lt; 1, 50, 0))) +
  (IF(E27 &lt; 0.8, 100, IF(E27 &lt; 1, 50, 0))) +
  (IF(F27 &lt; 0.8, 100, IF(F27 &lt; 1, 50, 0)))</f>
        <v>250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8.3178244092439277E-2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8.7036255730880654E-2</v>
      </c>
      <c r="D31" s="50">
        <f>D17/(D13+D10)</f>
        <v>8.45864776511564E-2</v>
      </c>
      <c r="E31" s="50">
        <f>E17/(E13+E10)</f>
        <v>0.26117186154640948</v>
      </c>
      <c r="F31" s="51">
        <f>F17/(F13+F10)</f>
        <v>0.30957608759295041</v>
      </c>
      <c r="G31" s="46">
        <f>(IF(C31 &gt; 0.23, 100, 0)) +
  (IF(D31 &gt; 0.23, 100, 0)) +
  (IF(E31 &gt; 0.23, 100, 0)) +
  (IF(F31 &gt; 0.23, 100, 0))</f>
        <v>200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0.41333333333333327</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2533000000</v>
      </c>
      <c r="D4" s="27">
        <v>2547000000</v>
      </c>
      <c r="E4" s="27">
        <v>2383000000</v>
      </c>
      <c r="F4" s="28">
        <v>1330000000</v>
      </c>
      <c r="G4" s="20"/>
      <c r="H4" s="20"/>
      <c r="I4" s="20"/>
      <c r="J4" s="20"/>
      <c r="K4" s="20"/>
      <c r="L4" s="20"/>
      <c r="M4" s="20"/>
      <c r="N4" s="20"/>
      <c r="O4" s="20"/>
      <c r="P4" s="20"/>
      <c r="Q4" s="20"/>
      <c r="R4" s="20"/>
      <c r="S4" s="20"/>
      <c r="T4" s="20"/>
      <c r="U4" s="20"/>
      <c r="V4" s="20"/>
    </row>
    <row r="5" spans="1:22" ht="19" x14ac:dyDescent="0.25">
      <c r="A5" s="20"/>
      <c r="B5" s="29" t="s">
        <v>547</v>
      </c>
      <c r="C5" s="27">
        <v>15524000000</v>
      </c>
      <c r="D5" s="27">
        <v>15341000000</v>
      </c>
      <c r="E5" s="27">
        <v>15351000000</v>
      </c>
      <c r="F5" s="28">
        <v>14551000000</v>
      </c>
      <c r="G5" s="20"/>
      <c r="H5" s="20"/>
      <c r="I5" s="20"/>
      <c r="J5" s="20"/>
      <c r="K5" s="20"/>
      <c r="L5" s="20"/>
      <c r="M5" s="20"/>
      <c r="N5" s="20"/>
      <c r="O5" s="20"/>
      <c r="P5" s="20"/>
      <c r="Q5" s="20"/>
      <c r="R5" s="20"/>
      <c r="S5" s="20"/>
      <c r="T5" s="20"/>
      <c r="U5" s="20"/>
      <c r="V5" s="20"/>
    </row>
    <row r="6" spans="1:22" ht="19" x14ac:dyDescent="0.25">
      <c r="A6" s="20"/>
      <c r="B6" s="29" t="s">
        <v>548</v>
      </c>
      <c r="C6" s="27">
        <v>123211000000</v>
      </c>
      <c r="D6" s="27">
        <v>117628000000</v>
      </c>
      <c r="E6" s="27">
        <v>152648000000</v>
      </c>
      <c r="F6" s="28">
        <v>176982000000</v>
      </c>
      <c r="G6" s="20"/>
      <c r="H6" s="20"/>
      <c r="I6" s="20"/>
      <c r="J6" s="20"/>
      <c r="K6" s="20"/>
      <c r="L6" s="20"/>
      <c r="M6" s="20"/>
      <c r="N6" s="20"/>
      <c r="O6" s="20"/>
      <c r="P6" s="20"/>
      <c r="Q6" s="20"/>
      <c r="R6" s="20"/>
      <c r="S6" s="20"/>
      <c r="T6" s="20"/>
      <c r="U6" s="20"/>
      <c r="V6" s="20"/>
    </row>
    <row r="7" spans="1:22" ht="19" x14ac:dyDescent="0.25">
      <c r="A7" s="20"/>
      <c r="B7" s="29" t="s">
        <v>549</v>
      </c>
      <c r="C7" s="27">
        <v>1240000000</v>
      </c>
      <c r="D7" s="27">
        <v>1294000000</v>
      </c>
      <c r="E7" s="27">
        <v>1397000000</v>
      </c>
      <c r="F7" s="28">
        <v>1028000000</v>
      </c>
      <c r="G7" s="20"/>
      <c r="H7" s="20"/>
      <c r="I7" s="20"/>
      <c r="J7" s="20"/>
      <c r="K7" s="20"/>
      <c r="L7" s="20"/>
      <c r="M7" s="20"/>
      <c r="N7" s="20"/>
      <c r="O7" s="20"/>
      <c r="P7" s="20"/>
      <c r="Q7" s="20"/>
      <c r="R7" s="20"/>
      <c r="S7" s="20"/>
      <c r="T7" s="20"/>
      <c r="U7" s="20"/>
      <c r="V7" s="20"/>
    </row>
    <row r="8" spans="1:22" ht="19" x14ac:dyDescent="0.25">
      <c r="A8" s="20"/>
      <c r="B8" s="29" t="s">
        <v>550</v>
      </c>
      <c r="C8" s="27">
        <v>80731000000</v>
      </c>
      <c r="D8" s="27">
        <v>77549000000</v>
      </c>
      <c r="E8" s="27">
        <v>112358000000</v>
      </c>
      <c r="F8" s="28">
        <v>138298000000</v>
      </c>
      <c r="G8" s="20"/>
      <c r="H8" s="20"/>
      <c r="I8" s="20"/>
      <c r="J8" s="20"/>
      <c r="K8" s="20"/>
      <c r="L8" s="20"/>
      <c r="M8" s="20"/>
      <c r="N8" s="20"/>
      <c r="O8" s="20"/>
      <c r="P8" s="20"/>
      <c r="Q8" s="20"/>
      <c r="R8" s="20"/>
      <c r="S8" s="20"/>
      <c r="T8" s="20"/>
      <c r="U8" s="20"/>
      <c r="V8" s="20"/>
    </row>
    <row r="9" spans="1:22" ht="19" x14ac:dyDescent="0.25">
      <c r="A9" s="20"/>
      <c r="B9" s="29" t="s">
        <v>551</v>
      </c>
      <c r="C9" s="27">
        <v>81971000000</v>
      </c>
      <c r="D9" s="27">
        <v>78843000000</v>
      </c>
      <c r="E9" s="27">
        <v>113755000000</v>
      </c>
      <c r="F9" s="28">
        <v>139326000000</v>
      </c>
      <c r="G9" s="20"/>
      <c r="H9" s="20"/>
      <c r="I9" s="20"/>
      <c r="J9" s="20"/>
      <c r="K9" s="20"/>
      <c r="L9" s="20"/>
      <c r="M9" s="20"/>
      <c r="N9" s="20"/>
      <c r="O9" s="20"/>
      <c r="P9" s="20"/>
      <c r="Q9" s="20"/>
      <c r="R9" s="20"/>
      <c r="S9" s="20"/>
      <c r="T9" s="20"/>
      <c r="U9" s="20"/>
      <c r="V9" s="20"/>
    </row>
    <row r="10" spans="1:22" ht="19" x14ac:dyDescent="0.25">
      <c r="A10" s="20"/>
      <c r="B10" s="29" t="s">
        <v>552</v>
      </c>
      <c r="C10" s="27">
        <v>11991000000</v>
      </c>
      <c r="D10" s="27">
        <v>10805000000</v>
      </c>
      <c r="E10" s="27">
        <v>9087000000</v>
      </c>
      <c r="F10" s="28">
        <v>8009000000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32343000000</v>
      </c>
      <c r="D12" s="27">
        <v>29876000000</v>
      </c>
      <c r="E12" s="27">
        <v>27688000000</v>
      </c>
      <c r="F12" s="28">
        <v>24334000000</v>
      </c>
      <c r="G12" s="20"/>
      <c r="H12" s="20"/>
      <c r="I12" s="20"/>
      <c r="J12" s="20"/>
      <c r="K12" s="20"/>
      <c r="L12" s="20"/>
      <c r="M12" s="20"/>
      <c r="N12" s="20"/>
      <c r="O12" s="20"/>
      <c r="P12" s="20"/>
      <c r="Q12" s="20"/>
      <c r="R12" s="20"/>
      <c r="S12" s="20"/>
      <c r="T12" s="20"/>
      <c r="U12" s="20"/>
      <c r="V12" s="20"/>
    </row>
    <row r="13" spans="1:22" ht="19" x14ac:dyDescent="0.25">
      <c r="A13" s="20"/>
      <c r="B13" s="29" t="s">
        <v>555</v>
      </c>
      <c r="C13" s="27">
        <v>41240000000</v>
      </c>
      <c r="D13" s="27">
        <v>38785000000</v>
      </c>
      <c r="E13" s="27">
        <v>38893000000</v>
      </c>
      <c r="F13" s="28">
        <v>37656000000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4165000000</v>
      </c>
      <c r="D17" s="34">
        <v>4956000000</v>
      </c>
      <c r="E17" s="34">
        <v>4944000000</v>
      </c>
      <c r="F17" s="35">
        <v>3743000000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f>C17/(C4)</f>
        <v>1.6442953020134228</v>
      </c>
      <c r="D24" s="50">
        <f>D17/(D4)</f>
        <v>1.9458186101295643</v>
      </c>
      <c r="E24" s="50">
        <f>E17/(E4)</f>
        <v>2.0746957616449855</v>
      </c>
      <c r="F24" s="51">
        <f>F17/(F4)</f>
        <v>2.8142857142857145</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3.3803799985390917E-2</v>
      </c>
      <c r="D25" s="50">
        <f>D17/D6</f>
        <v>4.2132825517733875E-2</v>
      </c>
      <c r="E25" s="50">
        <f>E17/E6</f>
        <v>3.238823961008333E-2</v>
      </c>
      <c r="F25" s="51">
        <f>F17/F6</f>
        <v>2.1149043405544066E-2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0.65522558862439229</v>
      </c>
      <c r="D26" s="50">
        <f>D8/D6</f>
        <v>0.6592733022749685</v>
      </c>
      <c r="E26" s="50">
        <f>E8/E6</f>
        <v>0.73605943084743986</v>
      </c>
      <c r="F26" s="51">
        <f>F8/F6</f>
        <v>0.78142409962595061</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1.5399109541432623</v>
      </c>
      <c r="D27" s="50">
        <f>D9/(D13+D10)</f>
        <v>1.5898971566848155</v>
      </c>
      <c r="E27" s="50">
        <f>E9/(E13+E10)</f>
        <v>2.3708837015423092</v>
      </c>
      <c r="F27" s="51">
        <f>F9/(F13+F10)</f>
        <v>3.0510456586006787</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9.9809961905704736E-2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7.8243880445604999E-2</v>
      </c>
      <c r="D31" s="50">
        <f>D17/(D13+D10)</f>
        <v>9.9939503932244406E-2</v>
      </c>
      <c r="E31" s="50">
        <f>E17/(E13+E10)</f>
        <v>0.10304293455606503</v>
      </c>
      <c r="F31" s="51">
        <f>F17/(F13+F10)</f>
        <v>8.1966495127559394E-2</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0.58333333333333326</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1384060000</v>
      </c>
      <c r="D4" s="27">
        <v>1308694000</v>
      </c>
      <c r="E4" s="27">
        <v>1033599000</v>
      </c>
      <c r="F4" s="28">
        <v>758750000</v>
      </c>
      <c r="G4" s="20"/>
      <c r="H4" s="20"/>
      <c r="I4" s="20"/>
      <c r="J4" s="20"/>
      <c r="K4" s="20"/>
      <c r="L4" s="20"/>
      <c r="M4" s="20"/>
      <c r="N4" s="20"/>
      <c r="O4" s="20"/>
      <c r="P4" s="20"/>
      <c r="Q4" s="20"/>
      <c r="R4" s="20"/>
      <c r="S4" s="20"/>
      <c r="T4" s="20"/>
      <c r="U4" s="20"/>
      <c r="V4" s="20"/>
    </row>
    <row r="5" spans="1:22" ht="19" x14ac:dyDescent="0.25">
      <c r="A5" s="20"/>
      <c r="B5" s="29" t="s">
        <v>547</v>
      </c>
      <c r="C5" s="27">
        <v>1890202000</v>
      </c>
      <c r="D5" s="27">
        <v>1890202000</v>
      </c>
      <c r="E5" s="27">
        <v>1890202000</v>
      </c>
      <c r="F5" s="28">
        <v>1901485000</v>
      </c>
      <c r="G5" s="20"/>
      <c r="H5" s="20"/>
      <c r="I5" s="20"/>
      <c r="J5" s="20"/>
      <c r="K5" s="20"/>
      <c r="L5" s="20"/>
      <c r="M5" s="20"/>
      <c r="N5" s="20"/>
      <c r="O5" s="20"/>
      <c r="P5" s="20"/>
      <c r="Q5" s="20"/>
      <c r="R5" s="20"/>
      <c r="S5" s="20"/>
      <c r="T5" s="20"/>
      <c r="U5" s="20"/>
      <c r="V5" s="20"/>
    </row>
    <row r="6" spans="1:22" ht="19" x14ac:dyDescent="0.25">
      <c r="A6" s="20"/>
      <c r="B6" s="29" t="s">
        <v>548</v>
      </c>
      <c r="C6" s="27">
        <v>40287530000</v>
      </c>
      <c r="D6" s="27">
        <v>42524227000</v>
      </c>
      <c r="E6" s="27">
        <v>41196408000</v>
      </c>
      <c r="F6" s="28">
        <v>26269252000</v>
      </c>
      <c r="G6" s="20"/>
      <c r="H6" s="20"/>
      <c r="I6" s="20"/>
      <c r="J6" s="20"/>
      <c r="K6" s="20"/>
      <c r="L6" s="20"/>
      <c r="M6" s="20"/>
      <c r="N6" s="20"/>
      <c r="O6" s="20"/>
      <c r="P6" s="20"/>
      <c r="Q6" s="20"/>
      <c r="R6" s="20"/>
      <c r="S6" s="20"/>
      <c r="T6" s="20"/>
      <c r="U6" s="20"/>
      <c r="V6" s="20"/>
    </row>
    <row r="7" spans="1:22" ht="19" x14ac:dyDescent="0.25">
      <c r="A7" s="20"/>
      <c r="B7" s="29" t="s">
        <v>549</v>
      </c>
      <c r="C7" s="27">
        <v>0</v>
      </c>
      <c r="D7" s="27">
        <v>0</v>
      </c>
      <c r="E7" s="27">
        <v>0</v>
      </c>
      <c r="F7" s="28">
        <v>0</v>
      </c>
      <c r="G7" s="20"/>
      <c r="H7" s="20"/>
      <c r="I7" s="20"/>
      <c r="J7" s="20"/>
      <c r="K7" s="20"/>
      <c r="L7" s="20"/>
      <c r="M7" s="20"/>
      <c r="N7" s="20"/>
      <c r="O7" s="20"/>
      <c r="P7" s="20"/>
      <c r="Q7" s="20"/>
      <c r="R7" s="20"/>
      <c r="S7" s="20"/>
      <c r="T7" s="20"/>
      <c r="U7" s="20"/>
      <c r="V7" s="20"/>
    </row>
    <row r="8" spans="1:22" ht="19" x14ac:dyDescent="0.25">
      <c r="A8" s="20"/>
      <c r="B8" s="29" t="s">
        <v>550</v>
      </c>
      <c r="C8" s="27">
        <v>0</v>
      </c>
      <c r="D8" s="27">
        <v>0</v>
      </c>
      <c r="E8" s="27">
        <v>0</v>
      </c>
      <c r="F8" s="28">
        <v>0</v>
      </c>
      <c r="G8" s="20"/>
      <c r="H8" s="20"/>
      <c r="I8" s="20"/>
      <c r="J8" s="20"/>
      <c r="K8" s="20"/>
      <c r="L8" s="20"/>
      <c r="M8" s="20"/>
      <c r="N8" s="20"/>
      <c r="O8" s="20"/>
      <c r="P8" s="20"/>
      <c r="Q8" s="20"/>
      <c r="R8" s="20"/>
      <c r="S8" s="20"/>
      <c r="T8" s="20"/>
      <c r="U8" s="20"/>
      <c r="V8" s="20"/>
    </row>
    <row r="9" spans="1:22" ht="19" x14ac:dyDescent="0.25">
      <c r="A9" s="20"/>
      <c r="B9" s="29" t="s">
        <v>551</v>
      </c>
      <c r="C9" s="27">
        <v>22212316000</v>
      </c>
      <c r="D9" s="27">
        <v>22843160000</v>
      </c>
      <c r="E9" s="27">
        <v>19490362000</v>
      </c>
      <c r="F9" s="28">
        <v>11678743000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660734000</v>
      </c>
      <c r="D12" s="27">
        <v>1748106000</v>
      </c>
      <c r="E12" s="27">
        <v>3647785000</v>
      </c>
      <c r="F12" s="28">
        <v>335762000</v>
      </c>
      <c r="G12" s="20"/>
      <c r="H12" s="20"/>
      <c r="I12" s="20"/>
      <c r="J12" s="20"/>
      <c r="K12" s="20"/>
      <c r="L12" s="20"/>
      <c r="M12" s="20"/>
      <c r="N12" s="20"/>
      <c r="O12" s="20"/>
      <c r="P12" s="20"/>
      <c r="Q12" s="20"/>
      <c r="R12" s="20"/>
      <c r="S12" s="20"/>
      <c r="T12" s="20"/>
      <c r="U12" s="20"/>
      <c r="V12" s="20"/>
    </row>
    <row r="13" spans="1:22" ht="19" x14ac:dyDescent="0.25">
      <c r="A13" s="20"/>
      <c r="B13" s="29" t="s">
        <v>555</v>
      </c>
      <c r="C13" s="27">
        <v>18075214000</v>
      </c>
      <c r="D13" s="27">
        <v>19681067000</v>
      </c>
      <c r="E13" s="27">
        <v>21706046000</v>
      </c>
      <c r="F13" s="28">
        <v>14590509000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4056906000</v>
      </c>
      <c r="D17" s="34">
        <v>6336253000</v>
      </c>
      <c r="E17" s="34">
        <v>3985988000</v>
      </c>
      <c r="F17" s="35">
        <v>1935945000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f>C17/(C4)</f>
        <v>2.9311633888704245</v>
      </c>
      <c r="D24" s="50">
        <f>D17/(D4)</f>
        <v>4.8416612286753056</v>
      </c>
      <c r="E24" s="50">
        <f>E17/(E4)</f>
        <v>3.8564162697525828</v>
      </c>
      <c r="F24" s="51">
        <f>F17/(F4)</f>
        <v>2.551492586490939</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0.10069880183769023</v>
      </c>
      <c r="D25" s="50">
        <f>D17/D6</f>
        <v>0.14900336695126756</v>
      </c>
      <c r="E25" s="50">
        <f>E17/E6</f>
        <v>9.6755717148932011E-2</v>
      </c>
      <c r="F25" s="51">
        <f>F17/F6</f>
        <v>7.3696236192793002E-2</v>
      </c>
      <c r="G25" s="46">
        <f>(IF(C25 &gt; 0.17, 100, IF(C25 &gt;= 0.1, 50, 0))) +
  (IF(D25 &gt; 0.17, 100, IF(D25 &gt;= 0.1, 50, 0))) +
  (IF(E25 &gt; 0.17, 100, IF(E25 &gt;= 0.1, 50, 0))) +
  (IF(F25 &gt; 0.17, 100, IF(F25 &gt;= 0.1, 50, 0)))</f>
        <v>100</v>
      </c>
      <c r="H25" s="47" t="s">
        <v>572</v>
      </c>
      <c r="I25" s="20"/>
      <c r="J25" s="20"/>
      <c r="K25" s="20"/>
      <c r="L25" s="20"/>
      <c r="M25" s="20"/>
      <c r="N25" s="20"/>
      <c r="O25" s="20"/>
      <c r="P25" s="20"/>
      <c r="Q25" s="20"/>
      <c r="R25" s="20"/>
      <c r="S25" s="20"/>
      <c r="T25" s="20"/>
      <c r="U25" s="20"/>
      <c r="V25" s="20"/>
    </row>
    <row r="26" spans="1:22" x14ac:dyDescent="0.2">
      <c r="A26" s="20"/>
      <c r="B26" s="39" t="s">
        <v>489</v>
      </c>
      <c r="C26" s="50">
        <f>C8/C6</f>
        <v>0</v>
      </c>
      <c r="D26" s="50">
        <f>D8/D6</f>
        <v>0</v>
      </c>
      <c r="E26" s="50">
        <f>E8/E6</f>
        <v>0</v>
      </c>
      <c r="F26" s="51">
        <f>F8/F6</f>
        <v>0</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1.2288826013346232</v>
      </c>
      <c r="D27" s="50">
        <f>D9/(D13+D10)</f>
        <v>1.1606667463710174</v>
      </c>
      <c r="E27" s="50">
        <f>E9/(E13+E10)</f>
        <v>0.89792318693141993</v>
      </c>
      <c r="F27" s="51">
        <f>F9/(F13+F10)</f>
        <v>0.80043424119062601</v>
      </c>
      <c r="G27" s="46">
        <f>(IF(C27 &lt; 0.8, 100, IF(C27 &lt; 1, 50, 0))) +
  (IF(D27 &lt; 0.8, 100, IF(D27 &lt; 1, 50, 0))) +
  (IF(E27 &lt; 0.8, 100, IF(E27 &lt; 1, 50, 0))) +
  (IF(F27 &lt; 0.8, 100, IF(F27 &lt; 1, 50, 0)))</f>
        <v>100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2.9071312587433944</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0.22444580739127071</v>
      </c>
      <c r="D31" s="50">
        <f>D17/(D13+D10)</f>
        <v>0.32194662006892205</v>
      </c>
      <c r="E31" s="50">
        <f>E17/(E13+E10)</f>
        <v>0.1836349190451361</v>
      </c>
      <c r="F31" s="51">
        <f>F17/(F13+F10)</f>
        <v>0.13268522708837643</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0.22791666666666668</v>
      </c>
      <c r="J2" s="20"/>
      <c r="K2" s="20"/>
      <c r="L2" s="20"/>
      <c r="M2" s="20"/>
      <c r="N2" s="20"/>
      <c r="O2" s="20"/>
      <c r="P2" s="20"/>
      <c r="Q2" s="20"/>
      <c r="R2" s="20"/>
      <c r="S2" s="20"/>
      <c r="T2" s="20"/>
      <c r="U2" s="20"/>
      <c r="V2" s="20"/>
    </row>
    <row r="3" spans="1:22" ht="19" x14ac:dyDescent="0.25">
      <c r="A3" s="20"/>
      <c r="B3" s="26" t="s">
        <v>545</v>
      </c>
      <c r="C3" s="27">
        <v>79741000000</v>
      </c>
      <c r="D3" s="27">
        <v>78151000000</v>
      </c>
      <c r="E3" s="27">
        <v>78823000000</v>
      </c>
      <c r="F3" s="28">
        <v>81715000000</v>
      </c>
      <c r="G3" s="20"/>
      <c r="H3" s="20"/>
      <c r="I3" s="20"/>
      <c r="J3" s="20"/>
      <c r="K3" s="20"/>
      <c r="L3" s="20"/>
      <c r="M3" s="20"/>
      <c r="N3" s="20"/>
      <c r="O3" s="20"/>
      <c r="P3" s="20"/>
      <c r="Q3" s="20"/>
      <c r="R3" s="20"/>
      <c r="S3" s="20"/>
      <c r="T3" s="20"/>
      <c r="U3" s="20"/>
      <c r="V3" s="20"/>
    </row>
    <row r="4" spans="1:22" ht="19" x14ac:dyDescent="0.25">
      <c r="A4" s="20"/>
      <c r="B4" s="29" t="s">
        <v>546</v>
      </c>
      <c r="C4" s="27">
        <v>11521000000</v>
      </c>
      <c r="D4" s="27">
        <v>12000000000</v>
      </c>
      <c r="E4" s="27">
        <v>10918000000</v>
      </c>
      <c r="F4" s="28">
        <v>11820000000</v>
      </c>
      <c r="G4" s="20"/>
      <c r="H4" s="20"/>
      <c r="I4" s="20"/>
      <c r="J4" s="20"/>
      <c r="K4" s="20"/>
      <c r="L4" s="20"/>
      <c r="M4" s="20"/>
      <c r="N4" s="20"/>
      <c r="O4" s="20"/>
      <c r="P4" s="20"/>
      <c r="Q4" s="20"/>
      <c r="R4" s="20"/>
      <c r="S4" s="20"/>
      <c r="T4" s="20"/>
      <c r="U4" s="20"/>
      <c r="V4" s="20"/>
    </row>
    <row r="5" spans="1:22" ht="19" x14ac:dyDescent="0.25">
      <c r="A5" s="20"/>
      <c r="B5" s="29" t="s">
        <v>547</v>
      </c>
      <c r="C5" s="27">
        <v>8093000000</v>
      </c>
      <c r="D5" s="27">
        <v>8057000000</v>
      </c>
      <c r="E5" s="27">
        <v>8068000000</v>
      </c>
      <c r="F5" s="28">
        <v>8081000000</v>
      </c>
      <c r="G5" s="20"/>
      <c r="H5" s="20"/>
      <c r="I5" s="20"/>
      <c r="J5" s="20"/>
      <c r="K5" s="20"/>
      <c r="L5" s="20"/>
      <c r="M5" s="20"/>
      <c r="N5" s="20"/>
      <c r="O5" s="20"/>
      <c r="P5" s="20"/>
      <c r="Q5" s="20"/>
      <c r="R5" s="20"/>
      <c r="S5" s="20"/>
      <c r="T5" s="20"/>
      <c r="U5" s="20"/>
      <c r="V5" s="20"/>
    </row>
    <row r="6" spans="1:22" ht="19" x14ac:dyDescent="0.25">
      <c r="A6" s="20"/>
      <c r="B6" s="29" t="s">
        <v>548</v>
      </c>
      <c r="C6" s="27">
        <v>137012000000</v>
      </c>
      <c r="D6" s="27">
        <v>137100000000</v>
      </c>
      <c r="E6" s="27">
        <v>138552000000</v>
      </c>
      <c r="F6" s="28">
        <v>152136000000</v>
      </c>
      <c r="G6" s="20"/>
      <c r="H6" s="20"/>
      <c r="I6" s="20"/>
      <c r="J6" s="20"/>
      <c r="K6" s="20"/>
      <c r="L6" s="20"/>
      <c r="M6" s="20"/>
      <c r="N6" s="20"/>
      <c r="O6" s="20"/>
      <c r="P6" s="20"/>
      <c r="Q6" s="20"/>
      <c r="R6" s="20"/>
      <c r="S6" s="20"/>
      <c r="T6" s="20"/>
      <c r="U6" s="20"/>
      <c r="V6" s="20"/>
    </row>
    <row r="7" spans="1:22" ht="19" x14ac:dyDescent="0.25">
      <c r="A7" s="20"/>
      <c r="B7" s="29" t="s">
        <v>549</v>
      </c>
      <c r="C7" s="27">
        <v>95827000000</v>
      </c>
      <c r="D7" s="27">
        <v>90052000000</v>
      </c>
      <c r="E7" s="27">
        <v>81992000000</v>
      </c>
      <c r="F7" s="28">
        <v>87280000000</v>
      </c>
      <c r="G7" s="20"/>
      <c r="H7" s="20"/>
      <c r="I7" s="20"/>
      <c r="J7" s="20"/>
      <c r="K7" s="20"/>
      <c r="L7" s="20"/>
      <c r="M7" s="20"/>
      <c r="N7" s="20"/>
      <c r="O7" s="20"/>
      <c r="P7" s="20"/>
      <c r="Q7" s="20"/>
      <c r="R7" s="20"/>
      <c r="S7" s="20"/>
      <c r="T7" s="20"/>
      <c r="U7" s="20"/>
      <c r="V7" s="20"/>
    </row>
    <row r="8" spans="1:22" ht="19" x14ac:dyDescent="0.25">
      <c r="A8" s="20"/>
      <c r="B8" s="29" t="s">
        <v>550</v>
      </c>
      <c r="C8" s="27">
        <v>58413000000</v>
      </c>
      <c r="D8" s="27">
        <v>62896000000</v>
      </c>
      <c r="E8" s="27">
        <v>71406000000</v>
      </c>
      <c r="F8" s="28">
        <v>82931000000</v>
      </c>
      <c r="G8" s="20"/>
      <c r="H8" s="20"/>
      <c r="I8" s="20"/>
      <c r="J8" s="20"/>
      <c r="K8" s="20"/>
      <c r="L8" s="20"/>
      <c r="M8" s="20"/>
      <c r="N8" s="20"/>
      <c r="O8" s="20"/>
      <c r="P8" s="20"/>
      <c r="Q8" s="20"/>
      <c r="R8" s="20"/>
      <c r="S8" s="20"/>
      <c r="T8" s="20"/>
      <c r="U8" s="20"/>
      <c r="V8" s="20"/>
    </row>
    <row r="9" spans="1:22" ht="19" x14ac:dyDescent="0.25">
      <c r="A9" s="20"/>
      <c r="B9" s="29" t="s">
        <v>551</v>
      </c>
      <c r="C9" s="27">
        <v>154240000000</v>
      </c>
      <c r="D9" s="27">
        <v>152948000000</v>
      </c>
      <c r="E9" s="27">
        <v>153398000000</v>
      </c>
      <c r="F9" s="28">
        <v>170211000000</v>
      </c>
      <c r="G9" s="20"/>
      <c r="H9" s="20"/>
      <c r="I9" s="20"/>
      <c r="J9" s="20"/>
      <c r="K9" s="20"/>
      <c r="L9" s="20"/>
      <c r="M9" s="20"/>
      <c r="N9" s="20"/>
      <c r="O9" s="20"/>
      <c r="P9" s="20"/>
      <c r="Q9" s="20"/>
      <c r="R9" s="20"/>
      <c r="S9" s="20"/>
      <c r="T9" s="20"/>
      <c r="U9" s="20"/>
      <c r="V9" s="20"/>
    </row>
    <row r="10" spans="1:22" ht="19" x14ac:dyDescent="0.25">
      <c r="A10" s="20"/>
      <c r="B10" s="29" t="s">
        <v>552</v>
      </c>
      <c r="C10" s="27">
        <v>49549000000</v>
      </c>
      <c r="D10" s="27">
        <v>50814000000</v>
      </c>
      <c r="E10" s="27">
        <v>51861000000</v>
      </c>
      <c r="F10" s="28">
        <v>52641000000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27251000000</v>
      </c>
      <c r="D12" s="27">
        <v>29473000000</v>
      </c>
      <c r="E12" s="27">
        <v>34408000000</v>
      </c>
      <c r="F12" s="28">
        <v>38610000000</v>
      </c>
      <c r="G12" s="20"/>
      <c r="H12" s="20"/>
      <c r="I12" s="20"/>
      <c r="J12" s="20"/>
      <c r="K12" s="20"/>
      <c r="L12" s="20"/>
      <c r="M12" s="20"/>
      <c r="N12" s="20"/>
      <c r="O12" s="20"/>
      <c r="P12" s="20"/>
      <c r="Q12" s="20"/>
      <c r="R12" s="20"/>
      <c r="S12" s="20"/>
      <c r="T12" s="20"/>
      <c r="U12" s="20"/>
      <c r="V12" s="20"/>
    </row>
    <row r="13" spans="1:22" ht="19" x14ac:dyDescent="0.25">
      <c r="A13" s="20"/>
      <c r="B13" s="29" t="s">
        <v>555</v>
      </c>
      <c r="C13" s="27">
        <v>-17228000000</v>
      </c>
      <c r="D13" s="27">
        <v>-15848000000</v>
      </c>
      <c r="E13" s="27">
        <v>-14846000000</v>
      </c>
      <c r="F13" s="28">
        <v>-18075000000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3377000000</v>
      </c>
      <c r="D15" s="27">
        <v>2852000000</v>
      </c>
      <c r="E15" s="27">
        <v>2249000000</v>
      </c>
      <c r="F15" s="28">
        <v>2476000000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5960000000</v>
      </c>
      <c r="D17" s="34">
        <v>3512000000</v>
      </c>
      <c r="E17" s="34">
        <v>-3416000000</v>
      </c>
      <c r="F17" s="35">
        <v>-18410000000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Fail</v>
      </c>
      <c r="E21" s="44" t="str">
        <f>IF(E3&gt;F3, "Pass", "Fail")</f>
        <v>Fail</v>
      </c>
      <c r="F21" s="45"/>
      <c r="G21" s="46">
        <f>(((COUNTIF(C21:E21, "Pass") * 100) + (COUNTIF(C21:E21, "Fail") * 0)) * (400/300)) / 2</f>
        <v>66.666666666666657</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0.51731620519052168</v>
      </c>
      <c r="D24" s="50">
        <f>D17/(D4)</f>
        <v>0.29266666666666669</v>
      </c>
      <c r="E24" s="50">
        <f>E17/(E4)</f>
        <v>-0.31287781644989926</v>
      </c>
      <c r="F24" s="51">
        <f>F17/(F4)</f>
        <v>-1.5575296108291032</v>
      </c>
      <c r="G24" s="46">
        <f>(IF(C24 &gt; 0.5, 100, IF(C24 &gt;= 0.2, 50, 0))) +
  (IF(D24 &gt; 0.5, 100, IF(D24 &gt;= 0.2, 50, 0))) +
  (IF(E24 &gt; 0.5, 100, IF(E24 &gt;= 0.2, 50, 0))) +
  (IF(F24 &gt; 0.5, 100, IF(F24 &gt;= 0.2, 50, 0)))</f>
        <v>150</v>
      </c>
      <c r="H24" s="47" t="s">
        <v>571</v>
      </c>
      <c r="I24" s="20"/>
      <c r="J24" s="20"/>
      <c r="K24" s="20"/>
      <c r="L24" s="20"/>
      <c r="M24" s="20"/>
      <c r="N24" s="20"/>
      <c r="O24" s="20"/>
      <c r="P24" s="20"/>
      <c r="Q24" s="20"/>
      <c r="R24" s="20"/>
      <c r="S24" s="20"/>
      <c r="T24" s="20"/>
      <c r="U24" s="20"/>
      <c r="V24" s="20"/>
    </row>
    <row r="25" spans="1:22" x14ac:dyDescent="0.2">
      <c r="A25" s="20"/>
      <c r="B25" s="39" t="s">
        <v>487</v>
      </c>
      <c r="C25" s="50">
        <f>C17/C6</f>
        <v>4.3499839430122908E-2</v>
      </c>
      <c r="D25" s="50">
        <f>D17/D6</f>
        <v>2.561633843909555E-2</v>
      </c>
      <c r="E25" s="50">
        <f>E17/E6</f>
        <v>-2.4655003175702985E-2</v>
      </c>
      <c r="F25" s="51">
        <f>F17/F6</f>
        <v>-0.12101014881421886</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0.42633491956908887</v>
      </c>
      <c r="D26" s="50">
        <f>D8/D6</f>
        <v>0.45876002917578412</v>
      </c>
      <c r="E26" s="50">
        <f>E8/E6</f>
        <v>0.51537328945089211</v>
      </c>
      <c r="F26" s="51">
        <f>F8/F6</f>
        <v>0.54511095335752224</v>
      </c>
      <c r="G26" s="46">
        <f>(IF(C26 &lt; 0.5, 100, 0)) +
  (IF(D26 &lt; 0.5, 100, 0)) +
  (IF(E26 &lt; 0.5, 100, 0)) +
  (IF(F26 &lt; 0.5, 100, 0))</f>
        <v>200</v>
      </c>
      <c r="H26" s="47" t="s">
        <v>573</v>
      </c>
      <c r="I26" s="20"/>
      <c r="J26" s="20"/>
      <c r="K26" s="20"/>
      <c r="L26" s="20"/>
      <c r="M26" s="20"/>
      <c r="N26" s="20"/>
      <c r="O26" s="20"/>
      <c r="P26" s="20"/>
      <c r="Q26" s="20"/>
      <c r="R26" s="20"/>
      <c r="S26" s="20"/>
      <c r="T26" s="20"/>
      <c r="U26" s="20"/>
      <c r="V26" s="20"/>
    </row>
    <row r="27" spans="1:22" x14ac:dyDescent="0.2">
      <c r="A27" s="20"/>
      <c r="B27" s="39" t="s">
        <v>574</v>
      </c>
      <c r="C27" s="50">
        <f>C9/(C13+C10)</f>
        <v>4.7721295751987869</v>
      </c>
      <c r="D27" s="50">
        <f>D9/(D13+D10)</f>
        <v>4.3741920722988041</v>
      </c>
      <c r="E27" s="50">
        <f>E9/(E13+E10)</f>
        <v>4.1442118060245843</v>
      </c>
      <c r="F27" s="51">
        <f>F9/(F13+F10)</f>
        <v>4.9242319041833014</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-0.10921629738310727</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0.18440023514123943</v>
      </c>
      <c r="D31" s="50">
        <f>D17/(D13+D10)</f>
        <v>0.10044042784419151</v>
      </c>
      <c r="E31" s="50">
        <f>E17/(E13+E10)</f>
        <v>-9.228691071187356E-2</v>
      </c>
      <c r="F31" s="51">
        <f>F17/(F13+F10)</f>
        <v>-0.53260429323612801</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0.45500000000000002</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1489000000</v>
      </c>
      <c r="D4" s="27">
        <v>1314000000</v>
      </c>
      <c r="E4" s="27">
        <v>1318000000</v>
      </c>
      <c r="F4" s="28">
        <v>1285000000</v>
      </c>
      <c r="G4" s="20"/>
      <c r="H4" s="20"/>
      <c r="I4" s="20"/>
      <c r="J4" s="20"/>
      <c r="K4" s="20"/>
      <c r="L4" s="20"/>
      <c r="M4" s="20"/>
      <c r="N4" s="20"/>
      <c r="O4" s="20"/>
      <c r="P4" s="20"/>
      <c r="Q4" s="20"/>
      <c r="R4" s="20"/>
      <c r="S4" s="20"/>
      <c r="T4" s="20"/>
      <c r="U4" s="20"/>
      <c r="V4" s="20"/>
    </row>
    <row r="5" spans="1:22" ht="19" x14ac:dyDescent="0.25">
      <c r="A5" s="20"/>
      <c r="B5" s="29" t="s">
        <v>547</v>
      </c>
      <c r="C5" s="27">
        <v>2826000000</v>
      </c>
      <c r="D5" s="27">
        <v>2807000000</v>
      </c>
      <c r="E5" s="27">
        <v>2887000000</v>
      </c>
      <c r="F5" s="28">
        <v>1895000000</v>
      </c>
      <c r="G5" s="20"/>
      <c r="H5" s="20"/>
      <c r="I5" s="20"/>
      <c r="J5" s="20"/>
      <c r="K5" s="20"/>
      <c r="L5" s="20"/>
      <c r="M5" s="20"/>
      <c r="N5" s="20"/>
      <c r="O5" s="20"/>
      <c r="P5" s="20"/>
      <c r="Q5" s="20"/>
      <c r="R5" s="20"/>
      <c r="S5" s="20"/>
      <c r="T5" s="20"/>
      <c r="U5" s="20"/>
      <c r="V5" s="20"/>
    </row>
    <row r="6" spans="1:22" ht="19" x14ac:dyDescent="0.25">
      <c r="A6" s="20"/>
      <c r="B6" s="29" t="s">
        <v>548</v>
      </c>
      <c r="C6" s="27">
        <v>24342000000</v>
      </c>
      <c r="D6" s="27">
        <v>25361000000</v>
      </c>
      <c r="E6" s="27">
        <v>23641000000</v>
      </c>
      <c r="F6" s="28">
        <v>21874000000</v>
      </c>
      <c r="G6" s="20"/>
      <c r="H6" s="20"/>
      <c r="I6" s="20"/>
      <c r="J6" s="20"/>
      <c r="K6" s="20"/>
      <c r="L6" s="20"/>
      <c r="M6" s="20"/>
      <c r="N6" s="20"/>
      <c r="O6" s="20"/>
      <c r="P6" s="20"/>
      <c r="Q6" s="20"/>
      <c r="R6" s="20"/>
      <c r="S6" s="20"/>
      <c r="T6" s="20"/>
      <c r="U6" s="20"/>
      <c r="V6" s="20"/>
    </row>
    <row r="7" spans="1:22" ht="19" x14ac:dyDescent="0.25">
      <c r="A7" s="20"/>
      <c r="B7" s="29" t="s">
        <v>549</v>
      </c>
      <c r="C7" s="27">
        <v>13330000000</v>
      </c>
      <c r="D7" s="27">
        <v>8474000000</v>
      </c>
      <c r="E7" s="27">
        <v>6246000000</v>
      </c>
      <c r="F7" s="28">
        <v>3425000000</v>
      </c>
      <c r="G7" s="20"/>
      <c r="H7" s="20"/>
      <c r="I7" s="20"/>
      <c r="J7" s="20"/>
      <c r="K7" s="20"/>
      <c r="L7" s="20"/>
      <c r="M7" s="20"/>
      <c r="N7" s="20"/>
      <c r="O7" s="20"/>
      <c r="P7" s="20"/>
      <c r="Q7" s="20"/>
      <c r="R7" s="20"/>
      <c r="S7" s="20"/>
      <c r="T7" s="20"/>
      <c r="U7" s="20"/>
      <c r="V7" s="20"/>
    </row>
    <row r="8" spans="1:22" ht="19" x14ac:dyDescent="0.25">
      <c r="A8" s="20"/>
      <c r="B8" s="29" t="s">
        <v>550</v>
      </c>
      <c r="C8" s="27">
        <v>13756000000</v>
      </c>
      <c r="D8" s="27">
        <v>14105000000</v>
      </c>
      <c r="E8" s="27">
        <v>11217000000</v>
      </c>
      <c r="F8" s="28">
        <v>13556000000</v>
      </c>
      <c r="G8" s="20"/>
      <c r="H8" s="20"/>
      <c r="I8" s="20"/>
      <c r="J8" s="20"/>
      <c r="K8" s="20"/>
      <c r="L8" s="20"/>
      <c r="M8" s="20"/>
      <c r="N8" s="20"/>
      <c r="O8" s="20"/>
      <c r="P8" s="20"/>
      <c r="Q8" s="20"/>
      <c r="R8" s="20"/>
      <c r="S8" s="20"/>
      <c r="T8" s="20"/>
      <c r="U8" s="20"/>
      <c r="V8" s="20"/>
    </row>
    <row r="9" spans="1:22" ht="19" x14ac:dyDescent="0.25">
      <c r="A9" s="20"/>
      <c r="B9" s="29" t="s">
        <v>551</v>
      </c>
      <c r="C9" s="27">
        <v>27086000000</v>
      </c>
      <c r="D9" s="27">
        <v>22579000000</v>
      </c>
      <c r="E9" s="27">
        <v>17463000000</v>
      </c>
      <c r="F9" s="28">
        <v>16981000000</v>
      </c>
      <c r="G9" s="20"/>
      <c r="H9" s="20"/>
      <c r="I9" s="20"/>
      <c r="J9" s="20"/>
      <c r="K9" s="20"/>
      <c r="L9" s="20"/>
      <c r="M9" s="20"/>
      <c r="N9" s="20"/>
      <c r="O9" s="20"/>
      <c r="P9" s="20"/>
      <c r="Q9" s="20"/>
      <c r="R9" s="20"/>
      <c r="S9" s="20"/>
      <c r="T9" s="20"/>
      <c r="U9" s="20"/>
      <c r="V9" s="20"/>
    </row>
    <row r="10" spans="1:22" ht="19" x14ac:dyDescent="0.25">
      <c r="A10" s="20"/>
      <c r="B10" s="29" t="s">
        <v>552</v>
      </c>
      <c r="C10" s="27">
        <v>41426000000</v>
      </c>
      <c r="D10" s="27">
        <v>30983000000</v>
      </c>
      <c r="E10" s="27">
        <v>24290000000</v>
      </c>
      <c r="F10" s="28">
        <v>24128000000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31830000000</v>
      </c>
      <c r="D12" s="27">
        <v>27541000000</v>
      </c>
      <c r="E12" s="27">
        <v>24453000000</v>
      </c>
      <c r="F12" s="28">
        <v>23288000000</v>
      </c>
      <c r="G12" s="20"/>
      <c r="H12" s="20"/>
      <c r="I12" s="20"/>
      <c r="J12" s="20"/>
      <c r="K12" s="20"/>
      <c r="L12" s="20"/>
      <c r="M12" s="20"/>
      <c r="N12" s="20"/>
      <c r="O12" s="20"/>
      <c r="P12" s="20"/>
      <c r="Q12" s="20"/>
      <c r="R12" s="20"/>
      <c r="S12" s="20"/>
      <c r="T12" s="20"/>
      <c r="U12" s="20"/>
      <c r="V12" s="20"/>
    </row>
    <row r="13" spans="1:22" ht="19" x14ac:dyDescent="0.25">
      <c r="A13" s="20"/>
      <c r="B13" s="29" t="s">
        <v>555</v>
      </c>
      <c r="C13" s="27">
        <v>-2744000000</v>
      </c>
      <c r="D13" s="27">
        <v>2782000000</v>
      </c>
      <c r="E13" s="27">
        <v>6178000000</v>
      </c>
      <c r="F13" s="28">
        <v>4893000000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7344000000</v>
      </c>
      <c r="D17" s="34">
        <v>6554000000</v>
      </c>
      <c r="E17" s="34">
        <v>2820000000</v>
      </c>
      <c r="F17" s="35">
        <v>85000000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4.93216924110141</v>
      </c>
      <c r="D24" s="50">
        <f>D17/(D4)</f>
        <v>4.987823439878234</v>
      </c>
      <c r="E24" s="50">
        <f>E17/(E4)</f>
        <v>2.1396054628224581</v>
      </c>
      <c r="F24" s="51">
        <f>F17/(F4)</f>
        <v>6.6147859922178989E-2</v>
      </c>
      <c r="G24" s="46">
        <f>(IF(C24 &gt; 0.5, 100, IF(C24 &gt;= 0.2, 50, 0))) +
  (IF(D24 &gt; 0.5, 100, IF(D24 &gt;= 0.2, 50, 0))) +
  (IF(E24 &gt; 0.5, 100, IF(E24 &gt;= 0.2, 50, 0))) +
  (IF(F24 &gt; 0.5, 100, IF(F24 &gt;= 0.2, 50, 0)))</f>
        <v>300</v>
      </c>
      <c r="H24" s="47" t="s">
        <v>571</v>
      </c>
      <c r="I24" s="20"/>
      <c r="J24" s="20"/>
      <c r="K24" s="20"/>
      <c r="L24" s="20"/>
      <c r="M24" s="20"/>
      <c r="N24" s="20"/>
      <c r="O24" s="20"/>
      <c r="P24" s="20"/>
      <c r="Q24" s="20"/>
      <c r="R24" s="20"/>
      <c r="S24" s="20"/>
      <c r="T24" s="20"/>
      <c r="U24" s="20"/>
      <c r="V24" s="20"/>
    </row>
    <row r="25" spans="1:22" x14ac:dyDescent="0.2">
      <c r="A25" s="20"/>
      <c r="B25" s="39" t="s">
        <v>487</v>
      </c>
      <c r="C25" s="50">
        <f>C17/C6</f>
        <v>0.30170076411141239</v>
      </c>
      <c r="D25" s="50">
        <f>D17/D6</f>
        <v>0.25842829541421869</v>
      </c>
      <c r="E25" s="50">
        <f>E17/E6</f>
        <v>0.11928429423459244</v>
      </c>
      <c r="F25" s="51">
        <f>F17/F6</f>
        <v>3.8858919264880679E-3</v>
      </c>
      <c r="G25" s="46">
        <f>(IF(C25 &gt; 0.17, 100, IF(C25 &gt;= 0.1, 50, 0))) +
  (IF(D25 &gt; 0.17, 100, IF(D25 &gt;= 0.1, 50, 0))) +
  (IF(E25 &gt; 0.17, 100, IF(E25 &gt;= 0.1, 50, 0))) +
  (IF(F25 &gt; 0.17, 100, IF(F25 &gt;= 0.1, 50, 0)))</f>
        <v>250</v>
      </c>
      <c r="H25" s="47" t="s">
        <v>572</v>
      </c>
      <c r="I25" s="20"/>
      <c r="J25" s="20"/>
      <c r="K25" s="20"/>
      <c r="L25" s="20"/>
      <c r="M25" s="20"/>
      <c r="N25" s="20"/>
      <c r="O25" s="20"/>
      <c r="P25" s="20"/>
      <c r="Q25" s="20"/>
      <c r="R25" s="20"/>
      <c r="S25" s="20"/>
      <c r="T25" s="20"/>
      <c r="U25" s="20"/>
      <c r="V25" s="20"/>
    </row>
    <row r="26" spans="1:22" x14ac:dyDescent="0.2">
      <c r="A26" s="20"/>
      <c r="B26" s="39" t="s">
        <v>489</v>
      </c>
      <c r="C26" s="50">
        <f>C8/C6</f>
        <v>0.56511379508668147</v>
      </c>
      <c r="D26" s="50">
        <f>D8/D6</f>
        <v>0.5561689207838808</v>
      </c>
      <c r="E26" s="50">
        <f>E8/E6</f>
        <v>0.47447231504589482</v>
      </c>
      <c r="F26" s="51">
        <f>F8/F6</f>
        <v>0.6197311877114382</v>
      </c>
      <c r="G26" s="46">
        <f>(IF(C26 &lt; 0.5, 100, 0)) +
  (IF(D26 &lt; 0.5, 100, 0)) +
  (IF(E26 &lt; 0.5, 100, 0)) +
  (IF(F26 &lt; 0.5, 100, 0))</f>
        <v>100</v>
      </c>
      <c r="H26" s="47" t="s">
        <v>573</v>
      </c>
      <c r="I26" s="20"/>
      <c r="J26" s="20"/>
      <c r="K26" s="20"/>
      <c r="L26" s="20"/>
      <c r="M26" s="20"/>
      <c r="N26" s="20"/>
      <c r="O26" s="20"/>
      <c r="P26" s="20"/>
      <c r="Q26" s="20"/>
      <c r="R26" s="20"/>
      <c r="S26" s="20"/>
      <c r="T26" s="20"/>
      <c r="U26" s="20"/>
      <c r="V26" s="20"/>
    </row>
    <row r="27" spans="1:22" x14ac:dyDescent="0.2">
      <c r="A27" s="20"/>
      <c r="B27" s="39" t="s">
        <v>574</v>
      </c>
      <c r="C27" s="50">
        <f>C9/(C13+C10)</f>
        <v>0.70022232562949172</v>
      </c>
      <c r="D27" s="50">
        <f>D9/(D13+D10)</f>
        <v>0.66871020287279725</v>
      </c>
      <c r="E27" s="50">
        <f>E9/(E13+E10)</f>
        <v>0.57315872390705003</v>
      </c>
      <c r="F27" s="51">
        <f>F9/(F13+F10)</f>
        <v>0.58512801075083565</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0.11068009763846605</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0.18985574685900419</v>
      </c>
      <c r="D31" s="50">
        <f>D17/(D13+D10)</f>
        <v>0.19410632311565229</v>
      </c>
      <c r="E31" s="50">
        <f>E17/(E13+E10)</f>
        <v>9.2556124458448213E-2</v>
      </c>
      <c r="F31" s="51">
        <f>F17/(F13+F10)</f>
        <v>2.9289135453637021E-3</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0.34041666666666665</v>
      </c>
      <c r="J2" s="20"/>
      <c r="K2" s="20"/>
      <c r="L2" s="20"/>
      <c r="M2" s="20"/>
      <c r="N2" s="20"/>
      <c r="O2" s="20"/>
      <c r="P2" s="20"/>
      <c r="Q2" s="20"/>
      <c r="R2" s="20"/>
      <c r="S2" s="20"/>
      <c r="T2" s="20"/>
      <c r="U2" s="20"/>
      <c r="V2" s="20"/>
    </row>
    <row r="3" spans="1:22" ht="19" x14ac:dyDescent="0.25">
      <c r="A3" s="20"/>
      <c r="B3" s="26" t="s">
        <v>545</v>
      </c>
      <c r="C3" s="27">
        <v>1313000000</v>
      </c>
      <c r="D3" s="27">
        <v>1217000000</v>
      </c>
      <c r="E3" s="27">
        <v>1534000000</v>
      </c>
      <c r="F3" s="28">
        <v>1286000000</v>
      </c>
      <c r="G3" s="20"/>
      <c r="H3" s="20"/>
      <c r="I3" s="20"/>
      <c r="J3" s="20"/>
      <c r="K3" s="20"/>
      <c r="L3" s="20"/>
      <c r="M3" s="20"/>
      <c r="N3" s="20"/>
      <c r="O3" s="20"/>
      <c r="P3" s="20"/>
      <c r="Q3" s="20"/>
      <c r="R3" s="20"/>
      <c r="S3" s="20"/>
      <c r="T3" s="20"/>
      <c r="U3" s="20"/>
      <c r="V3" s="20"/>
    </row>
    <row r="4" spans="1:22" ht="19" x14ac:dyDescent="0.25">
      <c r="A4" s="20"/>
      <c r="B4" s="29" t="s">
        <v>546</v>
      </c>
      <c r="C4" s="27">
        <v>3926000000</v>
      </c>
      <c r="D4" s="27">
        <v>3532000000</v>
      </c>
      <c r="E4" s="27">
        <v>4580000000</v>
      </c>
      <c r="F4" s="28">
        <v>4802000000</v>
      </c>
      <c r="G4" s="20"/>
      <c r="H4" s="20"/>
      <c r="I4" s="20"/>
      <c r="J4" s="20"/>
      <c r="K4" s="20"/>
      <c r="L4" s="20"/>
      <c r="M4" s="20"/>
      <c r="N4" s="20"/>
      <c r="O4" s="20"/>
      <c r="P4" s="20"/>
      <c r="Q4" s="20"/>
      <c r="R4" s="20"/>
      <c r="S4" s="20"/>
      <c r="T4" s="20"/>
      <c r="U4" s="20"/>
      <c r="V4" s="20"/>
    </row>
    <row r="5" spans="1:22" ht="19" x14ac:dyDescent="0.25">
      <c r="A5" s="20"/>
      <c r="B5" s="29" t="s">
        <v>547</v>
      </c>
      <c r="C5" s="27">
        <v>3013000000</v>
      </c>
      <c r="D5" s="27">
        <v>2978000000</v>
      </c>
      <c r="E5" s="27">
        <v>3279000000</v>
      </c>
      <c r="F5" s="28">
        <v>2627000000</v>
      </c>
      <c r="G5" s="20"/>
      <c r="H5" s="20"/>
      <c r="I5" s="20"/>
      <c r="J5" s="20"/>
      <c r="K5" s="20"/>
      <c r="L5" s="20"/>
      <c r="M5" s="20"/>
      <c r="N5" s="20"/>
      <c r="O5" s="20"/>
      <c r="P5" s="20"/>
      <c r="Q5" s="20"/>
      <c r="R5" s="20"/>
      <c r="S5" s="20"/>
      <c r="T5" s="20"/>
      <c r="U5" s="20"/>
      <c r="V5" s="20"/>
    </row>
    <row r="6" spans="1:22" ht="19" x14ac:dyDescent="0.25">
      <c r="A6" s="20"/>
      <c r="B6" s="29" t="s">
        <v>548</v>
      </c>
      <c r="C6" s="27">
        <v>14453000000</v>
      </c>
      <c r="D6" s="27">
        <v>16994000000</v>
      </c>
      <c r="E6" s="27">
        <v>16575000000</v>
      </c>
      <c r="F6" s="28">
        <v>16029000000</v>
      </c>
      <c r="G6" s="20"/>
      <c r="H6" s="20"/>
      <c r="I6" s="20"/>
      <c r="J6" s="20"/>
      <c r="K6" s="20"/>
      <c r="L6" s="20"/>
      <c r="M6" s="20"/>
      <c r="N6" s="20"/>
      <c r="O6" s="20"/>
      <c r="P6" s="20"/>
      <c r="Q6" s="20"/>
      <c r="R6" s="20"/>
      <c r="S6" s="20"/>
      <c r="T6" s="20"/>
      <c r="U6" s="20"/>
      <c r="V6" s="20"/>
    </row>
    <row r="7" spans="1:22" ht="19" x14ac:dyDescent="0.25">
      <c r="A7" s="20"/>
      <c r="B7" s="29" t="s">
        <v>549</v>
      </c>
      <c r="C7" s="27">
        <v>3767000000</v>
      </c>
      <c r="D7" s="27">
        <v>4236000000</v>
      </c>
      <c r="E7" s="27">
        <v>3798000000</v>
      </c>
      <c r="F7" s="28">
        <v>3810000000</v>
      </c>
      <c r="G7" s="20"/>
      <c r="H7" s="20"/>
      <c r="I7" s="20"/>
      <c r="J7" s="20"/>
      <c r="K7" s="20"/>
      <c r="L7" s="20"/>
      <c r="M7" s="20"/>
      <c r="N7" s="20"/>
      <c r="O7" s="20"/>
      <c r="P7" s="20"/>
      <c r="Q7" s="20"/>
      <c r="R7" s="20"/>
      <c r="S7" s="20"/>
      <c r="T7" s="20"/>
      <c r="U7" s="20"/>
      <c r="V7" s="20"/>
    </row>
    <row r="8" spans="1:22" ht="19" x14ac:dyDescent="0.25">
      <c r="A8" s="20"/>
      <c r="B8" s="29" t="s">
        <v>550</v>
      </c>
      <c r="C8" s="27">
        <v>4620000000</v>
      </c>
      <c r="D8" s="27">
        <v>5250000000</v>
      </c>
      <c r="E8" s="27">
        <v>5515000000</v>
      </c>
      <c r="F8" s="28">
        <v>5495000000</v>
      </c>
      <c r="G8" s="20"/>
      <c r="H8" s="20"/>
      <c r="I8" s="20"/>
      <c r="J8" s="20"/>
      <c r="K8" s="20"/>
      <c r="L8" s="20"/>
      <c r="M8" s="20"/>
      <c r="N8" s="20"/>
      <c r="O8" s="20"/>
      <c r="P8" s="20"/>
      <c r="Q8" s="20"/>
      <c r="R8" s="20"/>
      <c r="S8" s="20"/>
      <c r="T8" s="20"/>
      <c r="U8" s="20"/>
      <c r="V8" s="20"/>
    </row>
    <row r="9" spans="1:22" ht="19" x14ac:dyDescent="0.25">
      <c r="A9" s="20"/>
      <c r="B9" s="29" t="s">
        <v>551</v>
      </c>
      <c r="C9" s="27">
        <v>8387000000</v>
      </c>
      <c r="D9" s="27">
        <v>9486000000</v>
      </c>
      <c r="E9" s="27">
        <v>9313000000</v>
      </c>
      <c r="F9" s="28">
        <v>9305000000</v>
      </c>
      <c r="G9" s="20"/>
      <c r="H9" s="20"/>
      <c r="I9" s="20"/>
      <c r="J9" s="20"/>
      <c r="K9" s="20"/>
      <c r="L9" s="20"/>
      <c r="M9" s="20"/>
      <c r="N9" s="20"/>
      <c r="O9" s="20"/>
      <c r="P9" s="20"/>
      <c r="Q9" s="20"/>
      <c r="R9" s="20"/>
      <c r="S9" s="20"/>
      <c r="T9" s="20"/>
      <c r="U9" s="20"/>
      <c r="V9" s="20"/>
    </row>
    <row r="10" spans="1:22" ht="19" x14ac:dyDescent="0.25">
      <c r="A10" s="20"/>
      <c r="B10" s="29" t="s">
        <v>552</v>
      </c>
      <c r="C10" s="27">
        <v>2188000000</v>
      </c>
      <c r="D10" s="27">
        <v>2032000000</v>
      </c>
      <c r="E10" s="27">
        <v>1812000000</v>
      </c>
      <c r="F10" s="28">
        <v>1834000000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6152000000</v>
      </c>
      <c r="D12" s="27">
        <v>7454000000</v>
      </c>
      <c r="E12" s="27">
        <v>6671000000</v>
      </c>
      <c r="F12" s="28">
        <v>6296000000</v>
      </c>
      <c r="G12" s="20"/>
      <c r="H12" s="20"/>
      <c r="I12" s="20"/>
      <c r="J12" s="20"/>
      <c r="K12" s="20"/>
      <c r="L12" s="20"/>
      <c r="M12" s="20"/>
      <c r="N12" s="20"/>
      <c r="O12" s="20"/>
      <c r="P12" s="20"/>
      <c r="Q12" s="20"/>
      <c r="R12" s="20"/>
      <c r="S12" s="20"/>
      <c r="T12" s="20"/>
      <c r="U12" s="20"/>
      <c r="V12" s="20"/>
    </row>
    <row r="13" spans="1:22" ht="19" x14ac:dyDescent="0.25">
      <c r="A13" s="20"/>
      <c r="B13" s="29" t="s">
        <v>555</v>
      </c>
      <c r="C13" s="27">
        <v>6066000000</v>
      </c>
      <c r="D13" s="27">
        <v>7508000000</v>
      </c>
      <c r="E13" s="27">
        <v>7262000000</v>
      </c>
      <c r="F13" s="28">
        <v>6724000000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1397000000</v>
      </c>
      <c r="D17" s="34">
        <v>1180000000</v>
      </c>
      <c r="E17" s="34">
        <v>1210000000</v>
      </c>
      <c r="F17" s="35">
        <v>1184000000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Fail</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0.35583290881304125</v>
      </c>
      <c r="D24" s="50">
        <f>D17/(D4)</f>
        <v>0.33408833522083803</v>
      </c>
      <c r="E24" s="50">
        <f>E17/(E4)</f>
        <v>0.26419213973799127</v>
      </c>
      <c r="F24" s="51">
        <f>F17/(F4)</f>
        <v>0.24656393169512703</v>
      </c>
      <c r="G24" s="46">
        <f>(IF(C24 &gt; 0.5, 100, IF(C24 &gt;= 0.2, 50, 0))) +
  (IF(D24 &gt; 0.5, 100, IF(D24 &gt;= 0.2, 50, 0))) +
  (IF(E24 &gt; 0.5, 100, IF(E24 &gt;= 0.2, 50, 0))) +
  (IF(F24 &gt; 0.5, 100, IF(F24 &gt;= 0.2, 50, 0)))</f>
        <v>200</v>
      </c>
      <c r="H24" s="47" t="s">
        <v>571</v>
      </c>
      <c r="I24" s="20"/>
      <c r="J24" s="20"/>
      <c r="K24" s="20"/>
      <c r="L24" s="20"/>
      <c r="M24" s="20"/>
      <c r="N24" s="20"/>
      <c r="O24" s="20"/>
      <c r="P24" s="20"/>
      <c r="Q24" s="20"/>
      <c r="R24" s="20"/>
      <c r="S24" s="20"/>
      <c r="T24" s="20"/>
      <c r="U24" s="20"/>
      <c r="V24" s="20"/>
    </row>
    <row r="25" spans="1:22" x14ac:dyDescent="0.2">
      <c r="A25" s="20"/>
      <c r="B25" s="39" t="s">
        <v>487</v>
      </c>
      <c r="C25" s="50">
        <f>C17/C6</f>
        <v>9.665813325953089E-2</v>
      </c>
      <c r="D25" s="50">
        <f>D17/D6</f>
        <v>6.9436271625279516E-2</v>
      </c>
      <c r="E25" s="50">
        <f>E17/E6</f>
        <v>7.3001508295625947E-2</v>
      </c>
      <c r="F25" s="51">
        <f>F17/F6</f>
        <v>7.3866117661738104E-2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0.31965681865356671</v>
      </c>
      <c r="D26" s="50">
        <f>D8/D6</f>
        <v>0.30893256443450628</v>
      </c>
      <c r="E26" s="50">
        <f>E8/E6</f>
        <v>0.33273001508295624</v>
      </c>
      <c r="F26" s="51">
        <f>F8/F6</f>
        <v>0.34281614573585378</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1.0161133995638478</v>
      </c>
      <c r="D27" s="50">
        <f>D9/(D13+D10)</f>
        <v>0.99433962264150944</v>
      </c>
      <c r="E27" s="50">
        <f>E9/(E13+E10)</f>
        <v>1.0263389905223717</v>
      </c>
      <c r="F27" s="51">
        <f>F9/(F13+F10)</f>
        <v>1.0872867492404767</v>
      </c>
      <c r="G27" s="46">
        <f>(IF(C27 &lt; 0.8, 100, IF(C27 &lt; 1, 50, 0))) +
  (IF(D27 &lt; 0.8, 100, IF(D27 &lt; 1, 50, 0))) +
  (IF(E27 &lt; 0.8, 100, IF(E27 &lt; 1, 50, 0))) +
  (IF(F27 &lt; 0.8, 100, IF(F27 &lt; 1, 50, 0)))</f>
        <v>50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7.5467203546699996E-4</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0.16925127211049187</v>
      </c>
      <c r="D31" s="50">
        <f>D17/(D13+D10)</f>
        <v>0.12368972746331237</v>
      </c>
      <c r="E31" s="50">
        <f>E17/(E13+E10)</f>
        <v>0.13334802733083537</v>
      </c>
      <c r="F31" s="51">
        <f>F17/(F13+F10)</f>
        <v>0.13835008179481187</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0.42083333333333334</v>
      </c>
      <c r="J2" s="20"/>
      <c r="K2" s="20"/>
      <c r="L2" s="20"/>
      <c r="M2" s="20"/>
      <c r="N2" s="20"/>
      <c r="O2" s="20"/>
      <c r="P2" s="20"/>
      <c r="Q2" s="20"/>
      <c r="R2" s="20"/>
      <c r="S2" s="20"/>
      <c r="T2" s="20"/>
      <c r="U2" s="20"/>
      <c r="V2" s="20"/>
    </row>
    <row r="3" spans="1:22" ht="19" x14ac:dyDescent="0.25">
      <c r="A3" s="20"/>
      <c r="B3" s="26" t="s">
        <v>545</v>
      </c>
      <c r="C3" s="27">
        <v>2484000000</v>
      </c>
      <c r="D3" s="27">
        <v>1867000000</v>
      </c>
      <c r="E3" s="27">
        <v>1610000000</v>
      </c>
      <c r="F3" s="28">
        <v>1351000000</v>
      </c>
      <c r="G3" s="20"/>
      <c r="H3" s="20"/>
      <c r="I3" s="20"/>
      <c r="J3" s="20"/>
      <c r="K3" s="20"/>
      <c r="L3" s="20"/>
      <c r="M3" s="20"/>
      <c r="N3" s="20"/>
      <c r="O3" s="20"/>
      <c r="P3" s="20"/>
      <c r="Q3" s="20"/>
      <c r="R3" s="20"/>
      <c r="S3" s="20"/>
      <c r="T3" s="20"/>
      <c r="U3" s="20"/>
      <c r="V3" s="20"/>
    </row>
    <row r="4" spans="1:22" ht="19" x14ac:dyDescent="0.25">
      <c r="A4" s="20"/>
      <c r="B4" s="29" t="s">
        <v>546</v>
      </c>
      <c r="C4" s="27">
        <v>3298000000</v>
      </c>
      <c r="D4" s="27">
        <v>2831000000</v>
      </c>
      <c r="E4" s="27">
        <v>2686000000</v>
      </c>
      <c r="F4" s="28">
        <v>2541000000</v>
      </c>
      <c r="G4" s="20"/>
      <c r="H4" s="20"/>
      <c r="I4" s="20"/>
      <c r="J4" s="20"/>
      <c r="K4" s="20"/>
      <c r="L4" s="20"/>
      <c r="M4" s="20"/>
      <c r="N4" s="20"/>
      <c r="O4" s="20"/>
      <c r="P4" s="20"/>
      <c r="Q4" s="20"/>
      <c r="R4" s="20"/>
      <c r="S4" s="20"/>
      <c r="T4" s="20"/>
      <c r="U4" s="20"/>
      <c r="V4" s="20"/>
    </row>
    <row r="5" spans="1:22" ht="19" x14ac:dyDescent="0.25">
      <c r="A5" s="20"/>
      <c r="B5" s="29" t="s">
        <v>547</v>
      </c>
      <c r="C5" s="27">
        <v>14387000000</v>
      </c>
      <c r="D5" s="27">
        <v>12920000000</v>
      </c>
      <c r="E5" s="27">
        <v>11988000000</v>
      </c>
      <c r="F5" s="28">
        <v>9951000000</v>
      </c>
      <c r="G5" s="20"/>
      <c r="H5" s="20"/>
      <c r="I5" s="20"/>
      <c r="J5" s="20"/>
      <c r="K5" s="20"/>
      <c r="L5" s="20"/>
      <c r="M5" s="20"/>
      <c r="N5" s="20"/>
      <c r="O5" s="20"/>
      <c r="P5" s="20"/>
      <c r="Q5" s="20"/>
      <c r="R5" s="20"/>
      <c r="S5" s="20"/>
      <c r="T5" s="20"/>
      <c r="U5" s="20"/>
      <c r="V5" s="20"/>
    </row>
    <row r="6" spans="1:22" ht="19" x14ac:dyDescent="0.25">
      <c r="A6" s="20"/>
      <c r="B6" s="29" t="s">
        <v>548</v>
      </c>
      <c r="C6" s="27">
        <v>35136000000</v>
      </c>
      <c r="D6" s="27">
        <v>32469000000</v>
      </c>
      <c r="E6" s="27">
        <v>32229000000</v>
      </c>
      <c r="F6" s="28">
        <v>30777000000</v>
      </c>
      <c r="G6" s="20"/>
      <c r="H6" s="20"/>
      <c r="I6" s="20"/>
      <c r="J6" s="20"/>
      <c r="K6" s="20"/>
      <c r="L6" s="20"/>
      <c r="M6" s="20"/>
      <c r="N6" s="20"/>
      <c r="O6" s="20"/>
      <c r="P6" s="20"/>
      <c r="Q6" s="20"/>
      <c r="R6" s="20"/>
      <c r="S6" s="20"/>
      <c r="T6" s="20"/>
      <c r="U6" s="20"/>
      <c r="V6" s="20"/>
    </row>
    <row r="7" spans="1:22" ht="19" x14ac:dyDescent="0.25">
      <c r="A7" s="20"/>
      <c r="B7" s="29" t="s">
        <v>549</v>
      </c>
      <c r="C7" s="27">
        <v>4933000000</v>
      </c>
      <c r="D7" s="27">
        <v>3803000000</v>
      </c>
      <c r="E7" s="27">
        <v>4274000000</v>
      </c>
      <c r="F7" s="28">
        <v>3681000000</v>
      </c>
      <c r="G7" s="20"/>
      <c r="H7" s="20"/>
      <c r="I7" s="20"/>
      <c r="J7" s="20"/>
      <c r="K7" s="20"/>
      <c r="L7" s="20"/>
      <c r="M7" s="20"/>
      <c r="N7" s="20"/>
      <c r="O7" s="20"/>
      <c r="P7" s="20"/>
      <c r="Q7" s="20"/>
      <c r="R7" s="20"/>
      <c r="S7" s="20"/>
      <c r="T7" s="20"/>
      <c r="U7" s="20"/>
      <c r="V7" s="20"/>
    </row>
    <row r="8" spans="1:22" ht="19" x14ac:dyDescent="0.25">
      <c r="A8" s="20"/>
      <c r="B8" s="29" t="s">
        <v>550</v>
      </c>
      <c r="C8" s="27">
        <v>10673000000</v>
      </c>
      <c r="D8" s="27">
        <v>11093000000</v>
      </c>
      <c r="E8" s="27">
        <v>11333000000</v>
      </c>
      <c r="F8" s="28">
        <v>11770000000</v>
      </c>
      <c r="G8" s="20"/>
      <c r="H8" s="20"/>
      <c r="I8" s="20"/>
      <c r="J8" s="20"/>
      <c r="K8" s="20"/>
      <c r="L8" s="20"/>
      <c r="M8" s="20"/>
      <c r="N8" s="20"/>
      <c r="O8" s="20"/>
      <c r="P8" s="20"/>
      <c r="Q8" s="20"/>
      <c r="R8" s="20"/>
      <c r="S8" s="20"/>
      <c r="T8" s="20"/>
      <c r="U8" s="20"/>
      <c r="V8" s="20"/>
    </row>
    <row r="9" spans="1:22" ht="19" x14ac:dyDescent="0.25">
      <c r="A9" s="20"/>
      <c r="B9" s="29" t="s">
        <v>551</v>
      </c>
      <c r="C9" s="27">
        <v>15606000000</v>
      </c>
      <c r="D9" s="27">
        <v>14896000000</v>
      </c>
      <c r="E9" s="27">
        <v>15607000000</v>
      </c>
      <c r="F9" s="28">
        <v>15451000000</v>
      </c>
      <c r="G9" s="20"/>
      <c r="H9" s="20"/>
      <c r="I9" s="20"/>
      <c r="J9" s="20"/>
      <c r="K9" s="20"/>
      <c r="L9" s="20"/>
      <c r="M9" s="20"/>
      <c r="N9" s="20"/>
      <c r="O9" s="20"/>
      <c r="P9" s="20"/>
      <c r="Q9" s="20"/>
      <c r="R9" s="20"/>
      <c r="S9" s="20"/>
      <c r="T9" s="20"/>
      <c r="U9" s="20"/>
      <c r="V9" s="20"/>
    </row>
    <row r="10" spans="1:22" ht="19" x14ac:dyDescent="0.25">
      <c r="A10" s="20"/>
      <c r="B10" s="29" t="s">
        <v>552</v>
      </c>
      <c r="C10" s="27">
        <v>2251000000</v>
      </c>
      <c r="D10" s="27">
        <v>2251000000</v>
      </c>
      <c r="E10" s="27">
        <v>2251000000</v>
      </c>
      <c r="F10" s="28">
        <v>2251000000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819000000</v>
      </c>
      <c r="D12" s="27">
        <v>-750000000</v>
      </c>
      <c r="E12" s="27">
        <v>-1392000000</v>
      </c>
      <c r="F12" s="28">
        <v>-2378000000</v>
      </c>
      <c r="G12" s="20"/>
      <c r="H12" s="20"/>
      <c r="I12" s="20"/>
      <c r="J12" s="20"/>
      <c r="K12" s="20"/>
      <c r="L12" s="20"/>
      <c r="M12" s="20"/>
      <c r="N12" s="20"/>
      <c r="O12" s="20"/>
      <c r="P12" s="20"/>
      <c r="Q12" s="20"/>
      <c r="R12" s="20"/>
      <c r="S12" s="20"/>
      <c r="T12" s="20"/>
      <c r="U12" s="20"/>
      <c r="V12" s="20"/>
    </row>
    <row r="13" spans="1:22" ht="19" x14ac:dyDescent="0.25">
      <c r="A13" s="20"/>
      <c r="B13" s="29" t="s">
        <v>555</v>
      </c>
      <c r="C13" s="27">
        <v>19530000000</v>
      </c>
      <c r="D13" s="27">
        <v>17573000000</v>
      </c>
      <c r="E13" s="27">
        <v>16622000000</v>
      </c>
      <c r="F13" s="28">
        <v>15326000000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1414000000</v>
      </c>
      <c r="D15" s="27">
        <v>1323000000</v>
      </c>
      <c r="E15" s="27">
        <v>1204000000</v>
      </c>
      <c r="F15" s="28">
        <v>1143000000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2503000000</v>
      </c>
      <c r="D17" s="34">
        <v>1526000000</v>
      </c>
      <c r="E17" s="34">
        <v>1870000000</v>
      </c>
      <c r="F17" s="35">
        <v>1508000000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0.7589448150394178</v>
      </c>
      <c r="D24" s="50">
        <f>D17/(D4)</f>
        <v>0.53903214411868594</v>
      </c>
      <c r="E24" s="50">
        <f>E17/(E4)</f>
        <v>0.69620253164556967</v>
      </c>
      <c r="F24" s="51">
        <f>F17/(F4)</f>
        <v>0.59346713892168435</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7.1237477231329685E-2</v>
      </c>
      <c r="D25" s="50">
        <f>D17/D6</f>
        <v>4.6998675659860177E-2</v>
      </c>
      <c r="E25" s="50">
        <f>E17/E6</f>
        <v>5.8022278072543364E-2</v>
      </c>
      <c r="F25" s="51">
        <f>F17/F6</f>
        <v>4.8997628098905024E-2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0.30376252276867033</v>
      </c>
      <c r="D26" s="50">
        <f>D8/D6</f>
        <v>0.34164895746712248</v>
      </c>
      <c r="E26" s="50">
        <f>E8/E6</f>
        <v>0.35163982748456357</v>
      </c>
      <c r="F26" s="51">
        <f>F8/F6</f>
        <v>0.38242843681970301</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0.71649602864882234</v>
      </c>
      <c r="D27" s="50">
        <f>D9/(D13+D10)</f>
        <v>0.75141242937853103</v>
      </c>
      <c r="E27" s="50">
        <f>E9/(E13+E10)</f>
        <v>0.8269485508398241</v>
      </c>
      <c r="F27" s="51">
        <f>F9/(F13+F10)</f>
        <v>0.87904648119701878</v>
      </c>
      <c r="G27" s="46">
        <f>(IF(C27 &lt; 0.8, 100, IF(C27 &lt; 1, 50, 0))) +
  (IF(D27 &lt; 0.8, 100, IF(D27 &lt; 1, 50, 0))) +
  (IF(E27 &lt; 0.8, 100, IF(E27 &lt; 1, 50, 0))) +
  (IF(F27 &lt; 0.8, 100, IF(F27 &lt; 1, 50, 0)))</f>
        <v>300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-0.98928034763106254</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0.1149166704926312</v>
      </c>
      <c r="D31" s="50">
        <f>D17/(D13+D10)</f>
        <v>7.6977401129943501E-2</v>
      </c>
      <c r="E31" s="50">
        <f>E17/(E13+E10)</f>
        <v>9.908334657977004E-2</v>
      </c>
      <c r="F31" s="51">
        <f>F17/(F13+F10)</f>
        <v>8.5793935256300843E-2</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0.44833333333333336</v>
      </c>
      <c r="J2" s="20"/>
      <c r="K2" s="20"/>
      <c r="L2" s="20"/>
      <c r="M2" s="20"/>
      <c r="N2" s="20"/>
      <c r="O2" s="20"/>
      <c r="P2" s="20"/>
      <c r="Q2" s="20"/>
      <c r="R2" s="20"/>
      <c r="S2" s="20"/>
      <c r="T2" s="20"/>
      <c r="U2" s="20"/>
      <c r="V2" s="20"/>
    </row>
    <row r="3" spans="1:22" ht="19" x14ac:dyDescent="0.25">
      <c r="A3" s="20"/>
      <c r="B3" s="26" t="s">
        <v>545</v>
      </c>
      <c r="C3" s="27">
        <v>2662000000</v>
      </c>
      <c r="D3" s="27">
        <v>2339000000</v>
      </c>
      <c r="E3" s="27">
        <v>2095000000</v>
      </c>
      <c r="F3" s="28">
        <v>2074000000</v>
      </c>
      <c r="G3" s="20"/>
      <c r="H3" s="20"/>
      <c r="I3" s="20"/>
      <c r="J3" s="20"/>
      <c r="K3" s="20"/>
      <c r="L3" s="20"/>
      <c r="M3" s="20"/>
      <c r="N3" s="20"/>
      <c r="O3" s="20"/>
      <c r="P3" s="20"/>
      <c r="Q3" s="20"/>
      <c r="R3" s="20"/>
      <c r="S3" s="20"/>
      <c r="T3" s="20"/>
      <c r="U3" s="20"/>
      <c r="V3" s="20"/>
    </row>
    <row r="4" spans="1:22" ht="19" x14ac:dyDescent="0.25">
      <c r="A4" s="20"/>
      <c r="B4" s="29" t="s">
        <v>546</v>
      </c>
      <c r="C4" s="27">
        <v>8036000000</v>
      </c>
      <c r="D4" s="27">
        <v>7475000000</v>
      </c>
      <c r="E4" s="27">
        <v>6968000000</v>
      </c>
      <c r="F4" s="28">
        <v>6745000000</v>
      </c>
      <c r="G4" s="20"/>
      <c r="H4" s="20"/>
      <c r="I4" s="20"/>
      <c r="J4" s="20"/>
      <c r="K4" s="20"/>
      <c r="L4" s="20"/>
      <c r="M4" s="20"/>
      <c r="N4" s="20"/>
      <c r="O4" s="20"/>
      <c r="P4" s="20"/>
      <c r="Q4" s="20"/>
      <c r="R4" s="20"/>
      <c r="S4" s="20"/>
      <c r="T4" s="20"/>
      <c r="U4" s="20"/>
      <c r="V4" s="20"/>
    </row>
    <row r="5" spans="1:22" ht="19" x14ac:dyDescent="0.25">
      <c r="A5" s="20"/>
      <c r="B5" s="29" t="s">
        <v>547</v>
      </c>
      <c r="C5" s="27">
        <v>21169000000</v>
      </c>
      <c r="D5" s="27">
        <v>21149000000</v>
      </c>
      <c r="E5" s="27">
        <v>20502000000</v>
      </c>
      <c r="F5" s="28">
        <v>20547000000</v>
      </c>
      <c r="G5" s="20"/>
      <c r="H5" s="20"/>
      <c r="I5" s="20"/>
      <c r="J5" s="20"/>
      <c r="K5" s="20"/>
      <c r="L5" s="20"/>
      <c r="M5" s="20"/>
      <c r="N5" s="20"/>
      <c r="O5" s="20"/>
      <c r="P5" s="20"/>
      <c r="Q5" s="20"/>
      <c r="R5" s="20"/>
      <c r="S5" s="20"/>
      <c r="T5" s="20"/>
      <c r="U5" s="20"/>
      <c r="V5" s="20"/>
    </row>
    <row r="6" spans="1:22" ht="19" x14ac:dyDescent="0.25">
      <c r="A6" s="20"/>
      <c r="B6" s="29" t="s">
        <v>548</v>
      </c>
      <c r="C6" s="27">
        <v>95159000000</v>
      </c>
      <c r="D6" s="27">
        <v>96820000000</v>
      </c>
      <c r="E6" s="27">
        <v>109314000000</v>
      </c>
      <c r="F6" s="28">
        <v>118481000000</v>
      </c>
      <c r="G6" s="20"/>
      <c r="H6" s="20"/>
      <c r="I6" s="20"/>
      <c r="J6" s="20"/>
      <c r="K6" s="20"/>
      <c r="L6" s="20"/>
      <c r="M6" s="20"/>
      <c r="N6" s="20"/>
      <c r="O6" s="20"/>
      <c r="P6" s="20"/>
      <c r="Q6" s="20"/>
      <c r="R6" s="20"/>
      <c r="S6" s="20"/>
      <c r="T6" s="20"/>
      <c r="U6" s="20"/>
      <c r="V6" s="20"/>
    </row>
    <row r="7" spans="1:22" ht="19" x14ac:dyDescent="0.25">
      <c r="A7" s="20"/>
      <c r="B7" s="29" t="s">
        <v>549</v>
      </c>
      <c r="C7" s="27">
        <v>22262000000</v>
      </c>
      <c r="D7" s="27">
        <v>21890000000</v>
      </c>
      <c r="E7" s="27">
        <v>21868000000</v>
      </c>
      <c r="F7" s="28">
        <v>19080000000</v>
      </c>
      <c r="G7" s="20"/>
      <c r="H7" s="20"/>
      <c r="I7" s="20"/>
      <c r="J7" s="20"/>
      <c r="K7" s="20"/>
      <c r="L7" s="20"/>
      <c r="M7" s="20"/>
      <c r="N7" s="20"/>
      <c r="O7" s="20"/>
      <c r="P7" s="20"/>
      <c r="Q7" s="20"/>
      <c r="R7" s="20"/>
      <c r="S7" s="20"/>
      <c r="T7" s="20"/>
      <c r="U7" s="20"/>
      <c r="V7" s="20"/>
    </row>
    <row r="8" spans="1:22" ht="19" x14ac:dyDescent="0.25">
      <c r="A8" s="20"/>
      <c r="B8" s="29" t="s">
        <v>550</v>
      </c>
      <c r="C8" s="27">
        <v>43412000000</v>
      </c>
      <c r="D8" s="27">
        <v>43812000000</v>
      </c>
      <c r="E8" s="27">
        <v>51440000000</v>
      </c>
      <c r="F8" s="28">
        <v>61519000000</v>
      </c>
      <c r="G8" s="20"/>
      <c r="H8" s="20"/>
      <c r="I8" s="20"/>
      <c r="J8" s="20"/>
      <c r="K8" s="20"/>
      <c r="L8" s="20"/>
      <c r="M8" s="20"/>
      <c r="N8" s="20"/>
      <c r="O8" s="20"/>
      <c r="P8" s="20"/>
      <c r="Q8" s="20"/>
      <c r="R8" s="20"/>
      <c r="S8" s="20"/>
      <c r="T8" s="20"/>
      <c r="U8" s="20"/>
      <c r="V8" s="20"/>
    </row>
    <row r="9" spans="1:22" ht="19" x14ac:dyDescent="0.25">
      <c r="A9" s="20"/>
      <c r="B9" s="29" t="s">
        <v>551</v>
      </c>
      <c r="C9" s="27">
        <v>65674000000</v>
      </c>
      <c r="D9" s="27">
        <v>65702000000</v>
      </c>
      <c r="E9" s="27">
        <v>73308000000</v>
      </c>
      <c r="F9" s="28">
        <v>80599000000</v>
      </c>
      <c r="G9" s="20"/>
      <c r="H9" s="20"/>
      <c r="I9" s="20"/>
      <c r="J9" s="20"/>
      <c r="K9" s="20"/>
      <c r="L9" s="20"/>
      <c r="M9" s="20"/>
      <c r="N9" s="20"/>
      <c r="O9" s="20"/>
      <c r="P9" s="20"/>
      <c r="Q9" s="20"/>
      <c r="R9" s="20"/>
      <c r="S9" s="20"/>
      <c r="T9" s="20"/>
      <c r="U9" s="20"/>
      <c r="V9" s="20"/>
    </row>
    <row r="10" spans="1:22" ht="19" x14ac:dyDescent="0.25">
      <c r="A10" s="20"/>
      <c r="B10" s="29" t="s">
        <v>552</v>
      </c>
      <c r="C10" s="27">
        <v>43766000000</v>
      </c>
      <c r="D10" s="27">
        <v>38618000000</v>
      </c>
      <c r="E10" s="27">
        <v>31259000000</v>
      </c>
      <c r="F10" s="28">
        <v>26237000000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28766000000</v>
      </c>
      <c r="D12" s="27">
        <v>25503000000</v>
      </c>
      <c r="E12" s="27">
        <v>23820000000</v>
      </c>
      <c r="F12" s="28">
        <v>21281000000</v>
      </c>
      <c r="G12" s="20"/>
      <c r="H12" s="20"/>
      <c r="I12" s="20"/>
      <c r="J12" s="20"/>
      <c r="K12" s="20"/>
      <c r="L12" s="20"/>
      <c r="M12" s="20"/>
      <c r="N12" s="20"/>
      <c r="O12" s="20"/>
      <c r="P12" s="20"/>
      <c r="Q12" s="20"/>
      <c r="R12" s="20"/>
      <c r="S12" s="20"/>
      <c r="T12" s="20"/>
      <c r="U12" s="20"/>
      <c r="V12" s="20"/>
    </row>
    <row r="13" spans="1:22" ht="19" x14ac:dyDescent="0.25">
      <c r="A13" s="20"/>
      <c r="B13" s="29" t="s">
        <v>555</v>
      </c>
      <c r="C13" s="27">
        <v>29485000000</v>
      </c>
      <c r="D13" s="27">
        <v>31118000000</v>
      </c>
      <c r="E13" s="27">
        <v>36006000000</v>
      </c>
      <c r="F13" s="28">
        <v>37882000000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9299000000</v>
      </c>
      <c r="D15" s="27">
        <v>9509000000</v>
      </c>
      <c r="E15" s="27">
        <v>10195000000</v>
      </c>
      <c r="F15" s="28">
        <v>11143000000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13860000000</v>
      </c>
      <c r="D17" s="34">
        <v>13066000000</v>
      </c>
      <c r="E17" s="34">
        <v>16207000000</v>
      </c>
      <c r="F17" s="35">
        <v>14052000000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1.7247386759581882</v>
      </c>
      <c r="D24" s="50">
        <f>D17/(D4)</f>
        <v>1.7479598662207358</v>
      </c>
      <c r="E24" s="50">
        <f>E17/(E4)</f>
        <v>2.325918484500574</v>
      </c>
      <c r="F24" s="51">
        <f>F17/(F4)</f>
        <v>2.0833209785025946</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0.14565096312487522</v>
      </c>
      <c r="D25" s="50">
        <f>D17/D6</f>
        <v>0.13495145631067962</v>
      </c>
      <c r="E25" s="50">
        <f>E17/E6</f>
        <v>0.14826097297692883</v>
      </c>
      <c r="F25" s="51">
        <f>F17/F6</f>
        <v>0.11860129472236054</v>
      </c>
      <c r="G25" s="46">
        <f>(IF(C25 &gt; 0.17, 100, IF(C25 &gt;= 0.1, 50, 0))) +
  (IF(D25 &gt; 0.17, 100, IF(D25 &gt;= 0.1, 50, 0))) +
  (IF(E25 &gt; 0.17, 100, IF(E25 &gt;= 0.1, 50, 0))) +
  (IF(F25 &gt; 0.17, 100, IF(F25 &gt;= 0.1, 50, 0)))</f>
        <v>200</v>
      </c>
      <c r="H25" s="47" t="s">
        <v>572</v>
      </c>
      <c r="I25" s="20"/>
      <c r="J25" s="20"/>
      <c r="K25" s="20"/>
      <c r="L25" s="20"/>
      <c r="M25" s="20"/>
      <c r="N25" s="20"/>
      <c r="O25" s="20"/>
      <c r="P25" s="20"/>
      <c r="Q25" s="20"/>
      <c r="R25" s="20"/>
      <c r="S25" s="20"/>
      <c r="T25" s="20"/>
      <c r="U25" s="20"/>
      <c r="V25" s="20"/>
    </row>
    <row r="26" spans="1:22" x14ac:dyDescent="0.2">
      <c r="A26" s="20"/>
      <c r="B26" s="39" t="s">
        <v>489</v>
      </c>
      <c r="C26" s="50">
        <f>C8/C6</f>
        <v>0.45620487815130467</v>
      </c>
      <c r="D26" s="50">
        <f>D8/D6</f>
        <v>0.45250981202230944</v>
      </c>
      <c r="E26" s="50">
        <f>E8/E6</f>
        <v>0.47057101560641823</v>
      </c>
      <c r="F26" s="51">
        <f>F8/F6</f>
        <v>0.51923093154176614</v>
      </c>
      <c r="G26" s="46">
        <f>(IF(C26 &lt; 0.5, 100, 0)) +
  (IF(D26 &lt; 0.5, 100, 0)) +
  (IF(E26 &lt; 0.5, 100, 0)) +
  (IF(F26 &lt; 0.5, 100, 0))</f>
        <v>300</v>
      </c>
      <c r="H26" s="47" t="s">
        <v>573</v>
      </c>
      <c r="I26" s="20"/>
      <c r="J26" s="20"/>
      <c r="K26" s="20"/>
      <c r="L26" s="20"/>
      <c r="M26" s="20"/>
      <c r="N26" s="20"/>
      <c r="O26" s="20"/>
      <c r="P26" s="20"/>
      <c r="Q26" s="20"/>
      <c r="R26" s="20"/>
      <c r="S26" s="20"/>
      <c r="T26" s="20"/>
      <c r="U26" s="20"/>
      <c r="V26" s="20"/>
    </row>
    <row r="27" spans="1:22" x14ac:dyDescent="0.2">
      <c r="A27" s="20"/>
      <c r="B27" s="39" t="s">
        <v>574</v>
      </c>
      <c r="C27" s="50">
        <f>C9/(C13+C10)</f>
        <v>0.89656113909707713</v>
      </c>
      <c r="D27" s="50">
        <f>D9/(D13+D10)</f>
        <v>0.94215326373752439</v>
      </c>
      <c r="E27" s="50">
        <f>E9/(E13+E10)</f>
        <v>1.0898386976882479</v>
      </c>
      <c r="F27" s="51">
        <f>F9/(F13+F10)</f>
        <v>1.2570220995336796</v>
      </c>
      <c r="G27" s="46">
        <f>(IF(C27 &lt; 0.8, 100, IF(C27 &lt; 1, 50, 0))) +
  (IF(D27 &lt; 0.8, 100, IF(D27 &lt; 1, 50, 0))) +
  (IF(E27 &lt; 0.8, 100, IF(E27 &lt; 1, 50, 0))) +
  (IF(F27 &lt; 0.8, 100, IF(F27 &lt; 1, 50, 0)))</f>
        <v>100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0.10596964896490461</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0.18921243395994594</v>
      </c>
      <c r="D31" s="50">
        <f>D17/(D13+D10)</f>
        <v>0.18736377193988757</v>
      </c>
      <c r="E31" s="50">
        <f>E17/(E13+E10)</f>
        <v>0.24094254069724225</v>
      </c>
      <c r="F31" s="51">
        <f>F17/(F13+F10)</f>
        <v>0.21915500865578066</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595</v>
      </c>
      <c r="D2" s="23" t="s">
        <v>596</v>
      </c>
      <c r="E2" s="23" t="s">
        <v>597</v>
      </c>
      <c r="F2" s="23" t="s">
        <v>598</v>
      </c>
      <c r="G2" s="20"/>
      <c r="H2" s="24" t="s">
        <v>544</v>
      </c>
      <c r="I2" s="25" t="e">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#DIV/0!</v>
      </c>
      <c r="J2" s="20"/>
      <c r="K2" s="20"/>
      <c r="L2" s="20"/>
      <c r="M2" s="20"/>
      <c r="N2" s="20"/>
      <c r="O2" s="20"/>
      <c r="P2" s="20"/>
      <c r="Q2" s="20"/>
      <c r="R2" s="20"/>
      <c r="S2" s="20"/>
      <c r="T2" s="20"/>
      <c r="U2" s="20"/>
      <c r="V2" s="20"/>
    </row>
    <row r="3" spans="1:22" ht="19" x14ac:dyDescent="0.25">
      <c r="A3" s="20"/>
      <c r="B3" s="26" t="s">
        <v>545</v>
      </c>
      <c r="C3" s="27">
        <v>1898000000</v>
      </c>
      <c r="D3" s="27">
        <v>1925000000</v>
      </c>
      <c r="E3" s="27">
        <v>1297000000</v>
      </c>
      <c r="F3" s="28">
        <v>1003000000</v>
      </c>
      <c r="G3" s="20"/>
      <c r="H3" s="20"/>
      <c r="I3" s="20"/>
      <c r="J3" s="20"/>
      <c r="K3" s="20"/>
      <c r="L3" s="20"/>
      <c r="M3" s="20"/>
      <c r="N3" s="20"/>
      <c r="O3" s="20"/>
      <c r="P3" s="20"/>
      <c r="Q3" s="20"/>
      <c r="R3" s="20"/>
      <c r="S3" s="20"/>
      <c r="T3" s="20"/>
      <c r="U3" s="20"/>
      <c r="V3" s="20"/>
    </row>
    <row r="4" spans="1:22" ht="19" x14ac:dyDescent="0.25">
      <c r="A4" s="20"/>
      <c r="B4" s="29" t="s">
        <v>546</v>
      </c>
      <c r="C4" s="27">
        <v>2154000000</v>
      </c>
      <c r="D4" s="27">
        <v>2223000000</v>
      </c>
      <c r="E4" s="27">
        <v>2348000000</v>
      </c>
      <c r="F4" s="28">
        <v>2509000000</v>
      </c>
      <c r="G4" s="20"/>
      <c r="H4" s="20"/>
      <c r="I4" s="20"/>
      <c r="J4" s="20"/>
      <c r="K4" s="20"/>
      <c r="L4" s="20"/>
      <c r="M4" s="20"/>
      <c r="N4" s="20"/>
      <c r="O4" s="20"/>
      <c r="P4" s="20"/>
      <c r="Q4" s="20"/>
      <c r="R4" s="20"/>
      <c r="S4" s="20"/>
      <c r="T4" s="20"/>
      <c r="U4" s="20"/>
      <c r="V4" s="20"/>
    </row>
    <row r="5" spans="1:22" ht="19" x14ac:dyDescent="0.25">
      <c r="A5" s="20"/>
      <c r="B5" s="29" t="s">
        <v>547</v>
      </c>
      <c r="C5" s="27">
        <v>43653000000</v>
      </c>
      <c r="D5" s="27">
        <v>43614000000</v>
      </c>
      <c r="E5" s="27">
        <v>43450000000</v>
      </c>
      <c r="F5" s="28">
        <v>43447000000</v>
      </c>
      <c r="G5" s="20"/>
      <c r="H5" s="20"/>
      <c r="I5" s="20"/>
      <c r="J5" s="20"/>
      <c r="K5" s="20"/>
      <c r="L5" s="20"/>
      <c r="M5" s="20"/>
      <c r="N5" s="20"/>
      <c r="O5" s="20"/>
      <c r="P5" s="20"/>
      <c r="Q5" s="20"/>
      <c r="R5" s="20"/>
      <c r="S5" s="20"/>
      <c r="T5" s="20"/>
      <c r="U5" s="20"/>
      <c r="V5" s="20"/>
    </row>
    <row r="6" spans="1:22" ht="19" x14ac:dyDescent="0.25">
      <c r="A6" s="20"/>
      <c r="B6" s="29" t="s">
        <v>548</v>
      </c>
      <c r="C6" s="27">
        <v>72861000000</v>
      </c>
      <c r="D6" s="27">
        <v>73249000000</v>
      </c>
      <c r="E6" s="27">
        <v>75570000000</v>
      </c>
      <c r="F6" s="28">
        <v>75933000000</v>
      </c>
      <c r="G6" s="20"/>
      <c r="H6" s="20"/>
      <c r="I6" s="20"/>
      <c r="J6" s="20"/>
      <c r="K6" s="20"/>
      <c r="L6" s="20"/>
      <c r="M6" s="20"/>
      <c r="N6" s="20"/>
      <c r="O6" s="20"/>
      <c r="P6" s="20"/>
      <c r="Q6" s="20"/>
      <c r="R6" s="20"/>
      <c r="S6" s="20"/>
      <c r="T6" s="20"/>
      <c r="U6" s="20"/>
      <c r="V6" s="20"/>
    </row>
    <row r="7" spans="1:22" ht="19" x14ac:dyDescent="0.25">
      <c r="A7" s="20"/>
      <c r="B7" s="29" t="s">
        <v>549</v>
      </c>
      <c r="C7" s="27">
        <v>7405000000</v>
      </c>
      <c r="D7" s="27">
        <v>7052000000</v>
      </c>
      <c r="E7" s="27">
        <v>6281000000</v>
      </c>
      <c r="F7" s="28">
        <v>6371000000</v>
      </c>
      <c r="G7" s="20"/>
      <c r="H7" s="20"/>
      <c r="I7" s="20"/>
      <c r="J7" s="20"/>
      <c r="K7" s="20"/>
      <c r="L7" s="20"/>
      <c r="M7" s="20"/>
      <c r="N7" s="20"/>
      <c r="O7" s="20"/>
      <c r="P7" s="20"/>
      <c r="Q7" s="20"/>
      <c r="R7" s="20"/>
      <c r="S7" s="20"/>
      <c r="T7" s="20"/>
      <c r="U7" s="20"/>
      <c r="V7" s="20"/>
    </row>
    <row r="8" spans="1:22" ht="19" x14ac:dyDescent="0.25">
      <c r="A8" s="20"/>
      <c r="B8" s="29" t="s">
        <v>550</v>
      </c>
      <c r="C8" s="27">
        <v>41468000000</v>
      </c>
      <c r="D8" s="27">
        <v>43488000000</v>
      </c>
      <c r="E8" s="27">
        <v>44300000000</v>
      </c>
      <c r="F8" s="28">
        <v>45661000000</v>
      </c>
      <c r="G8" s="20"/>
      <c r="H8" s="20"/>
      <c r="I8" s="20"/>
      <c r="J8" s="20"/>
      <c r="K8" s="20"/>
      <c r="L8" s="20"/>
      <c r="M8" s="20"/>
      <c r="N8" s="20"/>
      <c r="O8" s="20"/>
      <c r="P8" s="20"/>
      <c r="Q8" s="20"/>
      <c r="R8" s="20"/>
      <c r="S8" s="20"/>
      <c r="T8" s="20"/>
      <c r="U8" s="20"/>
      <c r="V8" s="20"/>
    </row>
    <row r="9" spans="1:22" ht="19" x14ac:dyDescent="0.25">
      <c r="A9" s="20"/>
      <c r="B9" s="29" t="s">
        <v>551</v>
      </c>
      <c r="C9" s="27">
        <v>48873000000</v>
      </c>
      <c r="D9" s="27">
        <v>50540000000</v>
      </c>
      <c r="E9" s="27">
        <v>50581000000</v>
      </c>
      <c r="F9" s="28">
        <v>52032000000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27000000</v>
      </c>
      <c r="F11" s="28">
        <v>27000000</v>
      </c>
      <c r="G11" s="20"/>
      <c r="H11" s="20"/>
      <c r="I11" s="20"/>
      <c r="J11" s="20"/>
      <c r="K11" s="20"/>
      <c r="L11" s="20"/>
      <c r="M11" s="20"/>
      <c r="N11" s="20"/>
      <c r="O11" s="20"/>
      <c r="P11" s="20"/>
      <c r="Q11" s="20"/>
      <c r="R11" s="20"/>
      <c r="S11" s="20"/>
      <c r="T11" s="20"/>
      <c r="U11" s="20"/>
      <c r="V11" s="20"/>
    </row>
    <row r="12" spans="1:22" ht="19" x14ac:dyDescent="0.25">
      <c r="A12" s="20"/>
      <c r="B12" s="29" t="s">
        <v>554</v>
      </c>
      <c r="C12" s="27">
        <v>2682000000</v>
      </c>
      <c r="D12" s="27">
        <v>1604000000</v>
      </c>
      <c r="E12" s="27">
        <v>748000000</v>
      </c>
      <c r="F12" s="28">
        <v>0</v>
      </c>
      <c r="G12" s="20"/>
      <c r="H12" s="20"/>
      <c r="I12" s="20"/>
      <c r="J12" s="20"/>
      <c r="K12" s="20"/>
      <c r="L12" s="20"/>
      <c r="M12" s="20"/>
      <c r="N12" s="20"/>
      <c r="O12" s="20"/>
      <c r="P12" s="20"/>
      <c r="Q12" s="20"/>
      <c r="R12" s="20"/>
      <c r="S12" s="20"/>
      <c r="T12" s="20"/>
      <c r="U12" s="20"/>
      <c r="V12" s="20"/>
    </row>
    <row r="13" spans="1:22" ht="19" x14ac:dyDescent="0.25">
      <c r="A13" s="20"/>
      <c r="B13" s="29" t="s">
        <v>555</v>
      </c>
      <c r="C13" s="27">
        <v>23988000000</v>
      </c>
      <c r="D13" s="27">
        <v>22709000000</v>
      </c>
      <c r="E13" s="27">
        <v>24989000000</v>
      </c>
      <c r="F13" s="28">
        <v>23901000000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5253000000</v>
      </c>
      <c r="D15" s="27">
        <v>4919000000</v>
      </c>
      <c r="E15" s="27">
        <v>4854000000</v>
      </c>
      <c r="F15" s="28">
        <v>4968000000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18085000000</v>
      </c>
      <c r="D17" s="34">
        <v>16736000000</v>
      </c>
      <c r="E17" s="34">
        <v>13764000000</v>
      </c>
      <c r="F17" s="35">
        <v>12061000000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f>C17/(C4)</f>
        <v>8.3960074280408534</v>
      </c>
      <c r="D24" s="50">
        <f>D17/(D4)</f>
        <v>7.5285650022492128</v>
      </c>
      <c r="E24" s="50">
        <f>E17/(E4)</f>
        <v>5.8620102214650762</v>
      </c>
      <c r="F24" s="51">
        <f>F17/(F4)</f>
        <v>4.8070944599442011</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0.24821234954227914</v>
      </c>
      <c r="D25" s="50">
        <f>D17/D6</f>
        <v>0.22848093489330912</v>
      </c>
      <c r="E25" s="50">
        <f>E17/E6</f>
        <v>0.18213576816196902</v>
      </c>
      <c r="F25" s="51">
        <f>F17/F6</f>
        <v>0.15883739612553172</v>
      </c>
      <c r="G25" s="46">
        <f>(IF(C25 &gt; 0.17, 100, IF(C25 &gt;= 0.1, 50, 0))) +
  (IF(D25 &gt; 0.17, 100, IF(D25 &gt;= 0.1, 50, 0))) +
  (IF(E25 &gt; 0.17, 100, IF(E25 &gt;= 0.1, 50, 0))) +
  (IF(F25 &gt; 0.17, 100, IF(F25 &gt;= 0.1, 50, 0)))</f>
        <v>350</v>
      </c>
      <c r="H25" s="47" t="s">
        <v>572</v>
      </c>
      <c r="I25" s="20"/>
      <c r="J25" s="20"/>
      <c r="K25" s="20"/>
      <c r="L25" s="20"/>
      <c r="M25" s="20"/>
      <c r="N25" s="20"/>
      <c r="O25" s="20"/>
      <c r="P25" s="20"/>
      <c r="Q25" s="20"/>
      <c r="R25" s="20"/>
      <c r="S25" s="20"/>
      <c r="T25" s="20"/>
      <c r="U25" s="20"/>
      <c r="V25" s="20"/>
    </row>
    <row r="26" spans="1:22" x14ac:dyDescent="0.2">
      <c r="A26" s="20"/>
      <c r="B26" s="39" t="s">
        <v>489</v>
      </c>
      <c r="C26" s="50">
        <f>C8/C6</f>
        <v>0.56913849658939619</v>
      </c>
      <c r="D26" s="50">
        <f>D8/D6</f>
        <v>0.59370093789676315</v>
      </c>
      <c r="E26" s="50">
        <f>E8/E6</f>
        <v>0.58621145957390497</v>
      </c>
      <c r="F26" s="51">
        <f>F8/F6</f>
        <v>0.60133275387512675</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2.0373936968484241</v>
      </c>
      <c r="D27" s="50">
        <f>D9/(D13+D10)</f>
        <v>2.2255493416707033</v>
      </c>
      <c r="E27" s="50">
        <f>E9/(E13+E10)</f>
        <v>2.0241306174716875</v>
      </c>
      <c r="F27" s="51">
        <f>F9/(F13+F10)</f>
        <v>2.1769800426760386</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Fail</v>
      </c>
      <c r="F28" s="53" t="str">
        <f>IF(F11=0, "Pass", "Fail")</f>
        <v>Fail</v>
      </c>
      <c r="G28" s="46">
        <f>(COUNTIF(C28:F28, "Pass") * 100) + (COUNTIF(C28:F28, "Fail") * 0)</f>
        <v>200</v>
      </c>
      <c r="H28" s="47" t="s">
        <v>577</v>
      </c>
      <c r="I28" s="20"/>
      <c r="J28" s="20"/>
      <c r="K28" s="20"/>
      <c r="L28" s="20"/>
      <c r="M28" s="20"/>
      <c r="N28" s="20"/>
      <c r="O28" s="20"/>
      <c r="P28" s="20"/>
      <c r="Q28" s="20"/>
      <c r="R28" s="20"/>
      <c r="S28" s="20"/>
      <c r="T28" s="20"/>
      <c r="U28" s="20"/>
      <c r="V28" s="20"/>
    </row>
    <row r="29" spans="1:22" x14ac:dyDescent="0.2">
      <c r="A29" s="20"/>
      <c r="B29" s="39" t="s">
        <v>491</v>
      </c>
      <c r="C29" s="51" t="e">
        <f>(((C12-D12)/D12)+((D12-E12)/E12)+((E12-F12)/F12))/3</f>
        <v>#DIV/0!</v>
      </c>
      <c r="D29" s="54"/>
      <c r="E29" s="55"/>
      <c r="F29" s="56"/>
      <c r="G29" s="46" t="e">
        <f>(IF(C29 &gt;= 0.17, 100, IF(C29 &gt;= 0, 50, 0))) * (400/100)</f>
        <v>#DIV/0!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0.75391862597965653</v>
      </c>
      <c r="D31" s="50">
        <f>D17/(D13+D10)</f>
        <v>0.73697652912942002</v>
      </c>
      <c r="E31" s="50">
        <f>E17/(E13+E10)</f>
        <v>0.55080235303533553</v>
      </c>
      <c r="F31" s="51">
        <f>F17/(F13+F10)</f>
        <v>0.50462323752144267</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603</v>
      </c>
      <c r="D2" s="23" t="s">
        <v>604</v>
      </c>
      <c r="E2" s="23" t="s">
        <v>605</v>
      </c>
      <c r="F2" s="23" t="s">
        <v>606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0.23083333333333333</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348400000</v>
      </c>
      <c r="D4" s="27">
        <v>344000000</v>
      </c>
      <c r="E4" s="27">
        <v>373700000</v>
      </c>
      <c r="F4" s="28">
        <v>439200000</v>
      </c>
      <c r="G4" s="20"/>
      <c r="H4" s="20"/>
      <c r="I4" s="20"/>
      <c r="J4" s="20"/>
      <c r="K4" s="20"/>
      <c r="L4" s="20"/>
      <c r="M4" s="20"/>
      <c r="N4" s="20"/>
      <c r="O4" s="20"/>
      <c r="P4" s="20"/>
      <c r="Q4" s="20"/>
      <c r="R4" s="20"/>
      <c r="S4" s="20"/>
      <c r="T4" s="20"/>
      <c r="U4" s="20"/>
      <c r="V4" s="20"/>
    </row>
    <row r="5" spans="1:22" ht="19" x14ac:dyDescent="0.25">
      <c r="A5" s="20"/>
      <c r="B5" s="29" t="s">
        <v>547</v>
      </c>
      <c r="C5" s="27">
        <v>3469400000</v>
      </c>
      <c r="D5" s="27">
        <v>3461600000</v>
      </c>
      <c r="E5" s="27">
        <v>3484900000</v>
      </c>
      <c r="F5" s="28">
        <v>3720100000</v>
      </c>
      <c r="G5" s="20"/>
      <c r="H5" s="20"/>
      <c r="I5" s="20"/>
      <c r="J5" s="20"/>
      <c r="K5" s="20"/>
      <c r="L5" s="20"/>
      <c r="M5" s="20"/>
      <c r="N5" s="20"/>
      <c r="O5" s="20"/>
      <c r="P5" s="20"/>
      <c r="Q5" s="20"/>
      <c r="R5" s="20"/>
      <c r="S5" s="20"/>
      <c r="T5" s="20"/>
      <c r="U5" s="20"/>
      <c r="V5" s="20"/>
    </row>
    <row r="6" spans="1:22" ht="19" x14ac:dyDescent="0.25">
      <c r="A6" s="20"/>
      <c r="B6" s="29" t="s">
        <v>548</v>
      </c>
      <c r="C6" s="27">
        <v>8242400000</v>
      </c>
      <c r="D6" s="27">
        <v>8233200000</v>
      </c>
      <c r="E6" s="27">
        <v>8168800000</v>
      </c>
      <c r="F6" s="28">
        <v>8119800000</v>
      </c>
      <c r="G6" s="20"/>
      <c r="H6" s="20"/>
      <c r="I6" s="20"/>
      <c r="J6" s="20"/>
      <c r="K6" s="20"/>
      <c r="L6" s="20"/>
      <c r="M6" s="20"/>
      <c r="N6" s="20"/>
      <c r="O6" s="20"/>
      <c r="P6" s="20"/>
      <c r="Q6" s="20"/>
      <c r="R6" s="20"/>
      <c r="S6" s="20"/>
      <c r="T6" s="20"/>
      <c r="U6" s="20"/>
      <c r="V6" s="20"/>
    </row>
    <row r="7" spans="1:22" ht="19" x14ac:dyDescent="0.25">
      <c r="A7" s="20"/>
      <c r="B7" s="29" t="s">
        <v>549</v>
      </c>
      <c r="C7" s="27">
        <v>1421900000</v>
      </c>
      <c r="D7" s="27">
        <v>2397800000</v>
      </c>
      <c r="E7" s="27">
        <v>1313300000</v>
      </c>
      <c r="F7" s="28">
        <v>1288000000</v>
      </c>
      <c r="G7" s="20"/>
      <c r="H7" s="20"/>
      <c r="I7" s="20"/>
      <c r="J7" s="20"/>
      <c r="K7" s="20"/>
      <c r="L7" s="20"/>
      <c r="M7" s="20"/>
      <c r="N7" s="20"/>
      <c r="O7" s="20"/>
      <c r="P7" s="20"/>
      <c r="Q7" s="20"/>
      <c r="R7" s="20"/>
      <c r="S7" s="20"/>
      <c r="T7" s="20"/>
      <c r="U7" s="20"/>
      <c r="V7" s="20"/>
    </row>
    <row r="8" spans="1:22" ht="19" x14ac:dyDescent="0.25">
      <c r="A8" s="20"/>
      <c r="B8" s="29" t="s">
        <v>550</v>
      </c>
      <c r="C8" s="27">
        <v>4652200000</v>
      </c>
      <c r="D8" s="27">
        <v>3594800000</v>
      </c>
      <c r="E8" s="27">
        <v>4936300000</v>
      </c>
      <c r="F8" s="28">
        <v>5022600000</v>
      </c>
      <c r="G8" s="20"/>
      <c r="H8" s="20"/>
      <c r="I8" s="20"/>
      <c r="J8" s="20"/>
      <c r="K8" s="20"/>
      <c r="L8" s="20"/>
      <c r="M8" s="20"/>
      <c r="N8" s="20"/>
      <c r="O8" s="20"/>
      <c r="P8" s="20"/>
      <c r="Q8" s="20"/>
      <c r="R8" s="20"/>
      <c r="S8" s="20"/>
      <c r="T8" s="20"/>
      <c r="U8" s="20"/>
      <c r="V8" s="20"/>
    </row>
    <row r="9" spans="1:22" ht="19" x14ac:dyDescent="0.25">
      <c r="A9" s="20"/>
      <c r="B9" s="29" t="s">
        <v>551</v>
      </c>
      <c r="C9" s="27">
        <v>6074100000</v>
      </c>
      <c r="D9" s="27">
        <v>5992600000</v>
      </c>
      <c r="E9" s="27">
        <v>6249600000</v>
      </c>
      <c r="F9" s="28">
        <v>6310600000</v>
      </c>
      <c r="G9" s="20"/>
      <c r="H9" s="20"/>
      <c r="I9" s="20"/>
      <c r="J9" s="20"/>
      <c r="K9" s="20"/>
      <c r="L9" s="20"/>
      <c r="M9" s="20"/>
      <c r="N9" s="20"/>
      <c r="O9" s="20"/>
      <c r="P9" s="20"/>
      <c r="Q9" s="20"/>
      <c r="R9" s="20"/>
      <c r="S9" s="20"/>
      <c r="T9" s="20"/>
      <c r="U9" s="20"/>
      <c r="V9" s="20"/>
    </row>
    <row r="10" spans="1:22" ht="19" x14ac:dyDescent="0.25">
      <c r="A10" s="20"/>
      <c r="B10" s="29" t="s">
        <v>552</v>
      </c>
      <c r="C10" s="27">
        <v>2489200000</v>
      </c>
      <c r="D10" s="27">
        <v>2026100000</v>
      </c>
      <c r="E10" s="27">
        <v>2024800000</v>
      </c>
      <c r="F10" s="28">
        <v>2030900000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3435100000</v>
      </c>
      <c r="D12" s="27">
        <v>3113000000</v>
      </c>
      <c r="E12" s="27">
        <v>2824000000</v>
      </c>
      <c r="F12" s="28">
        <v>2583800000</v>
      </c>
      <c r="G12" s="20"/>
      <c r="H12" s="20"/>
      <c r="I12" s="20"/>
      <c r="J12" s="20"/>
      <c r="K12" s="20"/>
      <c r="L12" s="20"/>
      <c r="M12" s="20"/>
      <c r="N12" s="20"/>
      <c r="O12" s="20"/>
      <c r="P12" s="20"/>
      <c r="Q12" s="20"/>
      <c r="R12" s="20"/>
      <c r="S12" s="20"/>
      <c r="T12" s="20"/>
      <c r="U12" s="20"/>
      <c r="V12" s="20"/>
    </row>
    <row r="13" spans="1:22" ht="19" x14ac:dyDescent="0.25">
      <c r="A13" s="20"/>
      <c r="B13" s="29" t="s">
        <v>555</v>
      </c>
      <c r="C13" s="27">
        <v>2168300000</v>
      </c>
      <c r="D13" s="27">
        <v>2240600000</v>
      </c>
      <c r="E13" s="27">
        <v>1919200000</v>
      </c>
      <c r="F13" s="28">
        <v>1809200000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1056200000</v>
      </c>
      <c r="D17" s="34">
        <v>823300000</v>
      </c>
      <c r="E17" s="34">
        <v>443500000</v>
      </c>
      <c r="F17" s="35">
        <v>640100000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3.0315729047072333</v>
      </c>
      <c r="D24" s="50">
        <f>D17/(D4)</f>
        <v>2.3933139534883723</v>
      </c>
      <c r="E24" s="50">
        <f>E17/(E4)</f>
        <v>1.1867808402461868</v>
      </c>
      <c r="F24" s="51">
        <f>F17/(F4)</f>
        <v>1.4574225865209471</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0.12814228865379015</v>
      </c>
      <c r="D25" s="50">
        <f>D17/D6</f>
        <v>9.9997570810863329E-2</v>
      </c>
      <c r="E25" s="50">
        <f>E17/E6</f>
        <v>5.4291940064636175E-2</v>
      </c>
      <c r="F25" s="51">
        <f>F17/F6</f>
        <v>7.8831990935737339E-2</v>
      </c>
      <c r="G25" s="46">
        <f>(IF(C25 &gt; 0.17, 100, IF(C25 &gt;= 0.1, 50, 0))) +
  (IF(D25 &gt; 0.17, 100, IF(D25 &gt;= 0.1, 50, 0))) +
  (IF(E25 &gt; 0.17, 100, IF(E25 &gt;= 0.1, 50, 0))) +
  (IF(F25 &gt; 0.17, 100, IF(F25 &gt;= 0.1, 50, 0)))</f>
        <v>50</v>
      </c>
      <c r="H25" s="47" t="s">
        <v>572</v>
      </c>
      <c r="I25" s="20"/>
      <c r="J25" s="20"/>
      <c r="K25" s="20"/>
      <c r="L25" s="20"/>
      <c r="M25" s="20"/>
      <c r="N25" s="20"/>
      <c r="O25" s="20"/>
      <c r="P25" s="20"/>
      <c r="Q25" s="20"/>
      <c r="R25" s="20"/>
      <c r="S25" s="20"/>
      <c r="T25" s="20"/>
      <c r="U25" s="20"/>
      <c r="V25" s="20"/>
    </row>
    <row r="26" spans="1:22" x14ac:dyDescent="0.2">
      <c r="A26" s="20"/>
      <c r="B26" s="39" t="s">
        <v>489</v>
      </c>
      <c r="C26" s="50">
        <f>C8/C6</f>
        <v>0.5644229835970106</v>
      </c>
      <c r="D26" s="50">
        <f>D8/D6</f>
        <v>0.43662245542437933</v>
      </c>
      <c r="E26" s="50">
        <f>E8/E6</f>
        <v>0.60428704338458528</v>
      </c>
      <c r="F26" s="51">
        <f>F8/F6</f>
        <v>0.61856203354762429</v>
      </c>
      <c r="G26" s="46">
        <f>(IF(C26 &lt; 0.5, 100, 0)) +
  (IF(D26 &lt; 0.5, 100, 0)) +
  (IF(E26 &lt; 0.5, 100, 0)) +
  (IF(F26 &lt; 0.5, 100, 0))</f>
        <v>100</v>
      </c>
      <c r="H26" s="47" t="s">
        <v>573</v>
      </c>
      <c r="I26" s="20"/>
      <c r="J26" s="20"/>
      <c r="K26" s="20"/>
      <c r="L26" s="20"/>
      <c r="M26" s="20"/>
      <c r="N26" s="20"/>
      <c r="O26" s="20"/>
      <c r="P26" s="20"/>
      <c r="Q26" s="20"/>
      <c r="R26" s="20"/>
      <c r="S26" s="20"/>
      <c r="T26" s="20"/>
      <c r="U26" s="20"/>
      <c r="V26" s="20"/>
    </row>
    <row r="27" spans="1:22" x14ac:dyDescent="0.2">
      <c r="A27" s="20"/>
      <c r="B27" s="39" t="s">
        <v>574</v>
      </c>
      <c r="C27" s="50">
        <f>C9/(C13+C10)</f>
        <v>1.3041545893719806</v>
      </c>
      <c r="D27" s="50">
        <f>D9/(D13+D10)</f>
        <v>1.4045046523074038</v>
      </c>
      <c r="E27" s="50">
        <f>E9/(E13+E10)</f>
        <v>1.5845841784989858</v>
      </c>
      <c r="F27" s="51">
        <f>F9/(F13+F10)</f>
        <v>1.6433426212859039</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9.9590094790043729E-2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0.22677402039720881</v>
      </c>
      <c r="D31" s="50">
        <f>D17/(D13+D10)</f>
        <v>0.19295943000445309</v>
      </c>
      <c r="E31" s="50">
        <f>E17/(E13+E10)</f>
        <v>0.11244929006085193</v>
      </c>
      <c r="F31" s="51">
        <f>F17/(F13+F10)</f>
        <v>0.16668836749042992</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0.32500000000000001</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469100000</v>
      </c>
      <c r="D4" s="27">
        <v>454800000</v>
      </c>
      <c r="E4" s="27">
        <v>409000000</v>
      </c>
      <c r="F4" s="28">
        <v>388113000</v>
      </c>
      <c r="G4" s="20"/>
      <c r="H4" s="20"/>
      <c r="I4" s="20"/>
      <c r="J4" s="20"/>
      <c r="K4" s="20"/>
      <c r="L4" s="20"/>
      <c r="M4" s="20"/>
      <c r="N4" s="20"/>
      <c r="O4" s="20"/>
      <c r="P4" s="20"/>
      <c r="Q4" s="20"/>
      <c r="R4" s="20"/>
      <c r="S4" s="20"/>
      <c r="T4" s="20"/>
      <c r="U4" s="20"/>
      <c r="V4" s="20"/>
    </row>
    <row r="5" spans="1:22" ht="19" x14ac:dyDescent="0.25">
      <c r="A5" s="20"/>
      <c r="B5" s="29" t="s">
        <v>547</v>
      </c>
      <c r="C5" s="27">
        <v>7340800000</v>
      </c>
      <c r="D5" s="27">
        <v>6674200000</v>
      </c>
      <c r="E5" s="27">
        <v>4736800000</v>
      </c>
      <c r="F5" s="28">
        <v>4395918000</v>
      </c>
      <c r="G5" s="20"/>
      <c r="H5" s="20"/>
      <c r="I5" s="20"/>
      <c r="J5" s="20"/>
      <c r="K5" s="20"/>
      <c r="L5" s="20"/>
      <c r="M5" s="20"/>
      <c r="N5" s="20"/>
      <c r="O5" s="20"/>
      <c r="P5" s="20"/>
      <c r="Q5" s="20"/>
      <c r="R5" s="20"/>
      <c r="S5" s="20"/>
      <c r="T5" s="20"/>
      <c r="U5" s="20"/>
      <c r="V5" s="20"/>
    </row>
    <row r="6" spans="1:22" ht="19" x14ac:dyDescent="0.25">
      <c r="A6" s="20"/>
      <c r="B6" s="29" t="s">
        <v>548</v>
      </c>
      <c r="C6" s="27">
        <v>14883400000</v>
      </c>
      <c r="D6" s="27">
        <v>13973500000</v>
      </c>
      <c r="E6" s="27">
        <v>9795400000</v>
      </c>
      <c r="F6" s="28">
        <v>8966492000</v>
      </c>
      <c r="G6" s="20"/>
      <c r="H6" s="20"/>
      <c r="I6" s="20"/>
      <c r="J6" s="20"/>
      <c r="K6" s="20"/>
      <c r="L6" s="20"/>
      <c r="M6" s="20"/>
      <c r="N6" s="20"/>
      <c r="O6" s="20"/>
      <c r="P6" s="20"/>
      <c r="Q6" s="20"/>
      <c r="R6" s="20"/>
      <c r="S6" s="20"/>
      <c r="T6" s="20"/>
      <c r="U6" s="20"/>
      <c r="V6" s="20"/>
    </row>
    <row r="7" spans="1:22" ht="19" x14ac:dyDescent="0.25">
      <c r="A7" s="20"/>
      <c r="B7" s="29" t="s">
        <v>549</v>
      </c>
      <c r="C7" s="27">
        <v>4956900000</v>
      </c>
      <c r="D7" s="27">
        <v>4596600000</v>
      </c>
      <c r="E7" s="27">
        <v>2667400000</v>
      </c>
      <c r="F7" s="28">
        <v>2354352000</v>
      </c>
      <c r="G7" s="20"/>
      <c r="H7" s="20"/>
      <c r="I7" s="20"/>
      <c r="J7" s="20"/>
      <c r="K7" s="20"/>
      <c r="L7" s="20"/>
      <c r="M7" s="20"/>
      <c r="N7" s="20"/>
      <c r="O7" s="20"/>
      <c r="P7" s="20"/>
      <c r="Q7" s="20"/>
      <c r="R7" s="20"/>
      <c r="S7" s="20"/>
      <c r="T7" s="20"/>
      <c r="U7" s="20"/>
      <c r="V7" s="20"/>
    </row>
    <row r="8" spans="1:22" ht="19" x14ac:dyDescent="0.25">
      <c r="A8" s="20"/>
      <c r="B8" s="29" t="s">
        <v>550</v>
      </c>
      <c r="C8" s="27">
        <v>4347700000</v>
      </c>
      <c r="D8" s="27">
        <v>4770300000</v>
      </c>
      <c r="E8" s="27">
        <v>2931100000</v>
      </c>
      <c r="F8" s="28">
        <v>2857917000</v>
      </c>
      <c r="G8" s="20"/>
      <c r="H8" s="20"/>
      <c r="I8" s="20"/>
      <c r="J8" s="20"/>
      <c r="K8" s="20"/>
      <c r="L8" s="20"/>
      <c r="M8" s="20"/>
      <c r="N8" s="20"/>
      <c r="O8" s="20"/>
      <c r="P8" s="20"/>
      <c r="Q8" s="20"/>
      <c r="R8" s="20"/>
      <c r="S8" s="20"/>
      <c r="T8" s="20"/>
      <c r="U8" s="20"/>
      <c r="V8" s="20"/>
    </row>
    <row r="9" spans="1:22" ht="19" x14ac:dyDescent="0.25">
      <c r="A9" s="20"/>
      <c r="B9" s="29" t="s">
        <v>551</v>
      </c>
      <c r="C9" s="27">
        <v>9304600000</v>
      </c>
      <c r="D9" s="27">
        <v>9366900000</v>
      </c>
      <c r="E9" s="27">
        <v>5598500000</v>
      </c>
      <c r="F9" s="28">
        <v>5212269000</v>
      </c>
      <c r="G9" s="20"/>
      <c r="H9" s="20"/>
      <c r="I9" s="20"/>
      <c r="J9" s="20"/>
      <c r="K9" s="20"/>
      <c r="L9" s="20"/>
      <c r="M9" s="20"/>
      <c r="N9" s="20"/>
      <c r="O9" s="20"/>
      <c r="P9" s="20"/>
      <c r="Q9" s="20"/>
      <c r="R9" s="20"/>
      <c r="S9" s="20"/>
      <c r="T9" s="20"/>
      <c r="U9" s="20"/>
      <c r="V9" s="20"/>
    </row>
    <row r="10" spans="1:22" ht="19" x14ac:dyDescent="0.25">
      <c r="A10" s="20"/>
      <c r="B10" s="29" t="s">
        <v>552</v>
      </c>
      <c r="C10" s="27">
        <v>748100000</v>
      </c>
      <c r="D10" s="27">
        <v>748000000</v>
      </c>
      <c r="E10" s="27">
        <v>673900000</v>
      </c>
      <c r="F10" s="28">
        <v>591338000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5288500000</v>
      </c>
      <c r="D12" s="27">
        <v>4553000000</v>
      </c>
      <c r="E12" s="27">
        <v>4000700000</v>
      </c>
      <c r="F12" s="28">
        <v>3520683000</v>
      </c>
      <c r="G12" s="20"/>
      <c r="H12" s="20"/>
      <c r="I12" s="20"/>
      <c r="J12" s="20"/>
      <c r="K12" s="20"/>
      <c r="L12" s="20"/>
      <c r="M12" s="20"/>
      <c r="N12" s="20"/>
      <c r="O12" s="20"/>
      <c r="P12" s="20"/>
      <c r="Q12" s="20"/>
      <c r="R12" s="20"/>
      <c r="S12" s="20"/>
      <c r="T12" s="20"/>
      <c r="U12" s="20"/>
      <c r="V12" s="20"/>
    </row>
    <row r="13" spans="1:22" ht="19" x14ac:dyDescent="0.25">
      <c r="A13" s="20"/>
      <c r="B13" s="29" t="s">
        <v>555</v>
      </c>
      <c r="C13" s="27">
        <v>5578800000</v>
      </c>
      <c r="D13" s="27">
        <v>4606600000</v>
      </c>
      <c r="E13" s="27">
        <v>4196900000</v>
      </c>
      <c r="F13" s="28">
        <v>3754223000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1009500000</v>
      </c>
      <c r="D17" s="34">
        <v>881400000</v>
      </c>
      <c r="E17" s="34">
        <v>808800000</v>
      </c>
      <c r="F17" s="35">
        <v>713000000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2.1519931784267747</v>
      </c>
      <c r="D24" s="50">
        <f>D17/(D4)</f>
        <v>1.9379947229551451</v>
      </c>
      <c r="E24" s="50">
        <f>E17/(E4)</f>
        <v>1.9775061124694377</v>
      </c>
      <c r="F24" s="51">
        <f>F17/(F4)</f>
        <v>1.8370938360735147</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6.7827243774943896E-2</v>
      </c>
      <c r="D25" s="50">
        <f>D17/D6</f>
        <v>6.3076537732135826E-2</v>
      </c>
      <c r="E25" s="50">
        <f>E17/E6</f>
        <v>8.2569369295791908E-2</v>
      </c>
      <c r="F25" s="51">
        <f>F17/F6</f>
        <v>7.9518277605110224E-2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0.29211739253127644</v>
      </c>
      <c r="D26" s="50">
        <f>D8/D6</f>
        <v>0.34138190145632807</v>
      </c>
      <c r="E26" s="50">
        <f>E8/E6</f>
        <v>0.29923229270882251</v>
      </c>
      <c r="F26" s="51">
        <f>F8/F6</f>
        <v>0.31873301175086088</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1.4706412303023597</v>
      </c>
      <c r="D27" s="50">
        <f>D9/(D13+D10)</f>
        <v>1.7493183431068613</v>
      </c>
      <c r="E27" s="50">
        <f>E9/(E13+E10)</f>
        <v>1.1494005091566066</v>
      </c>
      <c r="F27" s="51">
        <f>F9/(F13+F10)</f>
        <v>1.1994467457711444</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0.14531156418615132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0.15955681297317803</v>
      </c>
      <c r="D31" s="50">
        <f>D17/(D13+D10)</f>
        <v>0.16460613304448513</v>
      </c>
      <c r="E31" s="50">
        <f>E17/(E13+E10)</f>
        <v>0.16605075141660508</v>
      </c>
      <c r="F31" s="51">
        <f>F17/(F13+F10)</f>
        <v>0.16407547840198308</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0.50624999999999998</v>
      </c>
      <c r="J2" s="20"/>
      <c r="K2" s="20"/>
      <c r="L2" s="20"/>
      <c r="M2" s="20"/>
      <c r="N2" s="20"/>
      <c r="O2" s="20"/>
      <c r="P2" s="20"/>
      <c r="Q2" s="20"/>
      <c r="R2" s="20"/>
      <c r="S2" s="20"/>
      <c r="T2" s="20"/>
      <c r="U2" s="20"/>
      <c r="V2" s="20"/>
    </row>
    <row r="3" spans="1:22" ht="19" x14ac:dyDescent="0.25">
      <c r="A3" s="20"/>
      <c r="B3" s="26" t="s">
        <v>545</v>
      </c>
      <c r="C3" s="27">
        <v>1228265000</v>
      </c>
      <c r="D3" s="27">
        <v>1426196000</v>
      </c>
      <c r="E3" s="27">
        <v>1626244000</v>
      </c>
      <c r="F3" s="28">
        <v>784527000</v>
      </c>
      <c r="G3" s="20"/>
      <c r="H3" s="20"/>
      <c r="I3" s="20"/>
      <c r="J3" s="20"/>
      <c r="K3" s="20"/>
      <c r="L3" s="20"/>
      <c r="M3" s="20"/>
      <c r="N3" s="20"/>
      <c r="O3" s="20"/>
      <c r="P3" s="20"/>
      <c r="Q3" s="20"/>
      <c r="R3" s="20"/>
      <c r="S3" s="20"/>
      <c r="T3" s="20"/>
      <c r="U3" s="20"/>
      <c r="V3" s="20"/>
    </row>
    <row r="4" spans="1:22" ht="19" x14ac:dyDescent="0.25">
      <c r="A4" s="20"/>
      <c r="B4" s="29" t="s">
        <v>546</v>
      </c>
      <c r="C4" s="27">
        <v>2306008000</v>
      </c>
      <c r="D4" s="27">
        <v>2053335000</v>
      </c>
      <c r="E4" s="27">
        <v>1843274000</v>
      </c>
      <c r="F4" s="28">
        <v>1023692000</v>
      </c>
      <c r="G4" s="20"/>
      <c r="H4" s="20"/>
      <c r="I4" s="20"/>
      <c r="J4" s="20"/>
      <c r="K4" s="20"/>
      <c r="L4" s="20"/>
      <c r="M4" s="20"/>
      <c r="N4" s="20"/>
      <c r="O4" s="20"/>
      <c r="P4" s="20"/>
      <c r="Q4" s="20"/>
      <c r="R4" s="20"/>
      <c r="S4" s="20"/>
      <c r="T4" s="20"/>
      <c r="U4" s="20"/>
      <c r="V4" s="20"/>
    </row>
    <row r="5" spans="1:22" ht="19" x14ac:dyDescent="0.25">
      <c r="A5" s="20"/>
      <c r="B5" s="29" t="s">
        <v>547</v>
      </c>
      <c r="C5" s="27">
        <v>3556556000</v>
      </c>
      <c r="D5" s="27">
        <v>3456854000</v>
      </c>
      <c r="E5" s="27">
        <v>3270192000</v>
      </c>
      <c r="F5" s="28">
        <v>785305000</v>
      </c>
      <c r="G5" s="20"/>
      <c r="H5" s="20"/>
      <c r="I5" s="20"/>
      <c r="J5" s="20"/>
      <c r="K5" s="20"/>
      <c r="L5" s="20"/>
      <c r="M5" s="20"/>
      <c r="N5" s="20"/>
      <c r="O5" s="20"/>
      <c r="P5" s="20"/>
      <c r="Q5" s="20"/>
      <c r="R5" s="20"/>
      <c r="S5" s="20"/>
      <c r="T5" s="20"/>
      <c r="U5" s="20"/>
      <c r="V5" s="20"/>
    </row>
    <row r="6" spans="1:22" ht="19" x14ac:dyDescent="0.25">
      <c r="A6" s="20"/>
      <c r="B6" s="29" t="s">
        <v>548</v>
      </c>
      <c r="C6" s="27">
        <v>10499452000</v>
      </c>
      <c r="D6" s="27">
        <v>10595160000</v>
      </c>
      <c r="E6" s="27">
        <v>10714343000</v>
      </c>
      <c r="F6" s="28">
        <v>4173671000</v>
      </c>
      <c r="G6" s="20"/>
      <c r="H6" s="20"/>
      <c r="I6" s="20"/>
      <c r="J6" s="20"/>
      <c r="K6" s="20"/>
      <c r="L6" s="20"/>
      <c r="M6" s="20"/>
      <c r="N6" s="20"/>
      <c r="O6" s="20"/>
      <c r="P6" s="20"/>
      <c r="Q6" s="20"/>
      <c r="R6" s="20"/>
      <c r="S6" s="20"/>
      <c r="T6" s="20"/>
      <c r="U6" s="20"/>
      <c r="V6" s="20"/>
    </row>
    <row r="7" spans="1:22" ht="19" x14ac:dyDescent="0.25">
      <c r="A7" s="20"/>
      <c r="B7" s="29" t="s">
        <v>549</v>
      </c>
      <c r="C7" s="27">
        <v>1863437000</v>
      </c>
      <c r="D7" s="27">
        <v>1842779000</v>
      </c>
      <c r="E7" s="27">
        <v>2128711000</v>
      </c>
      <c r="F7" s="28">
        <v>1074853000</v>
      </c>
      <c r="G7" s="20"/>
      <c r="H7" s="20"/>
      <c r="I7" s="20"/>
      <c r="J7" s="20"/>
      <c r="K7" s="20"/>
      <c r="L7" s="20"/>
      <c r="M7" s="20"/>
      <c r="N7" s="20"/>
      <c r="O7" s="20"/>
      <c r="P7" s="20"/>
      <c r="Q7" s="20"/>
      <c r="R7" s="20"/>
      <c r="S7" s="20"/>
      <c r="T7" s="20"/>
      <c r="U7" s="20"/>
      <c r="V7" s="20"/>
    </row>
    <row r="8" spans="1:22" ht="19" x14ac:dyDescent="0.25">
      <c r="A8" s="20"/>
      <c r="B8" s="29" t="s">
        <v>550</v>
      </c>
      <c r="C8" s="27">
        <v>3903664000</v>
      </c>
      <c r="D8" s="27">
        <v>3789815000</v>
      </c>
      <c r="E8" s="27">
        <v>3783151000</v>
      </c>
      <c r="F8" s="28">
        <v>1946035000</v>
      </c>
      <c r="G8" s="20"/>
      <c r="H8" s="20"/>
      <c r="I8" s="20"/>
      <c r="J8" s="20"/>
      <c r="K8" s="20"/>
      <c r="L8" s="20"/>
      <c r="M8" s="20"/>
      <c r="N8" s="20"/>
      <c r="O8" s="20"/>
      <c r="P8" s="20"/>
      <c r="Q8" s="20"/>
      <c r="R8" s="20"/>
      <c r="S8" s="20"/>
      <c r="T8" s="20"/>
      <c r="U8" s="20"/>
      <c r="V8" s="20"/>
    </row>
    <row r="9" spans="1:22" ht="19" x14ac:dyDescent="0.25">
      <c r="A9" s="20"/>
      <c r="B9" s="29" t="s">
        <v>551</v>
      </c>
      <c r="C9" s="27">
        <v>5767101000</v>
      </c>
      <c r="D9" s="27">
        <v>5632594000</v>
      </c>
      <c r="E9" s="27">
        <v>5911862000</v>
      </c>
      <c r="F9" s="28">
        <v>3020888000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460184000</v>
      </c>
      <c r="D12" s="27">
        <v>703510000</v>
      </c>
      <c r="E12" s="27">
        <v>540013000</v>
      </c>
      <c r="F12" s="28">
        <v>562374000</v>
      </c>
      <c r="G12" s="20"/>
      <c r="H12" s="20"/>
      <c r="I12" s="20"/>
      <c r="J12" s="20"/>
      <c r="K12" s="20"/>
      <c r="L12" s="20"/>
      <c r="M12" s="20"/>
      <c r="N12" s="20"/>
      <c r="O12" s="20"/>
      <c r="P12" s="20"/>
      <c r="Q12" s="20"/>
      <c r="R12" s="20"/>
      <c r="S12" s="20"/>
      <c r="T12" s="20"/>
      <c r="U12" s="20"/>
      <c r="V12" s="20"/>
    </row>
    <row r="13" spans="1:22" ht="19" x14ac:dyDescent="0.25">
      <c r="A13" s="20"/>
      <c r="B13" s="29" t="s">
        <v>555</v>
      </c>
      <c r="C13" s="27">
        <v>4732351000</v>
      </c>
      <c r="D13" s="27">
        <v>4962566000</v>
      </c>
      <c r="E13" s="27">
        <v>4802481000</v>
      </c>
      <c r="F13" s="28">
        <v>1152783000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2306872000</v>
      </c>
      <c r="D17" s="34">
        <v>3599231000</v>
      </c>
      <c r="E17" s="34">
        <v>1743549000</v>
      </c>
      <c r="F17" s="35">
        <v>260067000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Pass</v>
      </c>
      <c r="F21" s="45"/>
      <c r="G21" s="46">
        <f>(((COUNTIF(C21:E21, "Pass") * 100) + (COUNTIF(C21:E21, "Fail") * 0)) * (400/300)) / 2</f>
        <v>66.666666666666657</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Fail</v>
      </c>
      <c r="F23" s="49" t="str">
        <f>IF(F17&gt;F7, "Pass", "Fail")</f>
        <v>Fail</v>
      </c>
      <c r="G23" s="46">
        <f>(COUNTIF(C23:F23, "Pass") * 100) + (COUNTIF(C23:F23, "Fail") * 0)</f>
        <v>200</v>
      </c>
      <c r="H23" s="47" t="s">
        <v>570</v>
      </c>
      <c r="I23" s="20"/>
      <c r="J23" s="20"/>
      <c r="K23" s="20"/>
      <c r="L23" s="20"/>
      <c r="M23" s="20"/>
      <c r="N23" s="20"/>
      <c r="O23" s="20"/>
      <c r="P23" s="20"/>
      <c r="Q23" s="20"/>
      <c r="R23" s="20"/>
      <c r="S23" s="20"/>
      <c r="T23" s="20"/>
      <c r="U23" s="20"/>
      <c r="V23" s="20"/>
    </row>
    <row r="24" spans="1:22" x14ac:dyDescent="0.2">
      <c r="A24" s="20"/>
      <c r="B24" s="39" t="s">
        <v>499</v>
      </c>
      <c r="C24" s="50">
        <f>C17/(C4)</f>
        <v>1.0003746734616705</v>
      </c>
      <c r="D24" s="50">
        <f>D17/(D4)</f>
        <v>1.7528708174749859</v>
      </c>
      <c r="E24" s="50">
        <f>E17/(E4)</f>
        <v>0.94589789689433046</v>
      </c>
      <c r="F24" s="51">
        <f>F17/(F4)</f>
        <v>0.25404809259034944</v>
      </c>
      <c r="G24" s="46">
        <f>(IF(C24 &gt; 0.5, 100, IF(C24 &gt;= 0.2, 50, 0))) +
  (IF(D24 &gt; 0.5, 100, IF(D24 &gt;= 0.2, 50, 0))) +
  (IF(E24 &gt; 0.5, 100, IF(E24 &gt;= 0.2, 50, 0))) +
  (IF(F24 &gt; 0.5, 100, IF(F24 &gt;= 0.2, 50, 0)))</f>
        <v>350</v>
      </c>
      <c r="H24" s="47" t="s">
        <v>571</v>
      </c>
      <c r="I24" s="20"/>
      <c r="J24" s="20"/>
      <c r="K24" s="20"/>
      <c r="L24" s="20"/>
      <c r="M24" s="20"/>
      <c r="N24" s="20"/>
      <c r="O24" s="20"/>
      <c r="P24" s="20"/>
      <c r="Q24" s="20"/>
      <c r="R24" s="20"/>
      <c r="S24" s="20"/>
      <c r="T24" s="20"/>
      <c r="U24" s="20"/>
      <c r="V24" s="20"/>
    </row>
    <row r="25" spans="1:22" x14ac:dyDescent="0.2">
      <c r="A25" s="20"/>
      <c r="B25" s="39" t="s">
        <v>487</v>
      </c>
      <c r="C25" s="50">
        <f>C17/C6</f>
        <v>0.21971356219353164</v>
      </c>
      <c r="D25" s="50">
        <f>D17/D6</f>
        <v>0.33970520501814033</v>
      </c>
      <c r="E25" s="50">
        <f>E17/E6</f>
        <v>0.1627303699349554</v>
      </c>
      <c r="F25" s="51">
        <f>F17/F6</f>
        <v>6.2311332158188799E-2</v>
      </c>
      <c r="G25" s="46">
        <f>(IF(C25 &gt; 0.17, 100, IF(C25 &gt;= 0.1, 50, 0))) +
  (IF(D25 &gt; 0.17, 100, IF(D25 &gt;= 0.1, 50, 0))) +
  (IF(E25 &gt; 0.17, 100, IF(E25 &gt;= 0.1, 50, 0))) +
  (IF(F25 &gt; 0.17, 100, IF(F25 &gt;= 0.1, 50, 0)))</f>
        <v>250</v>
      </c>
      <c r="H25" s="47" t="s">
        <v>572</v>
      </c>
      <c r="I25" s="20"/>
      <c r="J25" s="20"/>
      <c r="K25" s="20"/>
      <c r="L25" s="20"/>
      <c r="M25" s="20"/>
      <c r="N25" s="20"/>
      <c r="O25" s="20"/>
      <c r="P25" s="20"/>
      <c r="Q25" s="20"/>
      <c r="R25" s="20"/>
      <c r="S25" s="20"/>
      <c r="T25" s="20"/>
      <c r="U25" s="20"/>
      <c r="V25" s="20"/>
    </row>
    <row r="26" spans="1:22" x14ac:dyDescent="0.2">
      <c r="A26" s="20"/>
      <c r="B26" s="39" t="s">
        <v>489</v>
      </c>
      <c r="C26" s="50">
        <f>C8/C6</f>
        <v>0.37179692806824582</v>
      </c>
      <c r="D26" s="50">
        <f>D8/D6</f>
        <v>0.35769304097342558</v>
      </c>
      <c r="E26" s="50">
        <f>E8/E6</f>
        <v>0.35309220546700809</v>
      </c>
      <c r="F26" s="51">
        <f>F8/F6</f>
        <v>0.46626459057266373</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1.2186545334443704</v>
      </c>
      <c r="D27" s="50">
        <f>D9/(D13+D10)</f>
        <v>1.1350164410911614</v>
      </c>
      <c r="E27" s="50">
        <f>E9/(E13+E10)</f>
        <v>1.2310016426926</v>
      </c>
      <c r="F27" s="51">
        <f>F9/(F13+F10)</f>
        <v>2.6205174781376894</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-2.7623707055555308E-2</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0.48746849081989058</v>
      </c>
      <c r="D31" s="50">
        <f>D17/(D13+D10)</f>
        <v>0.72527619783797337</v>
      </c>
      <c r="E31" s="50">
        <f>E17/(E13+E10)</f>
        <v>0.36305172264086</v>
      </c>
      <c r="F31" s="51">
        <f>F17/(F13+F10)</f>
        <v>0.22559926716476561</v>
      </c>
      <c r="G31" s="46">
        <f>(IF(C31 &gt; 0.23, 100, 0)) +
  (IF(D31 &gt; 0.23, 100, 0)) +
  (IF(E31 &gt; 0.23, 100, 0)) +
  (IF(F31 &gt; 0.23, 100, 0))</f>
        <v>300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0.33500000000000002</v>
      </c>
      <c r="J2" s="20"/>
      <c r="K2" s="20"/>
      <c r="L2" s="20"/>
      <c r="M2" s="20"/>
      <c r="N2" s="20"/>
      <c r="O2" s="20"/>
      <c r="P2" s="20"/>
      <c r="Q2" s="20"/>
      <c r="R2" s="20"/>
      <c r="S2" s="20"/>
      <c r="T2" s="20"/>
      <c r="U2" s="20"/>
      <c r="V2" s="20"/>
    </row>
    <row r="3" spans="1:22" ht="19" x14ac:dyDescent="0.25">
      <c r="A3" s="20"/>
      <c r="B3" s="26" t="s">
        <v>545</v>
      </c>
      <c r="C3" s="27">
        <v>7105000000</v>
      </c>
      <c r="D3" s="27">
        <v>8408000000</v>
      </c>
      <c r="E3" s="27">
        <v>8431000000</v>
      </c>
      <c r="F3" s="28">
        <v>7172000000</v>
      </c>
      <c r="G3" s="20"/>
      <c r="H3" s="20"/>
      <c r="I3" s="20"/>
      <c r="J3" s="20"/>
      <c r="K3" s="20"/>
      <c r="L3" s="20"/>
      <c r="M3" s="20"/>
      <c r="N3" s="20"/>
      <c r="O3" s="20"/>
      <c r="P3" s="20"/>
      <c r="Q3" s="20"/>
      <c r="R3" s="20"/>
      <c r="S3" s="20"/>
      <c r="T3" s="20"/>
      <c r="U3" s="20"/>
      <c r="V3" s="20"/>
    </row>
    <row r="4" spans="1:22" ht="19" x14ac:dyDescent="0.25">
      <c r="A4" s="20"/>
      <c r="B4" s="29" t="s">
        <v>546</v>
      </c>
      <c r="C4" s="27">
        <v>5467000000</v>
      </c>
      <c r="D4" s="27">
        <v>4641000000</v>
      </c>
      <c r="E4" s="27">
        <v>4411000000</v>
      </c>
      <c r="F4" s="28">
        <v>4643000000</v>
      </c>
      <c r="G4" s="20"/>
      <c r="H4" s="20"/>
      <c r="I4" s="20"/>
      <c r="J4" s="20"/>
      <c r="K4" s="20"/>
      <c r="L4" s="20"/>
      <c r="M4" s="20"/>
      <c r="N4" s="20"/>
      <c r="O4" s="20"/>
      <c r="P4" s="20"/>
      <c r="Q4" s="20"/>
      <c r="R4" s="20"/>
      <c r="S4" s="20"/>
      <c r="T4" s="20"/>
      <c r="U4" s="20"/>
      <c r="V4" s="20"/>
    </row>
    <row r="5" spans="1:22" ht="19" x14ac:dyDescent="0.25">
      <c r="A5" s="20"/>
      <c r="B5" s="29" t="s">
        <v>547</v>
      </c>
      <c r="C5" s="27">
        <v>489000000</v>
      </c>
      <c r="D5" s="27">
        <v>470000000</v>
      </c>
      <c r="E5" s="27">
        <v>484000000</v>
      </c>
      <c r="F5" s="28">
        <v>586000000</v>
      </c>
      <c r="G5" s="20"/>
      <c r="H5" s="20"/>
      <c r="I5" s="20"/>
      <c r="J5" s="20"/>
      <c r="K5" s="20"/>
      <c r="L5" s="20"/>
      <c r="M5" s="20"/>
      <c r="N5" s="20"/>
      <c r="O5" s="20"/>
      <c r="P5" s="20"/>
      <c r="Q5" s="20"/>
      <c r="R5" s="20"/>
      <c r="S5" s="20"/>
      <c r="T5" s="20"/>
      <c r="U5" s="20"/>
      <c r="V5" s="20"/>
    </row>
    <row r="6" spans="1:22" ht="19" x14ac:dyDescent="0.25">
      <c r="A6" s="20"/>
      <c r="B6" s="29" t="s">
        <v>548</v>
      </c>
      <c r="C6" s="27">
        <v>25372000000</v>
      </c>
      <c r="D6" s="27">
        <v>24580000000</v>
      </c>
      <c r="E6" s="27">
        <v>23819000000</v>
      </c>
      <c r="F6" s="28">
        <v>23655000000</v>
      </c>
      <c r="G6" s="20"/>
      <c r="H6" s="20"/>
      <c r="I6" s="20"/>
      <c r="J6" s="20"/>
      <c r="K6" s="20"/>
      <c r="L6" s="20"/>
      <c r="M6" s="20"/>
      <c r="N6" s="20"/>
      <c r="O6" s="20"/>
      <c r="P6" s="20"/>
      <c r="Q6" s="20"/>
      <c r="R6" s="20"/>
      <c r="S6" s="20"/>
      <c r="T6" s="20"/>
      <c r="U6" s="20"/>
      <c r="V6" s="20"/>
    </row>
    <row r="7" spans="1:22" ht="19" x14ac:dyDescent="0.25">
      <c r="A7" s="20"/>
      <c r="B7" s="29" t="s">
        <v>549</v>
      </c>
      <c r="C7" s="27">
        <v>7687000000</v>
      </c>
      <c r="D7" s="27">
        <v>9600000000</v>
      </c>
      <c r="E7" s="27">
        <v>9324000000</v>
      </c>
      <c r="F7" s="28">
        <v>10985000000</v>
      </c>
      <c r="G7" s="20"/>
      <c r="H7" s="20"/>
      <c r="I7" s="20"/>
      <c r="J7" s="20"/>
      <c r="K7" s="20"/>
      <c r="L7" s="20"/>
      <c r="M7" s="20"/>
      <c r="N7" s="20"/>
      <c r="O7" s="20"/>
      <c r="P7" s="20"/>
      <c r="Q7" s="20"/>
      <c r="R7" s="20"/>
      <c r="S7" s="20"/>
      <c r="T7" s="20"/>
      <c r="U7" s="20"/>
      <c r="V7" s="20"/>
    </row>
    <row r="8" spans="1:22" ht="19" x14ac:dyDescent="0.25">
      <c r="A8" s="20"/>
      <c r="B8" s="29" t="s">
        <v>550</v>
      </c>
      <c r="C8" s="27">
        <v>5870000000</v>
      </c>
      <c r="D8" s="27">
        <v>5020000000</v>
      </c>
      <c r="E8" s="27">
        <v>6289000000</v>
      </c>
      <c r="F8" s="28">
        <v>6050000000</v>
      </c>
      <c r="G8" s="20"/>
      <c r="H8" s="20"/>
      <c r="I8" s="20"/>
      <c r="J8" s="20"/>
      <c r="K8" s="20"/>
      <c r="L8" s="20"/>
      <c r="M8" s="20"/>
      <c r="N8" s="20"/>
      <c r="O8" s="20"/>
      <c r="P8" s="20"/>
      <c r="Q8" s="20"/>
      <c r="R8" s="20"/>
      <c r="S8" s="20"/>
      <c r="T8" s="20"/>
      <c r="U8" s="20"/>
      <c r="V8" s="20"/>
    </row>
    <row r="9" spans="1:22" ht="19" x14ac:dyDescent="0.25">
      <c r="A9" s="20"/>
      <c r="B9" s="29" t="s">
        <v>551</v>
      </c>
      <c r="C9" s="27">
        <v>13557000000</v>
      </c>
      <c r="D9" s="27">
        <v>14620000000</v>
      </c>
      <c r="E9" s="27">
        <v>15613000000</v>
      </c>
      <c r="F9" s="28">
        <v>17035000000</v>
      </c>
      <c r="G9" s="20"/>
      <c r="H9" s="20"/>
      <c r="I9" s="20"/>
      <c r="J9" s="20"/>
      <c r="K9" s="20"/>
      <c r="L9" s="20"/>
      <c r="M9" s="20"/>
      <c r="N9" s="20"/>
      <c r="O9" s="20"/>
      <c r="P9" s="20"/>
      <c r="Q9" s="20"/>
      <c r="R9" s="20"/>
      <c r="S9" s="20"/>
      <c r="T9" s="20"/>
      <c r="U9" s="20"/>
      <c r="V9" s="20"/>
    </row>
    <row r="10" spans="1:22" ht="19" x14ac:dyDescent="0.25">
      <c r="A10" s="20"/>
      <c r="B10" s="29" t="s">
        <v>552</v>
      </c>
      <c r="C10" s="27">
        <v>1073000000</v>
      </c>
      <c r="D10" s="27">
        <v>1320000000</v>
      </c>
      <c r="E10" s="27">
        <v>1120000000</v>
      </c>
      <c r="F10" s="28">
        <v>1020000000</v>
      </c>
      <c r="G10" s="20"/>
      <c r="H10" s="20"/>
      <c r="I10" s="20"/>
      <c r="J10" s="20"/>
      <c r="K10" s="20"/>
      <c r="L10" s="20"/>
      <c r="M10" s="20"/>
      <c r="N10" s="20"/>
      <c r="O10" s="20"/>
      <c r="P10" s="20"/>
      <c r="Q10" s="20"/>
      <c r="R10" s="20"/>
      <c r="S10" s="20"/>
      <c r="T10" s="20"/>
      <c r="U10" s="20"/>
      <c r="V10" s="20"/>
    </row>
    <row r="11" spans="1:22" ht="19" x14ac:dyDescent="0.25">
      <c r="A11" s="20"/>
      <c r="B11" s="29" t="s">
        <v>553</v>
      </c>
      <c r="C11" s="27">
        <v>1000000</v>
      </c>
      <c r="D11" s="27">
        <v>0</v>
      </c>
      <c r="E11" s="27">
        <v>690000000</v>
      </c>
      <c r="F11" s="28">
        <v>690000000</v>
      </c>
      <c r="G11" s="20"/>
      <c r="H11" s="20"/>
      <c r="I11" s="20"/>
      <c r="J11" s="20"/>
      <c r="K11" s="20"/>
      <c r="L11" s="20"/>
      <c r="M11" s="20"/>
      <c r="N11" s="20"/>
      <c r="O11" s="20"/>
      <c r="P11" s="20"/>
      <c r="Q11" s="20"/>
      <c r="R11" s="20"/>
      <c r="S11" s="20"/>
      <c r="T11" s="20"/>
      <c r="U11" s="20"/>
      <c r="V11" s="20"/>
    </row>
    <row r="12" spans="1:22" ht="19" x14ac:dyDescent="0.25">
      <c r="A12" s="20"/>
      <c r="B12" s="29" t="s">
        <v>554</v>
      </c>
      <c r="C12" s="27">
        <v>12077000000</v>
      </c>
      <c r="D12" s="27">
        <v>10222000000</v>
      </c>
      <c r="E12" s="27">
        <v>8979000000</v>
      </c>
      <c r="F12" s="28">
        <v>7236000000</v>
      </c>
      <c r="G12" s="20"/>
      <c r="H12" s="20"/>
      <c r="I12" s="20"/>
      <c r="J12" s="20"/>
      <c r="K12" s="20"/>
      <c r="L12" s="20"/>
      <c r="M12" s="20"/>
      <c r="N12" s="20"/>
      <c r="O12" s="20"/>
      <c r="P12" s="20"/>
      <c r="Q12" s="20"/>
      <c r="R12" s="20"/>
      <c r="S12" s="20"/>
      <c r="T12" s="20"/>
      <c r="U12" s="20"/>
      <c r="V12" s="20"/>
    </row>
    <row r="13" spans="1:22" ht="19" x14ac:dyDescent="0.25">
      <c r="A13" s="20"/>
      <c r="B13" s="29" t="s">
        <v>555</v>
      </c>
      <c r="C13" s="27">
        <v>11815000000</v>
      </c>
      <c r="D13" s="27">
        <v>9960000000</v>
      </c>
      <c r="E13" s="27">
        <v>8206000000</v>
      </c>
      <c r="F13" s="28">
        <v>6620000000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3308000000</v>
      </c>
      <c r="D17" s="34">
        <v>-5549000000</v>
      </c>
      <c r="E17" s="34">
        <v>-2894000000</v>
      </c>
      <c r="F17" s="35">
        <v>-3536000000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Pass</v>
      </c>
      <c r="F21" s="45"/>
      <c r="G21" s="46">
        <f>(((COUNTIF(C21:E21, "Pass") * 100) + (COUNTIF(C21:E21, "Fail") * 0)) * (400/300)) / 2</f>
        <v>66.666666666666657</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0.60508505578928118</v>
      </c>
      <c r="D24" s="50">
        <f>D17/(D4)</f>
        <v>-1.1956474897651368</v>
      </c>
      <c r="E24" s="50">
        <f>E17/(E4)</f>
        <v>-0.6560870550895489</v>
      </c>
      <c r="F24" s="51">
        <f>F17/(F4)</f>
        <v>-0.76157656687486541</v>
      </c>
      <c r="G24" s="46">
        <f>(IF(C24 &gt; 0.5, 100, IF(C24 &gt;= 0.2, 50, 0))) +
  (IF(D24 &gt; 0.5, 100, IF(D24 &gt;= 0.2, 50, 0))) +
  (IF(E24 &gt; 0.5, 100, IF(E24 &gt;= 0.2, 50, 0))) +
  (IF(F24 &gt; 0.5, 100, IF(F24 &gt;= 0.2, 50, 0)))</f>
        <v>100</v>
      </c>
      <c r="H24" s="47" t="s">
        <v>571</v>
      </c>
      <c r="I24" s="20"/>
      <c r="J24" s="20"/>
      <c r="K24" s="20"/>
      <c r="L24" s="20"/>
      <c r="M24" s="20"/>
      <c r="N24" s="20"/>
      <c r="O24" s="20"/>
      <c r="P24" s="20"/>
      <c r="Q24" s="20"/>
      <c r="R24" s="20"/>
      <c r="S24" s="20"/>
      <c r="T24" s="20"/>
      <c r="U24" s="20"/>
      <c r="V24" s="20"/>
    </row>
    <row r="25" spans="1:22" x14ac:dyDescent="0.2">
      <c r="A25" s="20"/>
      <c r="B25" s="39" t="s">
        <v>487</v>
      </c>
      <c r="C25" s="50">
        <f>C17/C6</f>
        <v>0.13037994639760367</v>
      </c>
      <c r="D25" s="50">
        <f>D17/D6</f>
        <v>-0.22575264442636289</v>
      </c>
      <c r="E25" s="50">
        <f>E17/E6</f>
        <v>-0.12149964314202948</v>
      </c>
      <c r="F25" s="51">
        <f>F17/F6</f>
        <v>-0.14948213908264638</v>
      </c>
      <c r="G25" s="46">
        <f>(IF(C25 &gt; 0.17, 100, IF(C25 &gt;= 0.1, 50, 0))) +
  (IF(D25 &gt; 0.17, 100, IF(D25 &gt;= 0.1, 50, 0))) +
  (IF(E25 &gt; 0.17, 100, IF(E25 &gt;= 0.1, 50, 0))) +
  (IF(F25 &gt; 0.17, 100, IF(F25 &gt;= 0.1, 50, 0)))</f>
        <v>50</v>
      </c>
      <c r="H25" s="47" t="s">
        <v>572</v>
      </c>
      <c r="I25" s="20"/>
      <c r="J25" s="20"/>
      <c r="K25" s="20"/>
      <c r="L25" s="20"/>
      <c r="M25" s="20"/>
      <c r="N25" s="20"/>
      <c r="O25" s="20"/>
      <c r="P25" s="20"/>
      <c r="Q25" s="20"/>
      <c r="R25" s="20"/>
      <c r="S25" s="20"/>
      <c r="T25" s="20"/>
      <c r="U25" s="20"/>
      <c r="V25" s="20"/>
    </row>
    <row r="26" spans="1:22" x14ac:dyDescent="0.2">
      <c r="A26" s="20"/>
      <c r="B26" s="39" t="s">
        <v>489</v>
      </c>
      <c r="C26" s="50">
        <f>C8/C6</f>
        <v>0.23135740186031847</v>
      </c>
      <c r="D26" s="50">
        <f>D8/D6</f>
        <v>0.20423108218063465</v>
      </c>
      <c r="E26" s="50">
        <f>E8/E6</f>
        <v>0.26403291489986985</v>
      </c>
      <c r="F26" s="51">
        <f>F8/F6</f>
        <v>0.25575988163179031</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1.0519087523277468</v>
      </c>
      <c r="D27" s="50">
        <f>D9/(D13+D10)</f>
        <v>1.2960992907801419</v>
      </c>
      <c r="E27" s="50">
        <f>E9/(E13+E10)</f>
        <v>1.6741368217885482</v>
      </c>
      <c r="F27" s="51">
        <f>F9/(F13+F10)</f>
        <v>2.2297120418848166</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Fail</v>
      </c>
      <c r="D28" s="52" t="str">
        <f>IF(D11=0, "Pass", "Fail")</f>
        <v>Pass</v>
      </c>
      <c r="E28" s="52" t="str">
        <f>IF(E11=0, "Pass", "Fail")</f>
        <v>Fail</v>
      </c>
      <c r="F28" s="53" t="str">
        <f>IF(F11=0, "Pass", "Fail")</f>
        <v>Fail</v>
      </c>
      <c r="G28" s="46">
        <f>(COUNTIF(C28:F28, "Pass") * 100) + (COUNTIF(C28:F28, "Fail") * 0)</f>
        <v>100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0.18692813301359976</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0.25667287399130972</v>
      </c>
      <c r="D31" s="50">
        <f>D17/(D13+D10)</f>
        <v>-0.49193262411347516</v>
      </c>
      <c r="E31" s="50">
        <f>E17/(E13+E10)</f>
        <v>-0.31031524769461721</v>
      </c>
      <c r="F31" s="51">
        <f>F17/(F13+F10)</f>
        <v>-0.46282722513089003</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t="e">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#DIV/0!</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0</v>
      </c>
      <c r="D4" s="27">
        <v>0</v>
      </c>
      <c r="E4" s="27">
        <v>0</v>
      </c>
      <c r="F4" s="28">
        <v>0</v>
      </c>
      <c r="G4" s="20"/>
      <c r="H4" s="20"/>
      <c r="I4" s="20"/>
      <c r="J4" s="20"/>
      <c r="K4" s="20"/>
      <c r="L4" s="20"/>
      <c r="M4" s="20"/>
      <c r="N4" s="20"/>
      <c r="O4" s="20"/>
      <c r="P4" s="20"/>
      <c r="Q4" s="20"/>
      <c r="R4" s="20"/>
      <c r="S4" s="20"/>
      <c r="T4" s="20"/>
      <c r="U4" s="20"/>
      <c r="V4" s="20"/>
    </row>
    <row r="5" spans="1:22" ht="19" x14ac:dyDescent="0.25">
      <c r="A5" s="20"/>
      <c r="B5" s="29" t="s">
        <v>547</v>
      </c>
      <c r="C5" s="27">
        <v>0</v>
      </c>
      <c r="D5" s="27">
        <v>0</v>
      </c>
      <c r="E5" s="27">
        <v>0</v>
      </c>
      <c r="F5" s="28">
        <v>0</v>
      </c>
      <c r="G5" s="20"/>
      <c r="H5" s="20"/>
      <c r="I5" s="20"/>
      <c r="J5" s="20"/>
      <c r="K5" s="20"/>
      <c r="L5" s="20"/>
      <c r="M5" s="20"/>
      <c r="N5" s="20"/>
      <c r="O5" s="20"/>
      <c r="P5" s="20"/>
      <c r="Q5" s="20"/>
      <c r="R5" s="20"/>
      <c r="S5" s="20"/>
      <c r="T5" s="20"/>
      <c r="U5" s="20"/>
      <c r="V5" s="20"/>
    </row>
    <row r="6" spans="1:22" ht="19" x14ac:dyDescent="0.25">
      <c r="A6" s="20"/>
      <c r="B6" s="29" t="s">
        <v>548</v>
      </c>
      <c r="C6" s="27">
        <v>26026149000</v>
      </c>
      <c r="D6" s="27">
        <v>24207669000</v>
      </c>
      <c r="E6" s="27">
        <v>22365258000</v>
      </c>
      <c r="F6" s="28">
        <v>22858190000</v>
      </c>
      <c r="G6" s="20"/>
      <c r="H6" s="20"/>
      <c r="I6" s="20"/>
      <c r="J6" s="20"/>
      <c r="K6" s="20"/>
      <c r="L6" s="20"/>
      <c r="M6" s="20"/>
      <c r="N6" s="20"/>
      <c r="O6" s="20"/>
      <c r="P6" s="20"/>
      <c r="Q6" s="20"/>
      <c r="R6" s="20"/>
      <c r="S6" s="20"/>
      <c r="T6" s="20"/>
      <c r="U6" s="20"/>
      <c r="V6" s="20"/>
    </row>
    <row r="7" spans="1:22" ht="19" x14ac:dyDescent="0.25">
      <c r="A7" s="20"/>
      <c r="B7" s="29" t="s">
        <v>549</v>
      </c>
      <c r="C7" s="27">
        <v>763189000</v>
      </c>
      <c r="D7" s="27">
        <v>691962000</v>
      </c>
      <c r="E7" s="27">
        <v>730430000</v>
      </c>
      <c r="F7" s="28">
        <v>613634000</v>
      </c>
      <c r="G7" s="20"/>
      <c r="H7" s="20"/>
      <c r="I7" s="20"/>
      <c r="J7" s="20"/>
      <c r="K7" s="20"/>
      <c r="L7" s="20"/>
      <c r="M7" s="20"/>
      <c r="N7" s="20"/>
      <c r="O7" s="20"/>
      <c r="P7" s="20"/>
      <c r="Q7" s="20"/>
      <c r="R7" s="20"/>
      <c r="S7" s="20"/>
      <c r="T7" s="20"/>
      <c r="U7" s="20"/>
      <c r="V7" s="20"/>
    </row>
    <row r="8" spans="1:22" ht="19" x14ac:dyDescent="0.25">
      <c r="A8" s="20"/>
      <c r="B8" s="29" t="s">
        <v>550</v>
      </c>
      <c r="C8" s="27">
        <v>17070596000</v>
      </c>
      <c r="D8" s="27">
        <v>15145275000</v>
      </c>
      <c r="E8" s="27">
        <v>13592032000</v>
      </c>
      <c r="F8" s="28">
        <v>13898047000</v>
      </c>
      <c r="G8" s="20"/>
      <c r="H8" s="20"/>
      <c r="I8" s="20"/>
      <c r="J8" s="20"/>
      <c r="K8" s="20"/>
      <c r="L8" s="20"/>
      <c r="M8" s="20"/>
      <c r="N8" s="20"/>
      <c r="O8" s="20"/>
      <c r="P8" s="20"/>
      <c r="Q8" s="20"/>
      <c r="R8" s="20"/>
      <c r="S8" s="20"/>
      <c r="T8" s="20"/>
      <c r="U8" s="20"/>
      <c r="V8" s="20"/>
    </row>
    <row r="9" spans="1:22" ht="19" x14ac:dyDescent="0.25">
      <c r="A9" s="20"/>
      <c r="B9" s="29" t="s">
        <v>551</v>
      </c>
      <c r="C9" s="27">
        <v>17833785000</v>
      </c>
      <c r="D9" s="27">
        <v>15837237000</v>
      </c>
      <c r="E9" s="27">
        <v>14322462000</v>
      </c>
      <c r="F9" s="28">
        <v>14511681000</v>
      </c>
      <c r="G9" s="20"/>
      <c r="H9" s="20"/>
      <c r="I9" s="20"/>
      <c r="J9" s="20"/>
      <c r="K9" s="20"/>
      <c r="L9" s="20"/>
      <c r="M9" s="20"/>
      <c r="N9" s="20"/>
      <c r="O9" s="20"/>
      <c r="P9" s="20"/>
      <c r="Q9" s="20"/>
      <c r="R9" s="20"/>
      <c r="S9" s="20"/>
      <c r="T9" s="20"/>
      <c r="U9" s="20"/>
      <c r="V9" s="20"/>
    </row>
    <row r="10" spans="1:22" ht="19" x14ac:dyDescent="0.25">
      <c r="A10" s="20"/>
      <c r="B10" s="29" t="s">
        <v>552</v>
      </c>
      <c r="C10" s="27">
        <v>2722000</v>
      </c>
      <c r="D10" s="27">
        <v>2722000</v>
      </c>
      <c r="E10" s="27">
        <v>2722000</v>
      </c>
      <c r="F10" s="28">
        <v>2722000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200000000</v>
      </c>
      <c r="G11" s="20"/>
      <c r="H11" s="20"/>
      <c r="I11" s="20"/>
      <c r="J11" s="20"/>
      <c r="K11" s="20"/>
      <c r="L11" s="20"/>
      <c r="M11" s="20"/>
      <c r="N11" s="20"/>
      <c r="O11" s="20"/>
      <c r="P11" s="20"/>
      <c r="Q11" s="20"/>
      <c r="R11" s="20"/>
      <c r="S11" s="20"/>
      <c r="T11" s="20"/>
      <c r="U11" s="20"/>
      <c r="V11" s="20"/>
    </row>
    <row r="12" spans="1:22" ht="19" x14ac:dyDescent="0.25">
      <c r="A12" s="20"/>
      <c r="B12" s="29" t="s">
        <v>554</v>
      </c>
      <c r="C12" s="27">
        <v>-816152000</v>
      </c>
      <c r="D12" s="27">
        <v>-391356000</v>
      </c>
      <c r="E12" s="27">
        <v>-625891000</v>
      </c>
      <c r="F12" s="28">
        <v>-509653000</v>
      </c>
      <c r="G12" s="20"/>
      <c r="H12" s="20"/>
      <c r="I12" s="20"/>
      <c r="J12" s="20"/>
      <c r="K12" s="20"/>
      <c r="L12" s="20"/>
      <c r="M12" s="20"/>
      <c r="N12" s="20"/>
      <c r="O12" s="20"/>
      <c r="P12" s="20"/>
      <c r="Q12" s="20"/>
      <c r="R12" s="20"/>
      <c r="S12" s="20"/>
      <c r="T12" s="20"/>
      <c r="U12" s="20"/>
      <c r="V12" s="20"/>
    </row>
    <row r="13" spans="1:22" ht="19" x14ac:dyDescent="0.25">
      <c r="A13" s="20"/>
      <c r="B13" s="29" t="s">
        <v>555</v>
      </c>
      <c r="C13" s="27">
        <v>8192364000</v>
      </c>
      <c r="D13" s="27">
        <v>8370432000</v>
      </c>
      <c r="E13" s="27">
        <v>8042796000</v>
      </c>
      <c r="F13" s="28">
        <v>8346509000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1301520000</v>
      </c>
      <c r="D17" s="34">
        <v>1282399000</v>
      </c>
      <c r="E17" s="34">
        <v>1133227000</v>
      </c>
      <c r="F17" s="35">
        <v>1156840000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t="e">
        <f>C17/(C4)</f>
        <v>#DIV/0!</v>
      </c>
      <c r="D24" s="50" t="e">
        <f>D17/(D4)</f>
        <v>#DIV/0!</v>
      </c>
      <c r="E24" s="50" t="e">
        <f>E17/(E4)</f>
        <v>#DIV/0!</v>
      </c>
      <c r="F24" s="51" t="e">
        <f>F17/(F4)</f>
        <v>#DIV/0!</v>
      </c>
      <c r="G24" s="46" t="e">
        <f>(IF(C24 &gt; 0.5, 100, IF(C24 &gt;= 0.2, 50, 0))) +
  (IF(D24 &gt; 0.5, 100, IF(D24 &gt;= 0.2, 50, 0))) +
  (IF(E24 &gt; 0.5, 100, IF(E24 &gt;= 0.2, 50, 0))) +
  (IF(F24 &gt; 0.5, 100, IF(F24 &gt;= 0.2, 50, 0)))</f>
        <v>#DIV/0!</v>
      </c>
      <c r="H24" s="47" t="s">
        <v>571</v>
      </c>
      <c r="I24" s="20"/>
      <c r="J24" s="20"/>
      <c r="K24" s="20"/>
      <c r="L24" s="20"/>
      <c r="M24" s="20"/>
      <c r="N24" s="20"/>
      <c r="O24" s="20"/>
      <c r="P24" s="20"/>
      <c r="Q24" s="20"/>
      <c r="R24" s="20"/>
      <c r="S24" s="20"/>
      <c r="T24" s="20"/>
      <c r="U24" s="20"/>
      <c r="V24" s="20"/>
    </row>
    <row r="25" spans="1:22" x14ac:dyDescent="0.2">
      <c r="A25" s="20"/>
      <c r="B25" s="39" t="s">
        <v>487</v>
      </c>
      <c r="C25" s="50">
        <f>C17/C6</f>
        <v>5.0008166786411623E-2</v>
      </c>
      <c r="D25" s="50">
        <f>D17/D6</f>
        <v>5.297490642324959E-2</v>
      </c>
      <c r="E25" s="50">
        <f>E17/E6</f>
        <v>5.0669077906456521E-2</v>
      </c>
      <c r="F25" s="51">
        <f>F17/F6</f>
        <v>5.0609431455421447E-2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0.655901724069896</v>
      </c>
      <c r="D26" s="50">
        <f>D8/D6</f>
        <v>0.6256395442287318</v>
      </c>
      <c r="E26" s="50">
        <f>E8/E6</f>
        <v>0.60772972080179</v>
      </c>
      <c r="F26" s="51">
        <f>F8/F6</f>
        <v>0.60801170171391528</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2.1761559305173859</v>
      </c>
      <c r="D27" s="50">
        <f>D9/(D13+D10)</f>
        <v>1.8914302782440164</v>
      </c>
      <c r="E27" s="50">
        <f>E9/(E13+E10)</f>
        <v>1.780178976667506</v>
      </c>
      <c r="F27" s="51">
        <f>F9/(F13+F10)</f>
        <v>1.7380859386930365</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Fail</v>
      </c>
      <c r="G28" s="46">
        <f>(COUNTIF(C28:F28, "Pass") * 100) + (COUNTIF(C28:F28, "Fail") * 0)</f>
        <v>300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0.31293250941800504</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0.15881712528703176</v>
      </c>
      <c r="D31" s="50">
        <f>D17/(D13+D10)</f>
        <v>0.15315602698815764</v>
      </c>
      <c r="E31" s="50">
        <f>E17/(E13+E10)</f>
        <v>0.1408519625461033</v>
      </c>
      <c r="F31" s="51">
        <f>F17/(F13+F10)</f>
        <v>0.13855647304524213</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0.48416666666666663</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498608000</v>
      </c>
      <c r="D4" s="27">
        <v>531573000</v>
      </c>
      <c r="E4" s="27">
        <v>432390000</v>
      </c>
      <c r="F4" s="28">
        <v>498734000</v>
      </c>
      <c r="G4" s="20"/>
      <c r="H4" s="20"/>
      <c r="I4" s="20"/>
      <c r="J4" s="20"/>
      <c r="K4" s="20"/>
      <c r="L4" s="20"/>
      <c r="M4" s="20"/>
      <c r="N4" s="20"/>
      <c r="O4" s="20"/>
      <c r="P4" s="20"/>
      <c r="Q4" s="20"/>
      <c r="R4" s="20"/>
      <c r="S4" s="20"/>
      <c r="T4" s="20"/>
      <c r="U4" s="20"/>
      <c r="V4" s="20"/>
    </row>
    <row r="5" spans="1:22" ht="19" x14ac:dyDescent="0.25">
      <c r="A5" s="20"/>
      <c r="B5" s="29" t="s">
        <v>547</v>
      </c>
      <c r="C5" s="27">
        <v>1473600000</v>
      </c>
      <c r="D5" s="27">
        <v>1470813000</v>
      </c>
      <c r="E5" s="27">
        <v>1484754000</v>
      </c>
      <c r="F5" s="28">
        <v>1487187000</v>
      </c>
      <c r="G5" s="20"/>
      <c r="H5" s="20"/>
      <c r="I5" s="20"/>
      <c r="J5" s="20"/>
      <c r="K5" s="20"/>
      <c r="L5" s="20"/>
      <c r="M5" s="20"/>
      <c r="N5" s="20"/>
      <c r="O5" s="20"/>
      <c r="P5" s="20"/>
      <c r="Q5" s="20"/>
      <c r="R5" s="20"/>
      <c r="S5" s="20"/>
      <c r="T5" s="20"/>
      <c r="U5" s="20"/>
      <c r="V5" s="20"/>
    </row>
    <row r="6" spans="1:22" ht="19" x14ac:dyDescent="0.25">
      <c r="A6" s="20"/>
      <c r="B6" s="29" t="s">
        <v>548</v>
      </c>
      <c r="C6" s="27">
        <v>5225280000</v>
      </c>
      <c r="D6" s="27">
        <v>5954564000</v>
      </c>
      <c r="E6" s="27">
        <v>7028112000</v>
      </c>
      <c r="F6" s="28">
        <v>5144258000</v>
      </c>
      <c r="G6" s="20"/>
      <c r="H6" s="20"/>
      <c r="I6" s="20"/>
      <c r="J6" s="20"/>
      <c r="K6" s="20"/>
      <c r="L6" s="20"/>
      <c r="M6" s="20"/>
      <c r="N6" s="20"/>
      <c r="O6" s="20"/>
      <c r="P6" s="20"/>
      <c r="Q6" s="20"/>
      <c r="R6" s="20"/>
      <c r="S6" s="20"/>
      <c r="T6" s="20"/>
      <c r="U6" s="20"/>
      <c r="V6" s="20"/>
    </row>
    <row r="7" spans="1:22" ht="19" x14ac:dyDescent="0.25">
      <c r="A7" s="20"/>
      <c r="B7" s="29" t="s">
        <v>549</v>
      </c>
      <c r="C7" s="27">
        <v>2051993000</v>
      </c>
      <c r="D7" s="27">
        <v>3322852000</v>
      </c>
      <c r="E7" s="27">
        <v>3326342000</v>
      </c>
      <c r="F7" s="28">
        <v>1839732000</v>
      </c>
      <c r="G7" s="20"/>
      <c r="H7" s="20"/>
      <c r="I7" s="20"/>
      <c r="J7" s="20"/>
      <c r="K7" s="20"/>
      <c r="L7" s="20"/>
      <c r="M7" s="20"/>
      <c r="N7" s="20"/>
      <c r="O7" s="20"/>
      <c r="P7" s="20"/>
      <c r="Q7" s="20"/>
      <c r="R7" s="20"/>
      <c r="S7" s="20"/>
      <c r="T7" s="20"/>
      <c r="U7" s="20"/>
      <c r="V7" s="20"/>
    </row>
    <row r="8" spans="1:22" ht="19" x14ac:dyDescent="0.25">
      <c r="A8" s="20"/>
      <c r="B8" s="29" t="s">
        <v>550</v>
      </c>
      <c r="C8" s="27">
        <v>1754590000</v>
      </c>
      <c r="D8" s="27">
        <v>1278290000</v>
      </c>
      <c r="E8" s="27">
        <v>1679836000</v>
      </c>
      <c r="F8" s="28">
        <v>1424593000</v>
      </c>
      <c r="G8" s="20"/>
      <c r="H8" s="20"/>
      <c r="I8" s="20"/>
      <c r="J8" s="20"/>
      <c r="K8" s="20"/>
      <c r="L8" s="20"/>
      <c r="M8" s="20"/>
      <c r="N8" s="20"/>
      <c r="O8" s="20"/>
      <c r="P8" s="20"/>
      <c r="Q8" s="20"/>
      <c r="R8" s="20"/>
      <c r="S8" s="20"/>
      <c r="T8" s="20"/>
      <c r="U8" s="20"/>
      <c r="V8" s="20"/>
    </row>
    <row r="9" spans="1:22" ht="19" x14ac:dyDescent="0.25">
      <c r="A9" s="20"/>
      <c r="B9" s="29" t="s">
        <v>551</v>
      </c>
      <c r="C9" s="27">
        <v>3806583000</v>
      </c>
      <c r="D9" s="27">
        <v>4601142000</v>
      </c>
      <c r="E9" s="27">
        <v>5006178000</v>
      </c>
      <c r="F9" s="28">
        <v>3264325000</v>
      </c>
      <c r="G9" s="20"/>
      <c r="H9" s="20"/>
      <c r="I9" s="20"/>
      <c r="J9" s="20"/>
      <c r="K9" s="20"/>
      <c r="L9" s="20"/>
      <c r="M9" s="20"/>
      <c r="N9" s="20"/>
      <c r="O9" s="20"/>
      <c r="P9" s="20"/>
      <c r="Q9" s="20"/>
      <c r="R9" s="20"/>
      <c r="S9" s="20"/>
      <c r="T9" s="20"/>
      <c r="U9" s="20"/>
      <c r="V9" s="20"/>
    </row>
    <row r="10" spans="1:22" ht="19" x14ac:dyDescent="0.25">
      <c r="A10" s="20"/>
      <c r="B10" s="29" t="s">
        <v>552</v>
      </c>
      <c r="C10" s="27">
        <v>4886917000</v>
      </c>
      <c r="D10" s="27">
        <v>4903078000</v>
      </c>
      <c r="E10" s="27">
        <v>3540340000</v>
      </c>
      <c r="F10" s="28">
        <v>3026354000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5620790000</v>
      </c>
      <c r="D12" s="27">
        <v>5590440000</v>
      </c>
      <c r="E12" s="27">
        <v>4936861000</v>
      </c>
      <c r="F12" s="28">
        <v>4372833000</v>
      </c>
      <c r="G12" s="20"/>
      <c r="H12" s="20"/>
      <c r="I12" s="20"/>
      <c r="J12" s="20"/>
      <c r="K12" s="20"/>
      <c r="L12" s="20"/>
      <c r="M12" s="20"/>
      <c r="N12" s="20"/>
      <c r="O12" s="20"/>
      <c r="P12" s="20"/>
      <c r="Q12" s="20"/>
      <c r="R12" s="20"/>
      <c r="S12" s="20"/>
      <c r="T12" s="20"/>
      <c r="U12" s="20"/>
      <c r="V12" s="20"/>
    </row>
    <row r="13" spans="1:22" ht="19" x14ac:dyDescent="0.25">
      <c r="A13" s="20"/>
      <c r="B13" s="29" t="s">
        <v>555</v>
      </c>
      <c r="C13" s="27">
        <v>1418697000</v>
      </c>
      <c r="D13" s="27">
        <v>1353422000</v>
      </c>
      <c r="E13" s="27">
        <v>2021934000</v>
      </c>
      <c r="F13" s="28">
        <v>1879933000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731946000</v>
      </c>
      <c r="D17" s="34">
        <v>1650171000</v>
      </c>
      <c r="E17" s="34">
        <v>94955000</v>
      </c>
      <c r="F17" s="35">
        <v>499191000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1.4679788531271059</v>
      </c>
      <c r="D24" s="50">
        <f>D17/(D4)</f>
        <v>3.1043168106732284</v>
      </c>
      <c r="E24" s="50">
        <f>E17/(E4)</f>
        <v>0.21960498623927474</v>
      </c>
      <c r="F24" s="51">
        <f>F17/(F4)</f>
        <v>1.0009163201225504</v>
      </c>
      <c r="G24" s="46">
        <f>(IF(C24 &gt; 0.5, 100, IF(C24 &gt;= 0.2, 50, 0))) +
  (IF(D24 &gt; 0.5, 100, IF(D24 &gt;= 0.2, 50, 0))) +
  (IF(E24 &gt; 0.5, 100, IF(E24 &gt;= 0.2, 50, 0))) +
  (IF(F24 &gt; 0.5, 100, IF(F24 &gt;= 0.2, 50, 0)))</f>
        <v>350</v>
      </c>
      <c r="H24" s="47" t="s">
        <v>571</v>
      </c>
      <c r="I24" s="20"/>
      <c r="J24" s="20"/>
      <c r="K24" s="20"/>
      <c r="L24" s="20"/>
      <c r="M24" s="20"/>
      <c r="N24" s="20"/>
      <c r="O24" s="20"/>
      <c r="P24" s="20"/>
      <c r="Q24" s="20"/>
      <c r="R24" s="20"/>
      <c r="S24" s="20"/>
      <c r="T24" s="20"/>
      <c r="U24" s="20"/>
      <c r="V24" s="20"/>
    </row>
    <row r="25" spans="1:22" x14ac:dyDescent="0.2">
      <c r="A25" s="20"/>
      <c r="B25" s="39" t="s">
        <v>487</v>
      </c>
      <c r="C25" s="50">
        <f>C17/C6</f>
        <v>0.14007785228734154</v>
      </c>
      <c r="D25" s="50">
        <f>D17/D6</f>
        <v>0.27712709108509037</v>
      </c>
      <c r="E25" s="50">
        <f>E17/E6</f>
        <v>1.3510740864687416E-2</v>
      </c>
      <c r="F25" s="51">
        <f>F17/F6</f>
        <v>9.7038484461704683E-2</v>
      </c>
      <c r="G25" s="46">
        <f>(IF(C25 &gt; 0.17, 100, IF(C25 &gt;= 0.1, 50, 0))) +
  (IF(D25 &gt; 0.17, 100, IF(D25 &gt;= 0.1, 50, 0))) +
  (IF(E25 &gt; 0.17, 100, IF(E25 &gt;= 0.1, 50, 0))) +
  (IF(F25 &gt; 0.17, 100, IF(F25 &gt;= 0.1, 50, 0)))</f>
        <v>150</v>
      </c>
      <c r="H25" s="47" t="s">
        <v>572</v>
      </c>
      <c r="I25" s="20"/>
      <c r="J25" s="20"/>
      <c r="K25" s="20"/>
      <c r="L25" s="20"/>
      <c r="M25" s="20"/>
      <c r="N25" s="20"/>
      <c r="O25" s="20"/>
      <c r="P25" s="20"/>
      <c r="Q25" s="20"/>
      <c r="R25" s="20"/>
      <c r="S25" s="20"/>
      <c r="T25" s="20"/>
      <c r="U25" s="20"/>
      <c r="V25" s="20"/>
    </row>
    <row r="26" spans="1:22" x14ac:dyDescent="0.2">
      <c r="A26" s="20"/>
      <c r="B26" s="39" t="s">
        <v>489</v>
      </c>
      <c r="C26" s="50">
        <f>C8/C6</f>
        <v>0.33578870414599793</v>
      </c>
      <c r="D26" s="50">
        <f>D8/D6</f>
        <v>0.21467398788559497</v>
      </c>
      <c r="E26" s="50">
        <f>E8/E6</f>
        <v>0.23901668043992469</v>
      </c>
      <c r="F26" s="51">
        <f>F8/F6</f>
        <v>0.27692876212662737</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0.60368157644917686</v>
      </c>
      <c r="D27" s="50">
        <f>D9/(D13+D10)</f>
        <v>0.73541788539918485</v>
      </c>
      <c r="E27" s="50">
        <f>E9/(E13+E10)</f>
        <v>0.90002362343171161</v>
      </c>
      <c r="F27" s="51">
        <f>F9/(F13+F10)</f>
        <v>0.66533510982949018</v>
      </c>
      <c r="G27" s="46">
        <f>(IF(C27 &lt; 0.8, 100, IF(C27 &lt; 1, 50, 0))) +
  (IF(D27 &lt; 0.8, 100, IF(D27 &lt; 1, 50, 0))) +
  (IF(E27 &lt; 0.8, 100, IF(E27 &lt; 1, 50, 0))) +
  (IF(F27 &lt; 0.8, 100, IF(F27 &lt; 1, 50, 0)))</f>
        <v>350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8.8933682692079574E-2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0.11607846595113497</v>
      </c>
      <c r="D31" s="50">
        <f>D17/(D13+D10)</f>
        <v>0.26375305682090627</v>
      </c>
      <c r="E31" s="50">
        <f>E17/(E13+E10)</f>
        <v>1.7071255389432452E-2</v>
      </c>
      <c r="F31" s="51">
        <f>F17/(F13+F10)</f>
        <v>0.10174516900458534</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0.75</v>
      </c>
      <c r="J2" s="20"/>
      <c r="K2" s="20"/>
      <c r="L2" s="20"/>
      <c r="M2" s="20"/>
      <c r="N2" s="20"/>
      <c r="O2" s="20"/>
      <c r="P2" s="20"/>
      <c r="Q2" s="20"/>
      <c r="R2" s="20"/>
      <c r="S2" s="20"/>
      <c r="T2" s="20"/>
      <c r="U2" s="20"/>
      <c r="V2" s="20"/>
    </row>
    <row r="3" spans="1:22" ht="19" x14ac:dyDescent="0.25">
      <c r="A3" s="20"/>
      <c r="B3" s="26" t="s">
        <v>545</v>
      </c>
      <c r="C3" s="27">
        <v>181661000</v>
      </c>
      <c r="D3" s="27">
        <v>128005000</v>
      </c>
      <c r="E3" s="27">
        <v>115721000</v>
      </c>
      <c r="F3" s="28">
        <v>75956000</v>
      </c>
      <c r="G3" s="20"/>
      <c r="H3" s="20"/>
      <c r="I3" s="20"/>
      <c r="J3" s="20"/>
      <c r="K3" s="20"/>
      <c r="L3" s="20"/>
      <c r="M3" s="20"/>
      <c r="N3" s="20"/>
      <c r="O3" s="20"/>
      <c r="P3" s="20"/>
      <c r="Q3" s="20"/>
      <c r="R3" s="20"/>
      <c r="S3" s="20"/>
      <c r="T3" s="20"/>
      <c r="U3" s="20"/>
      <c r="V3" s="20"/>
    </row>
    <row r="4" spans="1:22" ht="19" x14ac:dyDescent="0.25">
      <c r="A4" s="20"/>
      <c r="B4" s="29" t="s">
        <v>546</v>
      </c>
      <c r="C4" s="27">
        <v>554010000</v>
      </c>
      <c r="D4" s="27">
        <v>541830000</v>
      </c>
      <c r="E4" s="27">
        <v>436035000</v>
      </c>
      <c r="F4" s="28">
        <v>444479000</v>
      </c>
      <c r="G4" s="20"/>
      <c r="H4" s="20"/>
      <c r="I4" s="20"/>
      <c r="J4" s="20"/>
      <c r="K4" s="20"/>
      <c r="L4" s="20"/>
      <c r="M4" s="20"/>
      <c r="N4" s="20"/>
      <c r="O4" s="20"/>
      <c r="P4" s="20"/>
      <c r="Q4" s="20"/>
      <c r="R4" s="20"/>
      <c r="S4" s="20"/>
      <c r="T4" s="20"/>
      <c r="U4" s="20"/>
      <c r="V4" s="20"/>
    </row>
    <row r="5" spans="1:22" ht="19" x14ac:dyDescent="0.25">
      <c r="A5" s="20"/>
      <c r="B5" s="29" t="s">
        <v>547</v>
      </c>
      <c r="C5" s="27">
        <v>1535845000</v>
      </c>
      <c r="D5" s="27">
        <v>1374268000</v>
      </c>
      <c r="E5" s="27">
        <v>928358000</v>
      </c>
      <c r="F5" s="28">
        <v>782087000</v>
      </c>
      <c r="G5" s="20"/>
      <c r="H5" s="20"/>
      <c r="I5" s="20"/>
      <c r="J5" s="20"/>
      <c r="K5" s="20"/>
      <c r="L5" s="20"/>
      <c r="M5" s="20"/>
      <c r="N5" s="20"/>
      <c r="O5" s="20"/>
      <c r="P5" s="20"/>
      <c r="Q5" s="20"/>
      <c r="R5" s="20"/>
      <c r="S5" s="20"/>
      <c r="T5" s="20"/>
      <c r="U5" s="20"/>
      <c r="V5" s="20"/>
    </row>
    <row r="6" spans="1:22" ht="19" x14ac:dyDescent="0.25">
      <c r="A6" s="20"/>
      <c r="B6" s="29" t="s">
        <v>548</v>
      </c>
      <c r="C6" s="27">
        <v>5669491000</v>
      </c>
      <c r="D6" s="27">
        <v>5137071000</v>
      </c>
      <c r="E6" s="27">
        <v>4386299000</v>
      </c>
      <c r="F6" s="28">
        <v>3950785000</v>
      </c>
      <c r="G6" s="20"/>
      <c r="H6" s="20"/>
      <c r="I6" s="20"/>
      <c r="J6" s="20"/>
      <c r="K6" s="20"/>
      <c r="L6" s="20"/>
      <c r="M6" s="20"/>
      <c r="N6" s="20"/>
      <c r="O6" s="20"/>
      <c r="P6" s="20"/>
      <c r="Q6" s="20"/>
      <c r="R6" s="20"/>
      <c r="S6" s="20"/>
      <c r="T6" s="20"/>
      <c r="U6" s="20"/>
      <c r="V6" s="20"/>
    </row>
    <row r="7" spans="1:22" ht="19" x14ac:dyDescent="0.25">
      <c r="A7" s="20"/>
      <c r="B7" s="29" t="s">
        <v>549</v>
      </c>
      <c r="C7" s="27">
        <v>1590867000</v>
      </c>
      <c r="D7" s="27">
        <v>1347696000</v>
      </c>
      <c r="E7" s="27">
        <v>971225000</v>
      </c>
      <c r="F7" s="28">
        <v>796808000</v>
      </c>
      <c r="G7" s="20"/>
      <c r="H7" s="20"/>
      <c r="I7" s="20"/>
      <c r="J7" s="20"/>
      <c r="K7" s="20"/>
      <c r="L7" s="20"/>
      <c r="M7" s="20"/>
      <c r="N7" s="20"/>
      <c r="O7" s="20"/>
      <c r="P7" s="20"/>
      <c r="Q7" s="20"/>
      <c r="R7" s="20"/>
      <c r="S7" s="20"/>
      <c r="T7" s="20"/>
      <c r="U7" s="20"/>
      <c r="V7" s="20"/>
    </row>
    <row r="8" spans="1:22" ht="19" x14ac:dyDescent="0.25">
      <c r="A8" s="20"/>
      <c r="B8" s="29" t="s">
        <v>550</v>
      </c>
      <c r="C8" s="27">
        <v>674353000</v>
      </c>
      <c r="D8" s="27">
        <v>1044262000</v>
      </c>
      <c r="E8" s="27">
        <v>674399000</v>
      </c>
      <c r="F8" s="28">
        <v>660959000</v>
      </c>
      <c r="G8" s="20"/>
      <c r="H8" s="20"/>
      <c r="I8" s="20"/>
      <c r="J8" s="20"/>
      <c r="K8" s="20"/>
      <c r="L8" s="20"/>
      <c r="M8" s="20"/>
      <c r="N8" s="20"/>
      <c r="O8" s="20"/>
      <c r="P8" s="20"/>
      <c r="Q8" s="20"/>
      <c r="R8" s="20"/>
      <c r="S8" s="20"/>
      <c r="T8" s="20"/>
      <c r="U8" s="20"/>
      <c r="V8" s="20"/>
    </row>
    <row r="9" spans="1:22" ht="19" x14ac:dyDescent="0.25">
      <c r="A9" s="20"/>
      <c r="B9" s="29" t="s">
        <v>551</v>
      </c>
      <c r="C9" s="27">
        <v>2265220000</v>
      </c>
      <c r="D9" s="27">
        <v>2391958000</v>
      </c>
      <c r="E9" s="27">
        <v>1645624000</v>
      </c>
      <c r="F9" s="28">
        <v>1457767000</v>
      </c>
      <c r="G9" s="20"/>
      <c r="H9" s="20"/>
      <c r="I9" s="20"/>
      <c r="J9" s="20"/>
      <c r="K9" s="20"/>
      <c r="L9" s="20"/>
      <c r="M9" s="20"/>
      <c r="N9" s="20"/>
      <c r="O9" s="20"/>
      <c r="P9" s="20"/>
      <c r="Q9" s="20"/>
      <c r="R9" s="20"/>
      <c r="S9" s="20"/>
      <c r="T9" s="20"/>
      <c r="U9" s="20"/>
      <c r="V9" s="20"/>
    </row>
    <row r="10" spans="1:22" ht="19" x14ac:dyDescent="0.25">
      <c r="A10" s="20"/>
      <c r="B10" s="29" t="s">
        <v>552</v>
      </c>
      <c r="C10" s="27">
        <v>4604323000</v>
      </c>
      <c r="D10" s="27">
        <v>3824163000</v>
      </c>
      <c r="E10" s="27">
        <v>2740003000</v>
      </c>
      <c r="F10" s="28">
        <v>2057829000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4936384000</v>
      </c>
      <c r="D12" s="27">
        <v>3895240000</v>
      </c>
      <c r="E12" s="27">
        <v>3046288000</v>
      </c>
      <c r="F12" s="28">
        <v>2350333000</v>
      </c>
      <c r="G12" s="20"/>
      <c r="H12" s="20"/>
      <c r="I12" s="20"/>
      <c r="J12" s="20"/>
      <c r="K12" s="20"/>
      <c r="L12" s="20"/>
      <c r="M12" s="20"/>
      <c r="N12" s="20"/>
      <c r="O12" s="20"/>
      <c r="P12" s="20"/>
      <c r="Q12" s="20"/>
      <c r="R12" s="20"/>
      <c r="S12" s="20"/>
      <c r="T12" s="20"/>
      <c r="U12" s="20"/>
      <c r="V12" s="20"/>
    </row>
    <row r="13" spans="1:22" ht="19" x14ac:dyDescent="0.25">
      <c r="A13" s="20"/>
      <c r="B13" s="29" t="s">
        <v>555</v>
      </c>
      <c r="C13" s="27">
        <v>3404271000</v>
      </c>
      <c r="D13" s="27">
        <v>2745113000</v>
      </c>
      <c r="E13" s="27">
        <v>2740675000</v>
      </c>
      <c r="F13" s="28">
        <v>2493018000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1441796000</v>
      </c>
      <c r="D15" s="27">
        <v>1251544000</v>
      </c>
      <c r="E15" s="27">
        <v>1134277000</v>
      </c>
      <c r="F15" s="28">
        <v>1033732000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1349176000</v>
      </c>
      <c r="D17" s="34">
        <v>1241894000</v>
      </c>
      <c r="E17" s="34">
        <v>1100958000</v>
      </c>
      <c r="F17" s="35">
        <v>904922000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Pass</v>
      </c>
      <c r="F23" s="49" t="str">
        <f>IF(F17&gt;F7, "Pass", "Fail")</f>
        <v>Pass</v>
      </c>
      <c r="G23" s="46">
        <f>(COUNTIF(C23:F23, "Pass") * 100) + (COUNTIF(C23:F23, "Fail") * 0)</f>
        <v>200</v>
      </c>
      <c r="H23" s="47" t="s">
        <v>570</v>
      </c>
      <c r="I23" s="20"/>
      <c r="J23" s="20"/>
      <c r="K23" s="20"/>
      <c r="L23" s="20"/>
      <c r="M23" s="20"/>
      <c r="N23" s="20"/>
      <c r="O23" s="20"/>
      <c r="P23" s="20"/>
      <c r="Q23" s="20"/>
      <c r="R23" s="20"/>
      <c r="S23" s="20"/>
      <c r="T23" s="20"/>
      <c r="U23" s="20"/>
      <c r="V23" s="20"/>
    </row>
    <row r="24" spans="1:22" x14ac:dyDescent="0.2">
      <c r="A24" s="20"/>
      <c r="B24" s="39" t="s">
        <v>499</v>
      </c>
      <c r="C24" s="50">
        <f>C17/(C4)</f>
        <v>2.4352917817367916</v>
      </c>
      <c r="D24" s="50">
        <f>D17/(D4)</f>
        <v>2.2920362475315135</v>
      </c>
      <c r="E24" s="50">
        <f>E17/(E4)</f>
        <v>2.5249303381609276</v>
      </c>
      <c r="F24" s="51">
        <f>F17/(F4)</f>
        <v>2.0359162075148656</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0.23797127466998361</v>
      </c>
      <c r="D25" s="50">
        <f>D17/D6</f>
        <v>0.24175137933659083</v>
      </c>
      <c r="E25" s="50">
        <f>E17/E6</f>
        <v>0.25099930488094863</v>
      </c>
      <c r="F25" s="51">
        <f>F17/F6</f>
        <v>0.22904865741871552</v>
      </c>
      <c r="G25" s="46">
        <f>(IF(C25 &gt; 0.17, 100, IF(C25 &gt;= 0.1, 50, 0))) +
  (IF(D25 &gt; 0.17, 100, IF(D25 &gt;= 0.1, 50, 0))) +
  (IF(E25 &gt; 0.17, 100, IF(E25 &gt;= 0.1, 50, 0))) +
  (IF(F25 &gt; 0.17, 100, IF(F25 &gt;= 0.1, 50, 0)))</f>
        <v>400</v>
      </c>
      <c r="H25" s="47" t="s">
        <v>572</v>
      </c>
      <c r="I25" s="20"/>
      <c r="J25" s="20"/>
      <c r="K25" s="20"/>
      <c r="L25" s="20"/>
      <c r="M25" s="20"/>
      <c r="N25" s="20"/>
      <c r="O25" s="20"/>
      <c r="P25" s="20"/>
      <c r="Q25" s="20"/>
      <c r="R25" s="20"/>
      <c r="S25" s="20"/>
      <c r="T25" s="20"/>
      <c r="U25" s="20"/>
      <c r="V25" s="20"/>
    </row>
    <row r="26" spans="1:22" x14ac:dyDescent="0.2">
      <c r="A26" s="20"/>
      <c r="B26" s="39" t="s">
        <v>489</v>
      </c>
      <c r="C26" s="50">
        <f>C8/C6</f>
        <v>0.11894418740588882</v>
      </c>
      <c r="D26" s="50">
        <f>D8/D6</f>
        <v>0.20327965099178111</v>
      </c>
      <c r="E26" s="50">
        <f>E8/E6</f>
        <v>0.15375126045898832</v>
      </c>
      <c r="F26" s="51">
        <f>F8/F6</f>
        <v>0.16729814454595732</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0.28284864983791164</v>
      </c>
      <c r="D27" s="50">
        <f>D9/(D13+D10)</f>
        <v>0.36411287941015114</v>
      </c>
      <c r="E27" s="50">
        <f>E9/(E13+E10)</f>
        <v>0.3002592015075507</v>
      </c>
      <c r="F27" s="51">
        <f>F9/(F13+F10)</f>
        <v>0.32032872122486211</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0.28069314036066229</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0.16846602537224387</v>
      </c>
      <c r="D31" s="50">
        <f>D17/(D13+D10)</f>
        <v>0.18904579439195429</v>
      </c>
      <c r="E31" s="50">
        <f>E17/(E13+E10)</f>
        <v>0.20087989113755633</v>
      </c>
      <c r="F31" s="51">
        <f>F17/(F13+F10)</f>
        <v>0.19884693992129376</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0.34749999999999998</v>
      </c>
      <c r="J2" s="20"/>
      <c r="K2" s="20"/>
      <c r="L2" s="20"/>
      <c r="M2" s="20"/>
      <c r="N2" s="20"/>
      <c r="O2" s="20"/>
      <c r="P2" s="20"/>
      <c r="Q2" s="20"/>
      <c r="R2" s="20"/>
      <c r="S2" s="20"/>
      <c r="T2" s="20"/>
      <c r="U2" s="20"/>
      <c r="V2" s="20"/>
    </row>
    <row r="3" spans="1:22" ht="19" x14ac:dyDescent="0.25">
      <c r="A3" s="20"/>
      <c r="B3" s="26" t="s">
        <v>545</v>
      </c>
      <c r="C3" s="27">
        <v>46000000</v>
      </c>
      <c r="D3" s="27">
        <v>59000000</v>
      </c>
      <c r="E3" s="27">
        <v>42000000</v>
      </c>
      <c r="F3" s="28">
        <v>44000000</v>
      </c>
      <c r="G3" s="20"/>
      <c r="H3" s="20"/>
      <c r="I3" s="20"/>
      <c r="J3" s="20"/>
      <c r="K3" s="20"/>
      <c r="L3" s="20"/>
      <c r="M3" s="20"/>
      <c r="N3" s="20"/>
      <c r="O3" s="20"/>
      <c r="P3" s="20"/>
      <c r="Q3" s="20"/>
      <c r="R3" s="20"/>
      <c r="S3" s="20"/>
      <c r="T3" s="20"/>
      <c r="U3" s="20"/>
      <c r="V3" s="20"/>
    </row>
    <row r="4" spans="1:22" ht="19" x14ac:dyDescent="0.25">
      <c r="A4" s="20"/>
      <c r="B4" s="29" t="s">
        <v>546</v>
      </c>
      <c r="C4" s="27">
        <v>14756000000</v>
      </c>
      <c r="D4" s="27">
        <v>14598000000</v>
      </c>
      <c r="E4" s="27">
        <v>15263000000</v>
      </c>
      <c r="F4" s="28">
        <v>15192000000</v>
      </c>
      <c r="G4" s="20"/>
      <c r="H4" s="20"/>
      <c r="I4" s="20"/>
      <c r="J4" s="20"/>
      <c r="K4" s="20"/>
      <c r="L4" s="20"/>
      <c r="M4" s="20"/>
      <c r="N4" s="20"/>
      <c r="O4" s="20"/>
      <c r="P4" s="20"/>
      <c r="Q4" s="20"/>
      <c r="R4" s="20"/>
      <c r="S4" s="20"/>
      <c r="T4" s="20"/>
      <c r="U4" s="20"/>
      <c r="V4" s="20"/>
    </row>
    <row r="5" spans="1:22" ht="19" x14ac:dyDescent="0.25">
      <c r="A5" s="20"/>
      <c r="B5" s="29" t="s">
        <v>547</v>
      </c>
      <c r="C5" s="27">
        <v>10990000000</v>
      </c>
      <c r="D5" s="27">
        <v>11004000000</v>
      </c>
      <c r="E5" s="27">
        <v>11076000000</v>
      </c>
      <c r="F5" s="28">
        <v>9864000000</v>
      </c>
      <c r="G5" s="20"/>
      <c r="H5" s="20"/>
      <c r="I5" s="20"/>
      <c r="J5" s="20"/>
      <c r="K5" s="20"/>
      <c r="L5" s="20"/>
      <c r="M5" s="20"/>
      <c r="N5" s="20"/>
      <c r="O5" s="20"/>
      <c r="P5" s="20"/>
      <c r="Q5" s="20"/>
      <c r="R5" s="20"/>
      <c r="S5" s="20"/>
      <c r="T5" s="20"/>
      <c r="U5" s="20"/>
      <c r="V5" s="20"/>
    </row>
    <row r="6" spans="1:22" ht="19" x14ac:dyDescent="0.25">
      <c r="A6" s="20"/>
      <c r="B6" s="29" t="s">
        <v>548</v>
      </c>
      <c r="C6" s="27">
        <v>33366000000</v>
      </c>
      <c r="D6" s="27">
        <v>33527000000</v>
      </c>
      <c r="E6" s="27">
        <v>38031000000</v>
      </c>
      <c r="F6" s="28">
        <v>36385000000</v>
      </c>
      <c r="G6" s="20"/>
      <c r="H6" s="20"/>
      <c r="I6" s="20"/>
      <c r="J6" s="20"/>
      <c r="K6" s="20"/>
      <c r="L6" s="20"/>
      <c r="M6" s="20"/>
      <c r="N6" s="20"/>
      <c r="O6" s="20"/>
      <c r="P6" s="20"/>
      <c r="Q6" s="20"/>
      <c r="R6" s="20"/>
      <c r="S6" s="20"/>
      <c r="T6" s="20"/>
      <c r="U6" s="20"/>
      <c r="V6" s="20"/>
    </row>
    <row r="7" spans="1:22" ht="19" x14ac:dyDescent="0.25">
      <c r="A7" s="20"/>
      <c r="B7" s="29" t="s">
        <v>549</v>
      </c>
      <c r="C7" s="27">
        <v>2690000000</v>
      </c>
      <c r="D7" s="27">
        <v>2668000000</v>
      </c>
      <c r="E7" s="27">
        <v>5297000000</v>
      </c>
      <c r="F7" s="28">
        <v>2513000000</v>
      </c>
      <c r="G7" s="20"/>
      <c r="H7" s="20"/>
      <c r="I7" s="20"/>
      <c r="J7" s="20"/>
      <c r="K7" s="20"/>
      <c r="L7" s="20"/>
      <c r="M7" s="20"/>
      <c r="N7" s="20"/>
      <c r="O7" s="20"/>
      <c r="P7" s="20"/>
      <c r="Q7" s="20"/>
      <c r="R7" s="20"/>
      <c r="S7" s="20"/>
      <c r="T7" s="20"/>
      <c r="U7" s="20"/>
      <c r="V7" s="20"/>
    </row>
    <row r="8" spans="1:22" ht="19" x14ac:dyDescent="0.25">
      <c r="A8" s="20"/>
      <c r="B8" s="29" t="s">
        <v>550</v>
      </c>
      <c r="C8" s="27">
        <v>25956000000</v>
      </c>
      <c r="D8" s="27">
        <v>27108000000</v>
      </c>
      <c r="E8" s="27">
        <v>28193000000</v>
      </c>
      <c r="F8" s="28">
        <v>28838000000</v>
      </c>
      <c r="G8" s="20"/>
      <c r="H8" s="20"/>
      <c r="I8" s="20"/>
      <c r="J8" s="20"/>
      <c r="K8" s="20"/>
      <c r="L8" s="20"/>
      <c r="M8" s="20"/>
      <c r="N8" s="20"/>
      <c r="O8" s="20"/>
      <c r="P8" s="20"/>
      <c r="Q8" s="20"/>
      <c r="R8" s="20"/>
      <c r="S8" s="20"/>
      <c r="T8" s="20"/>
      <c r="U8" s="20"/>
      <c r="V8" s="20"/>
    </row>
    <row r="9" spans="1:22" ht="19" x14ac:dyDescent="0.25">
      <c r="A9" s="20"/>
      <c r="B9" s="29" t="s">
        <v>551</v>
      </c>
      <c r="C9" s="27">
        <v>28646000000</v>
      </c>
      <c r="D9" s="27">
        <v>29776000000</v>
      </c>
      <c r="E9" s="27">
        <v>33490000000</v>
      </c>
      <c r="F9" s="28">
        <v>31351000000</v>
      </c>
      <c r="G9" s="20"/>
      <c r="H9" s="20"/>
      <c r="I9" s="20"/>
      <c r="J9" s="20"/>
      <c r="K9" s="20"/>
      <c r="L9" s="20"/>
      <c r="M9" s="20"/>
      <c r="N9" s="20"/>
      <c r="O9" s="20"/>
      <c r="P9" s="20"/>
      <c r="Q9" s="20"/>
      <c r="R9" s="20"/>
      <c r="S9" s="20"/>
      <c r="T9" s="20"/>
      <c r="U9" s="20"/>
      <c r="V9" s="20"/>
    </row>
    <row r="10" spans="1:22" ht="19" x14ac:dyDescent="0.25">
      <c r="A10" s="20"/>
      <c r="B10" s="29" t="s">
        <v>552</v>
      </c>
      <c r="C10" s="27">
        <v>23000000</v>
      </c>
      <c r="D10" s="27">
        <v>23000000</v>
      </c>
      <c r="E10" s="27">
        <v>23000000</v>
      </c>
      <c r="F10" s="28">
        <v>9000000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-2523000000</v>
      </c>
      <c r="D12" s="27">
        <v>-3309000000</v>
      </c>
      <c r="E12" s="27">
        <v>-2410000000</v>
      </c>
      <c r="F12" s="28">
        <v>-1391000000</v>
      </c>
      <c r="G12" s="20"/>
      <c r="H12" s="20"/>
      <c r="I12" s="20"/>
      <c r="J12" s="20"/>
      <c r="K12" s="20"/>
      <c r="L12" s="20"/>
      <c r="M12" s="20"/>
      <c r="N12" s="20"/>
      <c r="O12" s="20"/>
      <c r="P12" s="20"/>
      <c r="Q12" s="20"/>
      <c r="R12" s="20"/>
      <c r="S12" s="20"/>
      <c r="T12" s="20"/>
      <c r="U12" s="20"/>
      <c r="V12" s="20"/>
    </row>
    <row r="13" spans="1:22" ht="19" x14ac:dyDescent="0.25">
      <c r="A13" s="20"/>
      <c r="B13" s="29" t="s">
        <v>555</v>
      </c>
      <c r="C13" s="27">
        <v>4720000000</v>
      </c>
      <c r="D13" s="27">
        <v>3751000000</v>
      </c>
      <c r="E13" s="27">
        <v>4541000000</v>
      </c>
      <c r="F13" s="28">
        <v>5034000000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1809000000</v>
      </c>
      <c r="D17" s="34">
        <v>975000000</v>
      </c>
      <c r="E17" s="34">
        <v>1172000000</v>
      </c>
      <c r="F17" s="35">
        <v>-582000000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Fail</v>
      </c>
      <c r="F21" s="45"/>
      <c r="G21" s="46">
        <f>(((COUNTIF(C21:E21, "Pass") * 100) + (COUNTIF(C21:E21, "Fail") * 0)) * (400/300)) / 2</f>
        <v>66.666666666666657</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0.12259419896991054</v>
      </c>
      <c r="D24" s="50">
        <f>D17/(D4)</f>
        <v>6.6789971228935471E-2</v>
      </c>
      <c r="E24" s="50">
        <f>E17/(E4)</f>
        <v>7.6787001244840461E-2</v>
      </c>
      <c r="F24" s="51">
        <f>F17/(F4)</f>
        <v>-3.8309636650868881E-2</v>
      </c>
      <c r="G24" s="46">
        <f>(IF(C24 &gt; 0.5, 100, IF(C24 &gt;= 0.2, 50, 0))) +
  (IF(D24 &gt; 0.5, 100, IF(D24 &gt;= 0.2, 50, 0))) +
  (IF(E24 &gt; 0.5, 100, IF(E24 &gt;= 0.2, 50, 0))) +
  (IF(F24 &gt; 0.5, 100, IF(F24 &gt;= 0.2, 50, 0)))</f>
        <v>0</v>
      </c>
      <c r="H24" s="47" t="s">
        <v>571</v>
      </c>
      <c r="I24" s="20"/>
      <c r="J24" s="20"/>
      <c r="K24" s="20"/>
      <c r="L24" s="20"/>
      <c r="M24" s="20"/>
      <c r="N24" s="20"/>
      <c r="O24" s="20"/>
      <c r="P24" s="20"/>
      <c r="Q24" s="20"/>
      <c r="R24" s="20"/>
      <c r="S24" s="20"/>
      <c r="T24" s="20"/>
      <c r="U24" s="20"/>
      <c r="V24" s="20"/>
    </row>
    <row r="25" spans="1:22" x14ac:dyDescent="0.2">
      <c r="A25" s="20"/>
      <c r="B25" s="39" t="s">
        <v>487</v>
      </c>
      <c r="C25" s="50">
        <f>C17/C6</f>
        <v>5.4216867469879519E-2</v>
      </c>
      <c r="D25" s="50">
        <f>D17/D6</f>
        <v>2.9081039162466071E-2</v>
      </c>
      <c r="E25" s="50">
        <f>E17/E6</f>
        <v>3.0816965107412372E-2</v>
      </c>
      <c r="F25" s="51">
        <f>F17/F6</f>
        <v>-1.5995602583482205E-2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0.77791764071210212</v>
      </c>
      <c r="D26" s="50">
        <f>D8/D6</f>
        <v>0.80854236883705666</v>
      </c>
      <c r="E26" s="50">
        <f>E8/E6</f>
        <v>0.74131629460177229</v>
      </c>
      <c r="F26" s="51">
        <f>F8/F6</f>
        <v>0.79257935962621962</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6.039637360320472</v>
      </c>
      <c r="D27" s="50">
        <f>D9/(D13+D10)</f>
        <v>7.8897721250662425</v>
      </c>
      <c r="E27" s="50">
        <f>E9/(E13+E10)</f>
        <v>7.3378615249780896</v>
      </c>
      <c r="F27" s="51">
        <f>F9/(F13+F10)</f>
        <v>6.2167360697997225</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0.28935384879267639</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0.38140417457305503</v>
      </c>
      <c r="D31" s="50">
        <f>D17/(D13+D10)</f>
        <v>0.25834658187599363</v>
      </c>
      <c r="E31" s="50">
        <f>E17/(E13+E10)</f>
        <v>0.25679228746713412</v>
      </c>
      <c r="F31" s="51">
        <f>F17/(F13+F10)</f>
        <v>-0.11540749553837001</v>
      </c>
      <c r="G31" s="46">
        <f>(IF(C31 &gt; 0.23, 100, 0)) +
  (IF(D31 &gt; 0.23, 100, 0)) +
  (IF(E31 &gt; 0.23, 100, 0)) +
  (IF(F31 &gt; 0.23, 100, 0))</f>
        <v>300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t="e">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#DIV/0!</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0</v>
      </c>
      <c r="D4" s="27">
        <v>0</v>
      </c>
      <c r="E4" s="27">
        <v>0</v>
      </c>
      <c r="F4" s="28">
        <v>0</v>
      </c>
      <c r="G4" s="20"/>
      <c r="H4" s="20"/>
      <c r="I4" s="20"/>
      <c r="J4" s="20"/>
      <c r="K4" s="20"/>
      <c r="L4" s="20"/>
      <c r="M4" s="20"/>
      <c r="N4" s="20"/>
      <c r="O4" s="20"/>
      <c r="P4" s="20"/>
      <c r="Q4" s="20"/>
      <c r="R4" s="20"/>
      <c r="S4" s="20"/>
      <c r="T4" s="20"/>
      <c r="U4" s="20"/>
      <c r="V4" s="20"/>
    </row>
    <row r="5" spans="1:22" ht="19" x14ac:dyDescent="0.25">
      <c r="A5" s="20"/>
      <c r="B5" s="29" t="s">
        <v>547</v>
      </c>
      <c r="C5" s="27">
        <v>0</v>
      </c>
      <c r="D5" s="27">
        <v>0</v>
      </c>
      <c r="E5" s="27">
        <v>0</v>
      </c>
      <c r="F5" s="28">
        <v>0</v>
      </c>
      <c r="G5" s="20"/>
      <c r="H5" s="20"/>
      <c r="I5" s="20"/>
      <c r="J5" s="20"/>
      <c r="K5" s="20"/>
      <c r="L5" s="20"/>
      <c r="M5" s="20"/>
      <c r="N5" s="20"/>
      <c r="O5" s="20"/>
      <c r="P5" s="20"/>
      <c r="Q5" s="20"/>
      <c r="R5" s="20"/>
      <c r="S5" s="20"/>
      <c r="T5" s="20"/>
      <c r="U5" s="20"/>
      <c r="V5" s="20"/>
    </row>
    <row r="6" spans="1:22" ht="19" x14ac:dyDescent="0.25">
      <c r="A6" s="20"/>
      <c r="B6" s="29" t="s">
        <v>548</v>
      </c>
      <c r="C6" s="27">
        <v>9383737000</v>
      </c>
      <c r="D6" s="27">
        <v>9327935000</v>
      </c>
      <c r="E6" s="27">
        <v>7976784000</v>
      </c>
      <c r="F6" s="28">
        <v>7198952000</v>
      </c>
      <c r="G6" s="20"/>
      <c r="H6" s="20"/>
      <c r="I6" s="20"/>
      <c r="J6" s="20"/>
      <c r="K6" s="20"/>
      <c r="L6" s="20"/>
      <c r="M6" s="20"/>
      <c r="N6" s="20"/>
      <c r="O6" s="20"/>
      <c r="P6" s="20"/>
      <c r="Q6" s="20"/>
      <c r="R6" s="20"/>
      <c r="S6" s="20"/>
      <c r="T6" s="20"/>
      <c r="U6" s="20"/>
      <c r="V6" s="20"/>
    </row>
    <row r="7" spans="1:22" ht="19" x14ac:dyDescent="0.25">
      <c r="A7" s="20"/>
      <c r="B7" s="29" t="s">
        <v>549</v>
      </c>
      <c r="C7" s="27">
        <v>429543000</v>
      </c>
      <c r="D7" s="27">
        <v>452549000</v>
      </c>
      <c r="E7" s="27">
        <v>347110000</v>
      </c>
      <c r="F7" s="28">
        <v>325911000</v>
      </c>
      <c r="G7" s="20"/>
      <c r="H7" s="20"/>
      <c r="I7" s="20"/>
      <c r="J7" s="20"/>
      <c r="K7" s="20"/>
      <c r="L7" s="20"/>
      <c r="M7" s="20"/>
      <c r="N7" s="20"/>
      <c r="O7" s="20"/>
      <c r="P7" s="20"/>
      <c r="Q7" s="20"/>
      <c r="R7" s="20"/>
      <c r="S7" s="20"/>
      <c r="T7" s="20"/>
      <c r="U7" s="20"/>
      <c r="V7" s="20"/>
    </row>
    <row r="8" spans="1:22" ht="19" x14ac:dyDescent="0.25">
      <c r="A8" s="20"/>
      <c r="B8" s="29" t="s">
        <v>550</v>
      </c>
      <c r="C8" s="27">
        <v>3902423000</v>
      </c>
      <c r="D8" s="27">
        <v>3818465000</v>
      </c>
      <c r="E8" s="27">
        <v>3363419000</v>
      </c>
      <c r="F8" s="28">
        <v>3356454000</v>
      </c>
      <c r="G8" s="20"/>
      <c r="H8" s="20"/>
      <c r="I8" s="20"/>
      <c r="J8" s="20"/>
      <c r="K8" s="20"/>
      <c r="L8" s="20"/>
      <c r="M8" s="20"/>
      <c r="N8" s="20"/>
      <c r="O8" s="20"/>
      <c r="P8" s="20"/>
      <c r="Q8" s="20"/>
      <c r="R8" s="20"/>
      <c r="S8" s="20"/>
      <c r="T8" s="20"/>
      <c r="U8" s="20"/>
      <c r="V8" s="20"/>
    </row>
    <row r="9" spans="1:22" ht="19" x14ac:dyDescent="0.25">
      <c r="A9" s="20"/>
      <c r="B9" s="29" t="s">
        <v>551</v>
      </c>
      <c r="C9" s="27">
        <v>4331966000</v>
      </c>
      <c r="D9" s="27">
        <v>4271014000</v>
      </c>
      <c r="E9" s="27">
        <v>3710529000</v>
      </c>
      <c r="F9" s="28">
        <v>3682365000</v>
      </c>
      <c r="G9" s="20"/>
      <c r="H9" s="20"/>
      <c r="I9" s="20"/>
      <c r="J9" s="20"/>
      <c r="K9" s="20"/>
      <c r="L9" s="20"/>
      <c r="M9" s="20"/>
      <c r="N9" s="20"/>
      <c r="O9" s="20"/>
      <c r="P9" s="20"/>
      <c r="Q9" s="20"/>
      <c r="R9" s="20"/>
      <c r="S9" s="20"/>
      <c r="T9" s="20"/>
      <c r="U9" s="20"/>
      <c r="V9" s="20"/>
    </row>
    <row r="10" spans="1:22" ht="19" x14ac:dyDescent="0.25">
      <c r="A10" s="20"/>
      <c r="B10" s="29" t="s">
        <v>552</v>
      </c>
      <c r="C10" s="27">
        <v>320364000</v>
      </c>
      <c r="D10" s="27">
        <v>328684000</v>
      </c>
      <c r="E10" s="27">
        <v>333974000</v>
      </c>
      <c r="F10" s="28">
        <v>341412000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-613651000</v>
      </c>
      <c r="D12" s="27">
        <v>-581532000</v>
      </c>
      <c r="E12" s="27">
        <v>-829453000</v>
      </c>
      <c r="F12" s="28">
        <v>-791079000</v>
      </c>
      <c r="G12" s="20"/>
      <c r="H12" s="20"/>
      <c r="I12" s="20"/>
      <c r="J12" s="20"/>
      <c r="K12" s="20"/>
      <c r="L12" s="20"/>
      <c r="M12" s="20"/>
      <c r="N12" s="20"/>
      <c r="O12" s="20"/>
      <c r="P12" s="20"/>
      <c r="Q12" s="20"/>
      <c r="R12" s="20"/>
      <c r="S12" s="20"/>
      <c r="T12" s="20"/>
      <c r="U12" s="20"/>
      <c r="V12" s="20"/>
    </row>
    <row r="13" spans="1:22" ht="19" x14ac:dyDescent="0.25">
      <c r="A13" s="20"/>
      <c r="B13" s="29" t="s">
        <v>555</v>
      </c>
      <c r="C13" s="27">
        <v>5051771000</v>
      </c>
      <c r="D13" s="27">
        <v>5056921000</v>
      </c>
      <c r="E13" s="27">
        <v>4266255000</v>
      </c>
      <c r="F13" s="28">
        <v>3516587000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794950000</v>
      </c>
      <c r="D17" s="34">
        <v>744712000</v>
      </c>
      <c r="E17" s="34">
        <v>577467000</v>
      </c>
      <c r="F17" s="35">
        <v>519319000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t="e">
        <f>C17/(C4)</f>
        <v>#DIV/0!</v>
      </c>
      <c r="D24" s="50" t="e">
        <f>D17/(D4)</f>
        <v>#DIV/0!</v>
      </c>
      <c r="E24" s="50" t="e">
        <f>E17/(E4)</f>
        <v>#DIV/0!</v>
      </c>
      <c r="F24" s="51" t="e">
        <f>F17/(F4)</f>
        <v>#DIV/0!</v>
      </c>
      <c r="G24" s="46" t="e">
        <f>(IF(C24 &gt; 0.5, 100, IF(C24 &gt;= 0.2, 50, 0))) +
  (IF(D24 &gt; 0.5, 100, IF(D24 &gt;= 0.2, 50, 0))) +
  (IF(E24 &gt; 0.5, 100, IF(E24 &gt;= 0.2, 50, 0))) +
  (IF(F24 &gt; 0.5, 100, IF(F24 &gt;= 0.2, 50, 0)))</f>
        <v>#DIV/0!</v>
      </c>
      <c r="H24" s="47" t="s">
        <v>571</v>
      </c>
      <c r="I24" s="20"/>
      <c r="J24" s="20"/>
      <c r="K24" s="20"/>
      <c r="L24" s="20"/>
      <c r="M24" s="20"/>
      <c r="N24" s="20"/>
      <c r="O24" s="20"/>
      <c r="P24" s="20"/>
      <c r="Q24" s="20"/>
      <c r="R24" s="20"/>
      <c r="S24" s="20"/>
      <c r="T24" s="20"/>
      <c r="U24" s="20"/>
      <c r="V24" s="20"/>
    </row>
    <row r="25" spans="1:22" x14ac:dyDescent="0.2">
      <c r="A25" s="20"/>
      <c r="B25" s="39" t="s">
        <v>487</v>
      </c>
      <c r="C25" s="50">
        <f>C17/C6</f>
        <v>8.4715716137398145E-2</v>
      </c>
      <c r="D25" s="50">
        <f>D17/D6</f>
        <v>7.983674843360293E-2</v>
      </c>
      <c r="E25" s="50">
        <f>E17/E6</f>
        <v>7.2393460823309247E-2</v>
      </c>
      <c r="F25" s="51">
        <f>F17/F6</f>
        <v>7.2138138995787165E-2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0.41587088384936621</v>
      </c>
      <c r="D26" s="50">
        <f>D8/D6</f>
        <v>0.4093580197546402</v>
      </c>
      <c r="E26" s="50">
        <f>E8/E6</f>
        <v>0.42165100622005058</v>
      </c>
      <c r="F26" s="51">
        <f>F8/F6</f>
        <v>0.46624203078448084</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0.80637698047424344</v>
      </c>
      <c r="D27" s="50">
        <f>D9/(D13+D10)</f>
        <v>0.79304256439155862</v>
      </c>
      <c r="E27" s="50">
        <f>E9/(E13+E10)</f>
        <v>0.80659658464828599</v>
      </c>
      <c r="F27" s="51">
        <f>F9/(F13+F10)</f>
        <v>0.95447536404234423</v>
      </c>
      <c r="G27" s="46">
        <f>(IF(C27 &lt; 0.8, 100, IF(C27 &lt; 1, 50, 0))) +
  (IF(D27 &lt; 0.8, 100, IF(D27 &lt; 1, 50, 0))) +
  (IF(E27 &lt; 0.8, 100, IF(E27 &lt; 1, 50, 0))) +
  (IF(F27 &lt; 0.8, 100, IF(F27 &lt; 1, 50, 0)))</f>
        <v>250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-6.5052285316139602E-2</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0.14797654936072901</v>
      </c>
      <c r="D31" s="50">
        <f>D17/(D13+D10)</f>
        <v>0.13827824357709115</v>
      </c>
      <c r="E31" s="50">
        <f>E17/(E13+E10)</f>
        <v>0.12553005513421181</v>
      </c>
      <c r="F31" s="51">
        <f>F17/(F13+F10)</f>
        <v>0.13460838118413199</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612</v>
      </c>
      <c r="D2" s="23" t="s">
        <v>613</v>
      </c>
      <c r="E2" s="23" t="s">
        <v>614</v>
      </c>
      <c r="F2" s="23" t="s">
        <v>615</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0.39291666666666669</v>
      </c>
      <c r="J2" s="20"/>
      <c r="K2" s="20"/>
      <c r="L2" s="20"/>
      <c r="M2" s="20"/>
      <c r="N2" s="20"/>
      <c r="O2" s="20"/>
      <c r="P2" s="20"/>
      <c r="Q2" s="20"/>
      <c r="R2" s="20"/>
      <c r="S2" s="20"/>
      <c r="T2" s="20"/>
      <c r="U2" s="20"/>
      <c r="V2" s="20"/>
    </row>
    <row r="3" spans="1:22" ht="19" x14ac:dyDescent="0.25">
      <c r="A3" s="20"/>
      <c r="B3" s="26" t="s">
        <v>545</v>
      </c>
      <c r="C3" s="27">
        <v>1291000000</v>
      </c>
      <c r="D3" s="27">
        <v>1246000000</v>
      </c>
      <c r="E3" s="27">
        <v>933000000</v>
      </c>
      <c r="F3" s="28">
        <v>871000000</v>
      </c>
      <c r="G3" s="20"/>
      <c r="H3" s="20"/>
      <c r="I3" s="20"/>
      <c r="J3" s="20"/>
      <c r="K3" s="20"/>
      <c r="L3" s="20"/>
      <c r="M3" s="20"/>
      <c r="N3" s="20"/>
      <c r="O3" s="20"/>
      <c r="P3" s="20"/>
      <c r="Q3" s="20"/>
      <c r="R3" s="20"/>
      <c r="S3" s="20"/>
      <c r="T3" s="20"/>
      <c r="U3" s="20"/>
      <c r="V3" s="20"/>
    </row>
    <row r="4" spans="1:22" ht="19" x14ac:dyDescent="0.25">
      <c r="A4" s="20"/>
      <c r="B4" s="29" t="s">
        <v>546</v>
      </c>
      <c r="C4" s="27">
        <v>2673000000</v>
      </c>
      <c r="D4" s="27">
        <v>2582000000</v>
      </c>
      <c r="E4" s="27">
        <v>2605000000</v>
      </c>
      <c r="F4" s="28">
        <v>2622000000</v>
      </c>
      <c r="G4" s="20"/>
      <c r="H4" s="20"/>
      <c r="I4" s="20"/>
      <c r="J4" s="20"/>
      <c r="K4" s="20"/>
      <c r="L4" s="20"/>
      <c r="M4" s="20"/>
      <c r="N4" s="20"/>
      <c r="O4" s="20"/>
      <c r="P4" s="20"/>
      <c r="Q4" s="20"/>
      <c r="R4" s="20"/>
      <c r="S4" s="20"/>
      <c r="T4" s="20"/>
      <c r="U4" s="20"/>
      <c r="V4" s="20"/>
    </row>
    <row r="5" spans="1:22" ht="19" x14ac:dyDescent="0.25">
      <c r="A5" s="20"/>
      <c r="B5" s="29" t="s">
        <v>547</v>
      </c>
      <c r="C5" s="27">
        <v>3965000000</v>
      </c>
      <c r="D5" s="27">
        <v>3979000000</v>
      </c>
      <c r="E5" s="27">
        <v>3981000000</v>
      </c>
      <c r="F5" s="28">
        <v>3986000000</v>
      </c>
      <c r="G5" s="20"/>
      <c r="H5" s="20"/>
      <c r="I5" s="20"/>
      <c r="J5" s="20"/>
      <c r="K5" s="20"/>
      <c r="L5" s="20"/>
      <c r="M5" s="20"/>
      <c r="N5" s="20"/>
      <c r="O5" s="20"/>
      <c r="P5" s="20"/>
      <c r="Q5" s="20"/>
      <c r="R5" s="20"/>
      <c r="S5" s="20"/>
      <c r="T5" s="20"/>
      <c r="U5" s="20"/>
      <c r="V5" s="20"/>
    </row>
    <row r="6" spans="1:22" ht="19" x14ac:dyDescent="0.25">
      <c r="A6" s="20"/>
      <c r="B6" s="29" t="s">
        <v>548</v>
      </c>
      <c r="C6" s="27">
        <v>12058000000</v>
      </c>
      <c r="D6" s="27">
        <v>11892000000</v>
      </c>
      <c r="E6" s="27">
        <v>11734000000</v>
      </c>
      <c r="F6" s="28">
        <v>12372000000</v>
      </c>
      <c r="G6" s="20"/>
      <c r="H6" s="20"/>
      <c r="I6" s="20"/>
      <c r="J6" s="20"/>
      <c r="K6" s="20"/>
      <c r="L6" s="20"/>
      <c r="M6" s="20"/>
      <c r="N6" s="20"/>
      <c r="O6" s="20"/>
      <c r="P6" s="20"/>
      <c r="Q6" s="20"/>
      <c r="R6" s="20"/>
      <c r="S6" s="20"/>
      <c r="T6" s="20"/>
      <c r="U6" s="20"/>
      <c r="V6" s="20"/>
    </row>
    <row r="7" spans="1:22" ht="19" x14ac:dyDescent="0.25">
      <c r="A7" s="20"/>
      <c r="B7" s="29" t="s">
        <v>549</v>
      </c>
      <c r="C7" s="27">
        <v>2222000000</v>
      </c>
      <c r="D7" s="27">
        <v>2886000000</v>
      </c>
      <c r="E7" s="27">
        <v>1814000000</v>
      </c>
      <c r="F7" s="28">
        <v>3075000000</v>
      </c>
      <c r="G7" s="20"/>
      <c r="H7" s="20"/>
      <c r="I7" s="20"/>
      <c r="J7" s="20"/>
      <c r="K7" s="20"/>
      <c r="L7" s="20"/>
      <c r="M7" s="20"/>
      <c r="N7" s="20"/>
      <c r="O7" s="20"/>
      <c r="P7" s="20"/>
      <c r="Q7" s="20"/>
      <c r="R7" s="20"/>
      <c r="S7" s="20"/>
      <c r="T7" s="20"/>
      <c r="U7" s="20"/>
      <c r="V7" s="20"/>
    </row>
    <row r="8" spans="1:22" ht="19" x14ac:dyDescent="0.25">
      <c r="A8" s="20"/>
      <c r="B8" s="29" t="s">
        <v>550</v>
      </c>
      <c r="C8" s="27">
        <v>6173000000</v>
      </c>
      <c r="D8" s="27">
        <v>5673000000</v>
      </c>
      <c r="E8" s="27">
        <v>6766000000</v>
      </c>
      <c r="F8" s="28">
        <v>6728000000</v>
      </c>
      <c r="G8" s="20"/>
      <c r="H8" s="20"/>
      <c r="I8" s="20"/>
      <c r="J8" s="20"/>
      <c r="K8" s="20"/>
      <c r="L8" s="20"/>
      <c r="M8" s="20"/>
      <c r="N8" s="20"/>
      <c r="O8" s="20"/>
      <c r="P8" s="20"/>
      <c r="Q8" s="20"/>
      <c r="R8" s="20"/>
      <c r="S8" s="20"/>
      <c r="T8" s="20"/>
      <c r="U8" s="20"/>
      <c r="V8" s="20"/>
    </row>
    <row r="9" spans="1:22" ht="19" x14ac:dyDescent="0.25">
      <c r="A9" s="20"/>
      <c r="B9" s="29" t="s">
        <v>551</v>
      </c>
      <c r="C9" s="27">
        <v>8395000000</v>
      </c>
      <c r="D9" s="27">
        <v>8559000000</v>
      </c>
      <c r="E9" s="27">
        <v>8580000000</v>
      </c>
      <c r="F9" s="28">
        <v>9803000000</v>
      </c>
      <c r="G9" s="20"/>
      <c r="H9" s="20"/>
      <c r="I9" s="20"/>
      <c r="J9" s="20"/>
      <c r="K9" s="20"/>
      <c r="L9" s="20"/>
      <c r="M9" s="20"/>
      <c r="N9" s="20"/>
      <c r="O9" s="20"/>
      <c r="P9" s="20"/>
      <c r="Q9" s="20"/>
      <c r="R9" s="20"/>
      <c r="S9" s="20"/>
      <c r="T9" s="20"/>
      <c r="U9" s="20"/>
      <c r="V9" s="20"/>
    </row>
    <row r="10" spans="1:22" ht="19" x14ac:dyDescent="0.25">
      <c r="A10" s="20"/>
      <c r="B10" s="29" t="s">
        <v>552</v>
      </c>
      <c r="C10" s="27">
        <v>1219000000</v>
      </c>
      <c r="D10" s="27">
        <v>1138000000</v>
      </c>
      <c r="E10" s="27">
        <v>1021000000</v>
      </c>
      <c r="F10" s="28">
        <v>1023000000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4451000000</v>
      </c>
      <c r="D12" s="27">
        <v>4040000000</v>
      </c>
      <c r="E12" s="27">
        <v>3742000000</v>
      </c>
      <c r="F12" s="28">
        <v>3190000000</v>
      </c>
      <c r="G12" s="20"/>
      <c r="H12" s="20"/>
      <c r="I12" s="20"/>
      <c r="J12" s="20"/>
      <c r="K12" s="20"/>
      <c r="L12" s="20"/>
      <c r="M12" s="20"/>
      <c r="N12" s="20"/>
      <c r="O12" s="20"/>
      <c r="P12" s="20"/>
      <c r="Q12" s="20"/>
      <c r="R12" s="20"/>
      <c r="S12" s="20"/>
      <c r="T12" s="20"/>
      <c r="U12" s="20"/>
      <c r="V12" s="20"/>
    </row>
    <row r="13" spans="1:22" ht="19" x14ac:dyDescent="0.25">
      <c r="A13" s="20"/>
      <c r="B13" s="29" t="s">
        <v>555</v>
      </c>
      <c r="C13" s="27">
        <v>3663000000</v>
      </c>
      <c r="D13" s="27">
        <v>3333000000</v>
      </c>
      <c r="E13" s="27">
        <v>3154000000</v>
      </c>
      <c r="F13" s="28">
        <v>2569000000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92000000</v>
      </c>
      <c r="D15" s="27">
        <v>87000000</v>
      </c>
      <c r="E15" s="27">
        <v>84000000</v>
      </c>
      <c r="F15" s="28">
        <v>93000000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1143000000</v>
      </c>
      <c r="D17" s="34">
        <v>1181000000</v>
      </c>
      <c r="E17" s="34">
        <v>1035000000</v>
      </c>
      <c r="F17" s="35">
        <v>1396000000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0.42760942760942761</v>
      </c>
      <c r="D24" s="50">
        <f>D17/(D4)</f>
        <v>0.45739736638264911</v>
      </c>
      <c r="E24" s="50">
        <f>E17/(E4)</f>
        <v>0.39731285988483683</v>
      </c>
      <c r="F24" s="51">
        <f>F17/(F4)</f>
        <v>0.53241800152555296</v>
      </c>
      <c r="G24" s="46">
        <f>(IF(C24 &gt; 0.5, 100, IF(C24 &gt;= 0.2, 50, 0))) +
  (IF(D24 &gt; 0.5, 100, IF(D24 &gt;= 0.2, 50, 0))) +
  (IF(E24 &gt; 0.5, 100, IF(E24 &gt;= 0.2, 50, 0))) +
  (IF(F24 &gt; 0.5, 100, IF(F24 &gt;= 0.2, 50, 0)))</f>
        <v>250</v>
      </c>
      <c r="H24" s="47" t="s">
        <v>571</v>
      </c>
      <c r="I24" s="20"/>
      <c r="J24" s="20"/>
      <c r="K24" s="20"/>
      <c r="L24" s="20"/>
      <c r="M24" s="20"/>
      <c r="N24" s="20"/>
      <c r="O24" s="20"/>
      <c r="P24" s="20"/>
      <c r="Q24" s="20"/>
      <c r="R24" s="20"/>
      <c r="S24" s="20"/>
      <c r="T24" s="20"/>
      <c r="U24" s="20"/>
      <c r="V24" s="20"/>
    </row>
    <row r="25" spans="1:22" x14ac:dyDescent="0.2">
      <c r="A25" s="20"/>
      <c r="B25" s="39" t="s">
        <v>487</v>
      </c>
      <c r="C25" s="50">
        <f>C17/C6</f>
        <v>9.4791839442693648E-2</v>
      </c>
      <c r="D25" s="50">
        <f>D17/D6</f>
        <v>9.9310460813992599E-2</v>
      </c>
      <c r="E25" s="50">
        <f>E17/E6</f>
        <v>8.8205215612749271E-2</v>
      </c>
      <c r="F25" s="51">
        <f>F17/F6</f>
        <v>0.11283543485289363</v>
      </c>
      <c r="G25" s="46">
        <f>(IF(C25 &gt; 0.17, 100, IF(C25 &gt;= 0.1, 50, 0))) +
  (IF(D25 &gt; 0.17, 100, IF(D25 &gt;= 0.1, 50, 0))) +
  (IF(E25 &gt; 0.17, 100, IF(E25 &gt;= 0.1, 50, 0))) +
  (IF(F25 &gt; 0.17, 100, IF(F25 &gt;= 0.1, 50, 0)))</f>
        <v>50</v>
      </c>
      <c r="H25" s="47" t="s">
        <v>572</v>
      </c>
      <c r="I25" s="20"/>
      <c r="J25" s="20"/>
      <c r="K25" s="20"/>
      <c r="L25" s="20"/>
      <c r="M25" s="20"/>
      <c r="N25" s="20"/>
      <c r="O25" s="20"/>
      <c r="P25" s="20"/>
      <c r="Q25" s="20"/>
      <c r="R25" s="20"/>
      <c r="S25" s="20"/>
      <c r="T25" s="20"/>
      <c r="U25" s="20"/>
      <c r="V25" s="20"/>
    </row>
    <row r="26" spans="1:22" x14ac:dyDescent="0.2">
      <c r="A26" s="20"/>
      <c r="B26" s="39" t="s">
        <v>489</v>
      </c>
      <c r="C26" s="50">
        <f>C8/C6</f>
        <v>0.5119422789849063</v>
      </c>
      <c r="D26" s="50">
        <f>D8/D6</f>
        <v>0.47704339051463168</v>
      </c>
      <c r="E26" s="50">
        <f>E8/E6</f>
        <v>0.5766149650588035</v>
      </c>
      <c r="F26" s="51">
        <f>F8/F6</f>
        <v>0.54380860006466214</v>
      </c>
      <c r="G26" s="46">
        <f>(IF(C26 &lt; 0.5, 100, 0)) +
  (IF(D26 &lt; 0.5, 100, 0)) +
  (IF(E26 &lt; 0.5, 100, 0)) +
  (IF(F26 &lt; 0.5, 100, 0))</f>
        <v>100</v>
      </c>
      <c r="H26" s="47" t="s">
        <v>573</v>
      </c>
      <c r="I26" s="20"/>
      <c r="J26" s="20"/>
      <c r="K26" s="20"/>
      <c r="L26" s="20"/>
      <c r="M26" s="20"/>
      <c r="N26" s="20"/>
      <c r="O26" s="20"/>
      <c r="P26" s="20"/>
      <c r="Q26" s="20"/>
      <c r="R26" s="20"/>
      <c r="S26" s="20"/>
      <c r="T26" s="20"/>
      <c r="U26" s="20"/>
      <c r="V26" s="20"/>
    </row>
    <row r="27" spans="1:22" x14ac:dyDescent="0.2">
      <c r="A27" s="20"/>
      <c r="B27" s="39" t="s">
        <v>574</v>
      </c>
      <c r="C27" s="50">
        <f>C9/(C13+C10)</f>
        <v>1.7195821384678411</v>
      </c>
      <c r="D27" s="50">
        <f>D9/(D13+D10)</f>
        <v>1.9143368373965557</v>
      </c>
      <c r="E27" s="50">
        <f>E9/(E13+E10)</f>
        <v>2.0550898203592816</v>
      </c>
      <c r="F27" s="51">
        <f>F9/(F13+F10)</f>
        <v>2.729120267260579</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0.11813666120293446</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0.23412535845964769</v>
      </c>
      <c r="D31" s="50">
        <f>D17/(D13+D10)</f>
        <v>0.26414672332811451</v>
      </c>
      <c r="E31" s="50">
        <f>E17/(E13+E10)</f>
        <v>0.24790419161676647</v>
      </c>
      <c r="F31" s="51">
        <f>F17/(F13+F10)</f>
        <v>0.38864142538975499</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0.55083333333333329</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4375000000</v>
      </c>
      <c r="D4" s="27">
        <v>4351000000</v>
      </c>
      <c r="E4" s="27">
        <v>4210000000</v>
      </c>
      <c r="F4" s="28">
        <v>4287000000</v>
      </c>
      <c r="G4" s="20"/>
      <c r="H4" s="20"/>
      <c r="I4" s="20"/>
      <c r="J4" s="20"/>
      <c r="K4" s="20"/>
      <c r="L4" s="20"/>
      <c r="M4" s="20"/>
      <c r="N4" s="20"/>
      <c r="O4" s="20"/>
      <c r="P4" s="20"/>
      <c r="Q4" s="20"/>
      <c r="R4" s="20"/>
      <c r="S4" s="20"/>
      <c r="T4" s="20"/>
      <c r="U4" s="20"/>
      <c r="V4" s="20"/>
    </row>
    <row r="5" spans="1:22" ht="19" x14ac:dyDescent="0.25">
      <c r="A5" s="20"/>
      <c r="B5" s="29" t="s">
        <v>547</v>
      </c>
      <c r="C5" s="27">
        <v>15065000000</v>
      </c>
      <c r="D5" s="27">
        <v>14777000000</v>
      </c>
      <c r="E5" s="27">
        <v>14782000000</v>
      </c>
      <c r="F5" s="28">
        <v>14653000000</v>
      </c>
      <c r="G5" s="20"/>
      <c r="H5" s="20"/>
      <c r="I5" s="20"/>
      <c r="J5" s="20"/>
      <c r="K5" s="20"/>
      <c r="L5" s="20"/>
      <c r="M5" s="20"/>
      <c r="N5" s="20"/>
      <c r="O5" s="20"/>
      <c r="P5" s="20"/>
      <c r="Q5" s="20"/>
      <c r="R5" s="20"/>
      <c r="S5" s="20"/>
      <c r="T5" s="20"/>
      <c r="U5" s="20"/>
      <c r="V5" s="20"/>
    </row>
    <row r="6" spans="1:22" ht="19" x14ac:dyDescent="0.25">
      <c r="A6" s="20"/>
      <c r="B6" s="29" t="s">
        <v>548</v>
      </c>
      <c r="C6" s="27">
        <v>478464000000</v>
      </c>
      <c r="D6" s="27">
        <v>455249000000</v>
      </c>
      <c r="E6" s="27">
        <v>432381000000</v>
      </c>
      <c r="F6" s="28">
        <v>421602000000</v>
      </c>
      <c r="G6" s="20"/>
      <c r="H6" s="20"/>
      <c r="I6" s="20"/>
      <c r="J6" s="20"/>
      <c r="K6" s="20"/>
      <c r="L6" s="20"/>
      <c r="M6" s="20"/>
      <c r="N6" s="20"/>
      <c r="O6" s="20"/>
      <c r="P6" s="20"/>
      <c r="Q6" s="20"/>
      <c r="R6" s="20"/>
      <c r="S6" s="20"/>
      <c r="T6" s="20"/>
      <c r="U6" s="20"/>
      <c r="V6" s="20"/>
    </row>
    <row r="7" spans="1:22" ht="19" x14ac:dyDescent="0.25">
      <c r="A7" s="20"/>
      <c r="B7" s="29" t="s">
        <v>549</v>
      </c>
      <c r="C7" s="27">
        <v>0</v>
      </c>
      <c r="D7" s="27">
        <v>0</v>
      </c>
      <c r="E7" s="27">
        <v>0</v>
      </c>
      <c r="F7" s="28">
        <v>0</v>
      </c>
      <c r="G7" s="20"/>
      <c r="H7" s="20"/>
      <c r="I7" s="20"/>
      <c r="J7" s="20"/>
      <c r="K7" s="20"/>
      <c r="L7" s="20"/>
      <c r="M7" s="20"/>
      <c r="N7" s="20"/>
      <c r="O7" s="20"/>
      <c r="P7" s="20"/>
      <c r="Q7" s="20"/>
      <c r="R7" s="20"/>
      <c r="S7" s="20"/>
      <c r="T7" s="20"/>
      <c r="U7" s="20"/>
      <c r="V7" s="20"/>
    </row>
    <row r="8" spans="1:22" ht="19" x14ac:dyDescent="0.25">
      <c r="A8" s="20"/>
      <c r="B8" s="29" t="s">
        <v>550</v>
      </c>
      <c r="C8" s="27">
        <v>0</v>
      </c>
      <c r="D8" s="27">
        <v>0</v>
      </c>
      <c r="E8" s="27">
        <v>0</v>
      </c>
      <c r="F8" s="28">
        <v>0</v>
      </c>
      <c r="G8" s="20"/>
      <c r="H8" s="20"/>
      <c r="I8" s="20"/>
      <c r="J8" s="20"/>
      <c r="K8" s="20"/>
      <c r="L8" s="20"/>
      <c r="M8" s="20"/>
      <c r="N8" s="20"/>
      <c r="O8" s="20"/>
      <c r="P8" s="20"/>
      <c r="Q8" s="20"/>
      <c r="R8" s="20"/>
      <c r="S8" s="20"/>
      <c r="T8" s="20"/>
      <c r="U8" s="20"/>
      <c r="V8" s="20"/>
    </row>
    <row r="9" spans="1:22" ht="19" x14ac:dyDescent="0.25">
      <c r="A9" s="20"/>
      <c r="B9" s="29" t="s">
        <v>551</v>
      </c>
      <c r="C9" s="27">
        <v>420375000000</v>
      </c>
      <c r="D9" s="27">
        <v>402667000000</v>
      </c>
      <c r="E9" s="27">
        <v>371352000000</v>
      </c>
      <c r="F9" s="28">
        <v>361398000000</v>
      </c>
      <c r="G9" s="20"/>
      <c r="H9" s="20"/>
      <c r="I9" s="20"/>
      <c r="J9" s="20"/>
      <c r="K9" s="20"/>
      <c r="L9" s="20"/>
      <c r="M9" s="20"/>
      <c r="N9" s="20"/>
      <c r="O9" s="20"/>
      <c r="P9" s="20"/>
      <c r="Q9" s="20"/>
      <c r="R9" s="20"/>
      <c r="S9" s="20"/>
      <c r="T9" s="20"/>
      <c r="U9" s="20"/>
      <c r="V9" s="20"/>
    </row>
    <row r="10" spans="1:22" ht="19" x14ac:dyDescent="0.25">
      <c r="A10" s="20"/>
      <c r="B10" s="29" t="s">
        <v>552</v>
      </c>
      <c r="C10" s="27">
        <v>30136000000</v>
      </c>
      <c r="D10" s="27">
        <v>29418000000</v>
      </c>
      <c r="E10" s="27">
        <v>24470000000</v>
      </c>
      <c r="F10" s="28">
        <v>16865000000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60945000000</v>
      </c>
      <c r="D12" s="27">
        <v>57184000000</v>
      </c>
      <c r="E12" s="27">
        <v>51006000000</v>
      </c>
      <c r="F12" s="28">
        <v>40088000000</v>
      </c>
      <c r="G12" s="20"/>
      <c r="H12" s="20"/>
      <c r="I12" s="20"/>
      <c r="J12" s="20"/>
      <c r="K12" s="20"/>
      <c r="L12" s="20"/>
      <c r="M12" s="20"/>
      <c r="N12" s="20"/>
      <c r="O12" s="20"/>
      <c r="P12" s="20"/>
      <c r="Q12" s="20"/>
      <c r="R12" s="20"/>
      <c r="S12" s="20"/>
      <c r="T12" s="20"/>
      <c r="U12" s="20"/>
      <c r="V12" s="20"/>
    </row>
    <row r="13" spans="1:22" ht="19" x14ac:dyDescent="0.25">
      <c r="A13" s="20"/>
      <c r="B13" s="29" t="s">
        <v>555</v>
      </c>
      <c r="C13" s="27">
        <v>58089000000</v>
      </c>
      <c r="D13" s="27">
        <v>52582000000</v>
      </c>
      <c r="E13" s="27">
        <v>61029000000</v>
      </c>
      <c r="F13" s="28">
        <v>60204000000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20575000000</v>
      </c>
      <c r="D17" s="34">
        <v>13809000000</v>
      </c>
      <c r="E17" s="34">
        <v>12310000000</v>
      </c>
      <c r="F17" s="35">
        <v>16699000000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f>C17/(C4)</f>
        <v>4.7028571428571428</v>
      </c>
      <c r="D24" s="50">
        <f>D17/(D4)</f>
        <v>3.1737531601930589</v>
      </c>
      <c r="E24" s="50">
        <f>E17/(E4)</f>
        <v>2.9239904988123517</v>
      </c>
      <c r="F24" s="51">
        <f>F17/(F4)</f>
        <v>3.8952647539071612</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4.3002190342429109E-2</v>
      </c>
      <c r="D25" s="50">
        <f>D17/D6</f>
        <v>3.0332850813510847E-2</v>
      </c>
      <c r="E25" s="50">
        <f>E17/E6</f>
        <v>2.8470261181689296E-2</v>
      </c>
      <c r="F25" s="51">
        <f>F17/F6</f>
        <v>3.9608445880237757E-2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v>
      </c>
      <c r="D26" s="50">
        <f>D8/D6</f>
        <v>0</v>
      </c>
      <c r="E26" s="50">
        <f>E8/E6</f>
        <v>0</v>
      </c>
      <c r="F26" s="51">
        <f>F8/F6</f>
        <v>0</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4.7648058940209692</v>
      </c>
      <c r="D27" s="50">
        <f>D9/(D13+D10)</f>
        <v>4.9105731707317073</v>
      </c>
      <c r="E27" s="50">
        <f>E9/(E13+E10)</f>
        <v>4.3433490450180701</v>
      </c>
      <c r="F27" s="51">
        <f>F9/(F13+F10)</f>
        <v>4.6892784388015931</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0.15308132626996745</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0.23321054122981014</v>
      </c>
      <c r="D31" s="50">
        <f>D17/(D13+D10)</f>
        <v>0.16840243902439025</v>
      </c>
      <c r="E31" s="50">
        <f>E17/(E13+E10)</f>
        <v>0.14397829214376776</v>
      </c>
      <c r="F31" s="51">
        <f>F17/(F13+F10)</f>
        <v>0.21667596569308023</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603</v>
      </c>
      <c r="D2" s="23" t="s">
        <v>604</v>
      </c>
      <c r="E2" s="23" t="s">
        <v>605</v>
      </c>
      <c r="F2" s="23" t="s">
        <v>606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0.42666666666666664</v>
      </c>
      <c r="J2" s="20"/>
      <c r="K2" s="20"/>
      <c r="L2" s="20"/>
      <c r="M2" s="20"/>
      <c r="N2" s="20"/>
      <c r="O2" s="20"/>
      <c r="P2" s="20"/>
      <c r="Q2" s="20"/>
      <c r="R2" s="20"/>
      <c r="S2" s="20"/>
      <c r="T2" s="20"/>
      <c r="U2" s="20"/>
      <c r="V2" s="20"/>
    </row>
    <row r="3" spans="1:22" ht="19" x14ac:dyDescent="0.25">
      <c r="A3" s="20"/>
      <c r="B3" s="26" t="s">
        <v>545</v>
      </c>
      <c r="C3" s="27">
        <v>14957000000</v>
      </c>
      <c r="D3" s="27">
        <v>16119000000</v>
      </c>
      <c r="E3" s="27">
        <v>15636000000</v>
      </c>
      <c r="F3" s="28">
        <v>14594000000</v>
      </c>
      <c r="G3" s="20"/>
      <c r="H3" s="20"/>
      <c r="I3" s="20"/>
      <c r="J3" s="20"/>
      <c r="K3" s="20"/>
      <c r="L3" s="20"/>
      <c r="M3" s="20"/>
      <c r="N3" s="20"/>
      <c r="O3" s="20"/>
      <c r="P3" s="20"/>
      <c r="Q3" s="20"/>
      <c r="R3" s="20"/>
      <c r="S3" s="20"/>
      <c r="T3" s="20"/>
      <c r="U3" s="20"/>
      <c r="V3" s="20"/>
    </row>
    <row r="4" spans="1:22" ht="19" x14ac:dyDescent="0.25">
      <c r="A4" s="20"/>
      <c r="B4" s="29" t="s">
        <v>546</v>
      </c>
      <c r="C4" s="27">
        <v>2529000000</v>
      </c>
      <c r="D4" s="27">
        <v>2461000000</v>
      </c>
      <c r="E4" s="27">
        <v>2361000000</v>
      </c>
      <c r="F4" s="28">
        <v>2360000000</v>
      </c>
      <c r="G4" s="20"/>
      <c r="H4" s="20"/>
      <c r="I4" s="20"/>
      <c r="J4" s="20"/>
      <c r="K4" s="20"/>
      <c r="L4" s="20"/>
      <c r="M4" s="20"/>
      <c r="N4" s="20"/>
      <c r="O4" s="20"/>
      <c r="P4" s="20"/>
      <c r="Q4" s="20"/>
      <c r="R4" s="20"/>
      <c r="S4" s="20"/>
      <c r="T4" s="20"/>
      <c r="U4" s="20"/>
      <c r="V4" s="20"/>
    </row>
    <row r="5" spans="1:22" ht="19" x14ac:dyDescent="0.25">
      <c r="A5" s="20"/>
      <c r="B5" s="29" t="s">
        <v>547</v>
      </c>
      <c r="C5" s="27">
        <v>4725000000</v>
      </c>
      <c r="D5" s="27">
        <v>4613000000</v>
      </c>
      <c r="E5" s="27">
        <v>5855000000</v>
      </c>
      <c r="F5" s="28">
        <v>7989000000</v>
      </c>
      <c r="G5" s="20"/>
      <c r="H5" s="20"/>
      <c r="I5" s="20"/>
      <c r="J5" s="20"/>
      <c r="K5" s="20"/>
      <c r="L5" s="20"/>
      <c r="M5" s="20"/>
      <c r="N5" s="20"/>
      <c r="O5" s="20"/>
      <c r="P5" s="20"/>
      <c r="Q5" s="20"/>
      <c r="R5" s="20"/>
      <c r="S5" s="20"/>
      <c r="T5" s="20"/>
      <c r="U5" s="20"/>
      <c r="V5" s="20"/>
    </row>
    <row r="6" spans="1:22" ht="19" x14ac:dyDescent="0.25">
      <c r="A6" s="20"/>
      <c r="B6" s="29" t="s">
        <v>548</v>
      </c>
      <c r="C6" s="27">
        <v>45121000000</v>
      </c>
      <c r="D6" s="27">
        <v>43349000000</v>
      </c>
      <c r="E6" s="27">
        <v>43878000000</v>
      </c>
      <c r="F6" s="28">
        <v>44453000000</v>
      </c>
      <c r="G6" s="20"/>
      <c r="H6" s="20"/>
      <c r="I6" s="20"/>
      <c r="J6" s="20"/>
      <c r="K6" s="20"/>
      <c r="L6" s="20"/>
      <c r="M6" s="20"/>
      <c r="N6" s="20"/>
      <c r="O6" s="20"/>
      <c r="P6" s="20"/>
      <c r="Q6" s="20"/>
      <c r="R6" s="20"/>
      <c r="S6" s="20"/>
      <c r="T6" s="20"/>
      <c r="U6" s="20"/>
      <c r="V6" s="20"/>
    </row>
    <row r="7" spans="1:22" ht="19" x14ac:dyDescent="0.25">
      <c r="A7" s="20"/>
      <c r="B7" s="29" t="s">
        <v>549</v>
      </c>
      <c r="C7" s="27">
        <v>35640000000</v>
      </c>
      <c r="D7" s="27">
        <v>33740000000</v>
      </c>
      <c r="E7" s="27">
        <v>30550000000</v>
      </c>
      <c r="F7" s="28">
        <v>27624000000</v>
      </c>
      <c r="G7" s="20"/>
      <c r="H7" s="20"/>
      <c r="I7" s="20"/>
      <c r="J7" s="20"/>
      <c r="K7" s="20"/>
      <c r="L7" s="20"/>
      <c r="M7" s="20"/>
      <c r="N7" s="20"/>
      <c r="O7" s="20"/>
      <c r="P7" s="20"/>
      <c r="Q7" s="20"/>
      <c r="R7" s="20"/>
      <c r="S7" s="20"/>
      <c r="T7" s="20"/>
      <c r="U7" s="20"/>
      <c r="V7" s="20"/>
    </row>
    <row r="8" spans="1:22" ht="19" x14ac:dyDescent="0.25">
      <c r="A8" s="20"/>
      <c r="B8" s="29" t="s">
        <v>550</v>
      </c>
      <c r="C8" s="27">
        <v>12693000000</v>
      </c>
      <c r="D8" s="27">
        <v>12566000000</v>
      </c>
      <c r="E8" s="27">
        <v>14034000000</v>
      </c>
      <c r="F8" s="28">
        <v>15035000000</v>
      </c>
      <c r="G8" s="20"/>
      <c r="H8" s="20"/>
      <c r="I8" s="20"/>
      <c r="J8" s="20"/>
      <c r="K8" s="20"/>
      <c r="L8" s="20"/>
      <c r="M8" s="20"/>
      <c r="N8" s="20"/>
      <c r="O8" s="20"/>
      <c r="P8" s="20"/>
      <c r="Q8" s="20"/>
      <c r="R8" s="20"/>
      <c r="S8" s="20"/>
      <c r="T8" s="20"/>
      <c r="U8" s="20"/>
      <c r="V8" s="20"/>
    </row>
    <row r="9" spans="1:22" ht="19" x14ac:dyDescent="0.25">
      <c r="A9" s="20"/>
      <c r="B9" s="29" t="s">
        <v>551</v>
      </c>
      <c r="C9" s="27">
        <v>48333000000</v>
      </c>
      <c r="D9" s="27">
        <v>46306000000</v>
      </c>
      <c r="E9" s="27">
        <v>44584000000</v>
      </c>
      <c r="F9" s="28">
        <v>42659000000</v>
      </c>
      <c r="G9" s="20"/>
      <c r="H9" s="20"/>
      <c r="I9" s="20"/>
      <c r="J9" s="20"/>
      <c r="K9" s="20"/>
      <c r="L9" s="20"/>
      <c r="M9" s="20"/>
      <c r="N9" s="20"/>
      <c r="O9" s="20"/>
      <c r="P9" s="20"/>
      <c r="Q9" s="20"/>
      <c r="R9" s="20"/>
      <c r="S9" s="20"/>
      <c r="T9" s="20"/>
      <c r="U9" s="20"/>
      <c r="V9" s="20"/>
    </row>
    <row r="10" spans="1:22" ht="19" x14ac:dyDescent="0.25">
      <c r="A10" s="20"/>
      <c r="B10" s="29" t="s">
        <v>552</v>
      </c>
      <c r="C10" s="27">
        <v>5677000000</v>
      </c>
      <c r="D10" s="27">
        <v>4911000000</v>
      </c>
      <c r="E10" s="27">
        <v>3128000000</v>
      </c>
      <c r="F10" s="28">
        <v>2186000000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-286000000</v>
      </c>
      <c r="D12" s="27">
        <v>-642000000</v>
      </c>
      <c r="E12" s="27">
        <v>-280000000</v>
      </c>
      <c r="F12" s="28">
        <v>1205000000</v>
      </c>
      <c r="G12" s="20"/>
      <c r="H12" s="20"/>
      <c r="I12" s="20"/>
      <c r="J12" s="20"/>
      <c r="K12" s="20"/>
      <c r="L12" s="20"/>
      <c r="M12" s="20"/>
      <c r="N12" s="20"/>
      <c r="O12" s="20"/>
      <c r="P12" s="20"/>
      <c r="Q12" s="20"/>
      <c r="R12" s="20"/>
      <c r="S12" s="20"/>
      <c r="T12" s="20"/>
      <c r="U12" s="20"/>
      <c r="V12" s="20"/>
    </row>
    <row r="13" spans="1:22" ht="19" x14ac:dyDescent="0.25">
      <c r="A13" s="20"/>
      <c r="B13" s="29" t="s">
        <v>555</v>
      </c>
      <c r="C13" s="27">
        <v>-3212000000</v>
      </c>
      <c r="D13" s="27">
        <v>-2957000000</v>
      </c>
      <c r="E13" s="27">
        <v>-706000000</v>
      </c>
      <c r="F13" s="28">
        <v>1794000000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3762000000</v>
      </c>
      <c r="D17" s="34">
        <v>2844000000</v>
      </c>
      <c r="E17" s="34">
        <v>3175000000</v>
      </c>
      <c r="F17" s="35">
        <v>2429000000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1.4875444839857652</v>
      </c>
      <c r="D24" s="50">
        <f>D17/(D4)</f>
        <v>1.1556277935798456</v>
      </c>
      <c r="E24" s="50">
        <f>E17/(E4)</f>
        <v>1.3447691656077934</v>
      </c>
      <c r="F24" s="51">
        <f>F17/(F4)</f>
        <v>1.0292372881355931</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8.3375811706300831E-2</v>
      </c>
      <c r="D25" s="50">
        <f>D17/D6</f>
        <v>6.5607049758933306E-2</v>
      </c>
      <c r="E25" s="50">
        <f>E17/E6</f>
        <v>7.2359724691189203E-2</v>
      </c>
      <c r="F25" s="51">
        <f>F17/F6</f>
        <v>5.4641981418576922E-2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0.28131025464861154</v>
      </c>
      <c r="D26" s="50">
        <f>D8/D6</f>
        <v>0.28987981268310686</v>
      </c>
      <c r="E26" s="50">
        <f>E8/E6</f>
        <v>0.31984137836729115</v>
      </c>
      <c r="F26" s="51">
        <f>F8/F6</f>
        <v>0.33822239218950351</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19.607707910750506</v>
      </c>
      <c r="D27" s="50">
        <f>D9/(D13+D10)</f>
        <v>23.698055271238484</v>
      </c>
      <c r="E27" s="50">
        <f>E9/(E13+E10)</f>
        <v>18.407927332782823</v>
      </c>
      <c r="F27" s="51">
        <f>F9/(F13+F10)</f>
        <v>10.718341708542713</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-0.16467504544248637</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1.5261663286004057</v>
      </c>
      <c r="D31" s="50">
        <f>D17/(D13+D10)</f>
        <v>1.4554759467758445</v>
      </c>
      <c r="E31" s="50">
        <f>E17/(E13+E10)</f>
        <v>1.3109000825763832</v>
      </c>
      <c r="F31" s="51">
        <f>F17/(F13+F10)</f>
        <v>0.61030150753768841</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616</v>
      </c>
      <c r="D2" s="23" t="s">
        <v>617</v>
      </c>
      <c r="E2" s="23" t="s">
        <v>618</v>
      </c>
      <c r="F2" s="23" t="s">
        <v>619</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0.13708333333333333</v>
      </c>
      <c r="J2" s="20"/>
      <c r="K2" s="20"/>
      <c r="L2" s="20"/>
      <c r="M2" s="20"/>
      <c r="N2" s="20"/>
      <c r="O2" s="20"/>
      <c r="P2" s="20"/>
      <c r="Q2" s="20"/>
      <c r="R2" s="20"/>
      <c r="S2" s="20"/>
      <c r="T2" s="20"/>
      <c r="U2" s="20"/>
      <c r="V2" s="20"/>
    </row>
    <row r="3" spans="1:22" ht="19" x14ac:dyDescent="0.25">
      <c r="A3" s="20"/>
      <c r="B3" s="26" t="s">
        <v>545</v>
      </c>
      <c r="C3" s="27">
        <v>3678070000</v>
      </c>
      <c r="D3" s="27">
        <v>3726142000</v>
      </c>
      <c r="E3" s="27">
        <v>5124569000</v>
      </c>
      <c r="F3" s="28">
        <v>3157159000</v>
      </c>
      <c r="G3" s="20"/>
      <c r="H3" s="20"/>
      <c r="I3" s="20"/>
      <c r="J3" s="20"/>
      <c r="K3" s="20"/>
      <c r="L3" s="20"/>
      <c r="M3" s="20"/>
      <c r="N3" s="20"/>
      <c r="O3" s="20"/>
      <c r="P3" s="20"/>
      <c r="Q3" s="20"/>
      <c r="R3" s="20"/>
      <c r="S3" s="20"/>
      <c r="T3" s="20"/>
      <c r="U3" s="20"/>
      <c r="V3" s="20"/>
    </row>
    <row r="4" spans="1:22" ht="19" x14ac:dyDescent="0.25">
      <c r="A4" s="20"/>
      <c r="B4" s="29" t="s">
        <v>546</v>
      </c>
      <c r="C4" s="27">
        <v>4186247000</v>
      </c>
      <c r="D4" s="27">
        <v>3976591000</v>
      </c>
      <c r="E4" s="27">
        <v>3746425000</v>
      </c>
      <c r="F4" s="28">
        <v>3487215000</v>
      </c>
      <c r="G4" s="20"/>
      <c r="H4" s="20"/>
      <c r="I4" s="20"/>
      <c r="J4" s="20"/>
      <c r="K4" s="20"/>
      <c r="L4" s="20"/>
      <c r="M4" s="20"/>
      <c r="N4" s="20"/>
      <c r="O4" s="20"/>
      <c r="P4" s="20"/>
      <c r="Q4" s="20"/>
      <c r="R4" s="20"/>
      <c r="S4" s="20"/>
      <c r="T4" s="20"/>
      <c r="U4" s="20"/>
      <c r="V4" s="20"/>
    </row>
    <row r="5" spans="1:22" ht="19" x14ac:dyDescent="0.25">
      <c r="A5" s="20"/>
      <c r="B5" s="29" t="s">
        <v>547</v>
      </c>
      <c r="C5" s="27">
        <v>141258000</v>
      </c>
      <c r="D5" s="27">
        <v>141258000</v>
      </c>
      <c r="E5" s="27">
        <v>141258000</v>
      </c>
      <c r="F5" s="28">
        <v>653000</v>
      </c>
      <c r="G5" s="20"/>
      <c r="H5" s="20"/>
      <c r="I5" s="20"/>
      <c r="J5" s="20"/>
      <c r="K5" s="20"/>
      <c r="L5" s="20"/>
      <c r="M5" s="20"/>
      <c r="N5" s="20"/>
      <c r="O5" s="20"/>
      <c r="P5" s="20"/>
      <c r="Q5" s="20"/>
      <c r="R5" s="20"/>
      <c r="S5" s="20"/>
      <c r="T5" s="20"/>
      <c r="U5" s="20"/>
      <c r="V5" s="20"/>
    </row>
    <row r="6" spans="1:22" ht="19" x14ac:dyDescent="0.25">
      <c r="A6" s="20"/>
      <c r="B6" s="29" t="s">
        <v>548</v>
      </c>
      <c r="C6" s="27">
        <v>27196797000</v>
      </c>
      <c r="D6" s="27">
        <v>26182736000</v>
      </c>
      <c r="E6" s="27">
        <v>26338264000</v>
      </c>
      <c r="F6" s="28">
        <v>21541541000</v>
      </c>
      <c r="G6" s="20"/>
      <c r="H6" s="20"/>
      <c r="I6" s="20"/>
      <c r="J6" s="20"/>
      <c r="K6" s="20"/>
      <c r="L6" s="20"/>
      <c r="M6" s="20"/>
      <c r="N6" s="20"/>
      <c r="O6" s="20"/>
      <c r="P6" s="20"/>
      <c r="Q6" s="20"/>
      <c r="R6" s="20"/>
      <c r="S6" s="20"/>
      <c r="T6" s="20"/>
      <c r="U6" s="20"/>
      <c r="V6" s="20"/>
    </row>
    <row r="7" spans="1:22" ht="19" x14ac:dyDescent="0.25">
      <c r="A7" s="20"/>
      <c r="B7" s="29" t="s">
        <v>549</v>
      </c>
      <c r="C7" s="27">
        <v>2312289000</v>
      </c>
      <c r="D7" s="27">
        <v>1938311000</v>
      </c>
      <c r="E7" s="27">
        <v>2047457000</v>
      </c>
      <c r="F7" s="28">
        <v>1698548000</v>
      </c>
      <c r="G7" s="20"/>
      <c r="H7" s="20"/>
      <c r="I7" s="20"/>
      <c r="J7" s="20"/>
      <c r="K7" s="20"/>
      <c r="L7" s="20"/>
      <c r="M7" s="20"/>
      <c r="N7" s="20"/>
      <c r="O7" s="20"/>
      <c r="P7" s="20"/>
      <c r="Q7" s="20"/>
      <c r="R7" s="20"/>
      <c r="S7" s="20"/>
      <c r="T7" s="20"/>
      <c r="U7" s="20"/>
      <c r="V7" s="20"/>
    </row>
    <row r="8" spans="1:22" ht="19" x14ac:dyDescent="0.25">
      <c r="A8" s="20"/>
      <c r="B8" s="29" t="s">
        <v>550</v>
      </c>
      <c r="C8" s="27">
        <v>18810768000</v>
      </c>
      <c r="D8" s="27">
        <v>18631348000</v>
      </c>
      <c r="E8" s="27">
        <v>19055368000</v>
      </c>
      <c r="F8" s="28">
        <v>15478380000</v>
      </c>
      <c r="G8" s="20"/>
      <c r="H8" s="20"/>
      <c r="I8" s="20"/>
      <c r="J8" s="20"/>
      <c r="K8" s="20"/>
      <c r="L8" s="20"/>
      <c r="M8" s="20"/>
      <c r="N8" s="20"/>
      <c r="O8" s="20"/>
      <c r="P8" s="20"/>
      <c r="Q8" s="20"/>
      <c r="R8" s="20"/>
      <c r="S8" s="20"/>
      <c r="T8" s="20"/>
      <c r="U8" s="20"/>
      <c r="V8" s="20"/>
    </row>
    <row r="9" spans="1:22" ht="19" x14ac:dyDescent="0.25">
      <c r="A9" s="20"/>
      <c r="B9" s="29" t="s">
        <v>551</v>
      </c>
      <c r="C9" s="27">
        <v>21123057000</v>
      </c>
      <c r="D9" s="27">
        <v>20569659000</v>
      </c>
      <c r="E9" s="27">
        <v>21102825000</v>
      </c>
      <c r="F9" s="28">
        <v>17176928000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4126909000</v>
      </c>
      <c r="D12" s="27">
        <v>3723094000</v>
      </c>
      <c r="E12" s="27">
        <v>3524066000</v>
      </c>
      <c r="F12" s="28">
        <v>2887897000</v>
      </c>
      <c r="G12" s="20"/>
      <c r="H12" s="20"/>
      <c r="I12" s="20"/>
      <c r="J12" s="20"/>
      <c r="K12" s="20"/>
      <c r="L12" s="20"/>
      <c r="M12" s="20"/>
      <c r="N12" s="20"/>
      <c r="O12" s="20"/>
      <c r="P12" s="20"/>
      <c r="Q12" s="20"/>
      <c r="R12" s="20"/>
      <c r="S12" s="20"/>
      <c r="T12" s="20"/>
      <c r="U12" s="20"/>
      <c r="V12" s="20"/>
    </row>
    <row r="13" spans="1:22" ht="19" x14ac:dyDescent="0.25">
      <c r="A13" s="20"/>
      <c r="B13" s="29" t="s">
        <v>555</v>
      </c>
      <c r="C13" s="27">
        <v>6073740000</v>
      </c>
      <c r="D13" s="27">
        <v>5613077000</v>
      </c>
      <c r="E13" s="27">
        <v>5235439000</v>
      </c>
      <c r="F13" s="28">
        <v>4364613000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458617000</v>
      </c>
      <c r="D17" s="34">
        <v>1283332000</v>
      </c>
      <c r="E17" s="34">
        <v>-2549450000</v>
      </c>
      <c r="F17" s="35">
        <v>667760000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Pass</v>
      </c>
      <c r="F21" s="45"/>
      <c r="G21" s="46">
        <f>(((COUNTIF(C21:E21, "Pass") * 100) + (COUNTIF(C21:E21, "Fail") * 0)) * (400/300)) / 2</f>
        <v>66.666666666666657</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0.1095532585630996</v>
      </c>
      <c r="D24" s="50">
        <f>D17/(D4)</f>
        <v>0.32272164776312173</v>
      </c>
      <c r="E24" s="50">
        <f>E17/(E4)</f>
        <v>-0.68050207864831136</v>
      </c>
      <c r="F24" s="51">
        <f>F17/(F4)</f>
        <v>0.19148804991949162</v>
      </c>
      <c r="G24" s="46">
        <f>(IF(C24 &gt; 0.5, 100, IF(C24 &gt;= 0.2, 50, 0))) +
  (IF(D24 &gt; 0.5, 100, IF(D24 &gt;= 0.2, 50, 0))) +
  (IF(E24 &gt; 0.5, 100, IF(E24 &gt;= 0.2, 50, 0))) +
  (IF(F24 &gt; 0.5, 100, IF(F24 &gt;= 0.2, 50, 0)))</f>
        <v>50</v>
      </c>
      <c r="H24" s="47" t="s">
        <v>571</v>
      </c>
      <c r="I24" s="20"/>
      <c r="J24" s="20"/>
      <c r="K24" s="20"/>
      <c r="L24" s="20"/>
      <c r="M24" s="20"/>
      <c r="N24" s="20"/>
      <c r="O24" s="20"/>
      <c r="P24" s="20"/>
      <c r="Q24" s="20"/>
      <c r="R24" s="20"/>
      <c r="S24" s="20"/>
      <c r="T24" s="20"/>
      <c r="U24" s="20"/>
      <c r="V24" s="20"/>
    </row>
    <row r="25" spans="1:22" x14ac:dyDescent="0.2">
      <c r="A25" s="20"/>
      <c r="B25" s="39" t="s">
        <v>487</v>
      </c>
      <c r="C25" s="50">
        <f>C17/C6</f>
        <v>1.686290484868494E-2</v>
      </c>
      <c r="D25" s="50">
        <f>D17/D6</f>
        <v>4.9014434549544399E-2</v>
      </c>
      <c r="E25" s="50">
        <f>E17/E6</f>
        <v>-9.6796432748946545E-2</v>
      </c>
      <c r="F25" s="51">
        <f>F17/F6</f>
        <v>3.0998710816463874E-2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0.69165380026184697</v>
      </c>
      <c r="D26" s="50">
        <f>D8/D6</f>
        <v>0.71158904096195297</v>
      </c>
      <c r="E26" s="50">
        <f>E8/E6</f>
        <v>0.7234861037158713</v>
      </c>
      <c r="F26" s="51">
        <f>F8/F6</f>
        <v>0.71853633869554645</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3.4777677345424731</v>
      </c>
      <c r="D27" s="50">
        <f>D9/(D13+D10)</f>
        <v>3.6645959070221199</v>
      </c>
      <c r="E27" s="50">
        <f>E9/(E13+E10)</f>
        <v>4.0307651373647939</v>
      </c>
      <c r="F27" s="51">
        <f>F9/(F13+F10)</f>
        <v>3.9354985195709218</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0.12840899954255233</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7.5508171242101241E-2</v>
      </c>
      <c r="D31" s="50">
        <f>D17/(D13+D10)</f>
        <v>0.22863253078480841</v>
      </c>
      <c r="E31" s="50">
        <f>E17/(E13+E10)</f>
        <v>-0.48696011929467614</v>
      </c>
      <c r="F31" s="51">
        <f>F17/(F13+F10)</f>
        <v>0.15299409134326458</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591</v>
      </c>
      <c r="D2" s="23" t="s">
        <v>592</v>
      </c>
      <c r="E2" s="23" t="s">
        <v>593</v>
      </c>
      <c r="F2" s="23" t="s">
        <v>594</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0.23250000000000001</v>
      </c>
      <c r="J2" s="20"/>
      <c r="K2" s="20"/>
      <c r="L2" s="20"/>
      <c r="M2" s="20"/>
      <c r="N2" s="20"/>
      <c r="O2" s="20"/>
      <c r="P2" s="20"/>
      <c r="Q2" s="20"/>
      <c r="R2" s="20"/>
      <c r="S2" s="20"/>
      <c r="T2" s="20"/>
      <c r="U2" s="20"/>
      <c r="V2" s="20"/>
    </row>
    <row r="3" spans="1:22" ht="19" x14ac:dyDescent="0.25">
      <c r="A3" s="20"/>
      <c r="B3" s="26" t="s">
        <v>545</v>
      </c>
      <c r="C3" s="27">
        <v>528000000</v>
      </c>
      <c r="D3" s="27">
        <v>428000000</v>
      </c>
      <c r="E3" s="27">
        <v>356000000</v>
      </c>
      <c r="F3" s="28">
        <v>335000000</v>
      </c>
      <c r="G3" s="20"/>
      <c r="H3" s="20"/>
      <c r="I3" s="20"/>
      <c r="J3" s="20"/>
      <c r="K3" s="20"/>
      <c r="L3" s="20"/>
      <c r="M3" s="20"/>
      <c r="N3" s="20"/>
      <c r="O3" s="20"/>
      <c r="P3" s="20"/>
      <c r="Q3" s="20"/>
      <c r="R3" s="20"/>
      <c r="S3" s="20"/>
      <c r="T3" s="20"/>
      <c r="U3" s="20"/>
      <c r="V3" s="20"/>
    </row>
    <row r="4" spans="1:22" ht="19" x14ac:dyDescent="0.25">
      <c r="A4" s="20"/>
      <c r="B4" s="29" t="s">
        <v>546</v>
      </c>
      <c r="C4" s="27">
        <v>41381000000</v>
      </c>
      <c r="D4" s="27">
        <v>39961000000</v>
      </c>
      <c r="E4" s="27">
        <v>39440000000</v>
      </c>
      <c r="F4" s="28">
        <v>39444000000</v>
      </c>
      <c r="G4" s="20"/>
      <c r="H4" s="20"/>
      <c r="I4" s="20"/>
      <c r="J4" s="20"/>
      <c r="K4" s="20"/>
      <c r="L4" s="20"/>
      <c r="M4" s="20"/>
      <c r="N4" s="20"/>
      <c r="O4" s="20"/>
      <c r="P4" s="20"/>
      <c r="Q4" s="20"/>
      <c r="R4" s="20"/>
      <c r="S4" s="20"/>
      <c r="T4" s="20"/>
      <c r="U4" s="20"/>
      <c r="V4" s="20"/>
    </row>
    <row r="5" spans="1:22" ht="19" x14ac:dyDescent="0.25">
      <c r="A5" s="20"/>
      <c r="B5" s="29" t="s">
        <v>547</v>
      </c>
      <c r="C5" s="27">
        <v>579000000</v>
      </c>
      <c r="D5" s="27">
        <v>579000000</v>
      </c>
      <c r="E5" s="27">
        <v>579000000</v>
      </c>
      <c r="F5" s="28">
        <v>807000000</v>
      </c>
      <c r="G5" s="20"/>
      <c r="H5" s="20"/>
      <c r="I5" s="20"/>
      <c r="J5" s="20"/>
      <c r="K5" s="20"/>
      <c r="L5" s="20"/>
      <c r="M5" s="20"/>
      <c r="N5" s="20"/>
      <c r="O5" s="20"/>
      <c r="P5" s="20"/>
      <c r="Q5" s="20"/>
      <c r="R5" s="20"/>
      <c r="S5" s="20"/>
      <c r="T5" s="20"/>
      <c r="U5" s="20"/>
      <c r="V5" s="20"/>
    </row>
    <row r="6" spans="1:22" ht="19" x14ac:dyDescent="0.25">
      <c r="A6" s="20"/>
      <c r="B6" s="29" t="s">
        <v>548</v>
      </c>
      <c r="C6" s="27">
        <v>49120000000</v>
      </c>
      <c r="D6" s="27">
        <v>51703000000</v>
      </c>
      <c r="E6" s="27">
        <v>53344000000</v>
      </c>
      <c r="F6" s="28">
        <v>53593000000</v>
      </c>
      <c r="G6" s="20"/>
      <c r="H6" s="20"/>
      <c r="I6" s="20"/>
      <c r="J6" s="20"/>
      <c r="K6" s="20"/>
      <c r="L6" s="20"/>
      <c r="M6" s="20"/>
      <c r="N6" s="20"/>
      <c r="O6" s="20"/>
      <c r="P6" s="20"/>
      <c r="Q6" s="20"/>
      <c r="R6" s="20"/>
      <c r="S6" s="20"/>
      <c r="T6" s="20"/>
      <c r="U6" s="20"/>
      <c r="V6" s="20"/>
    </row>
    <row r="7" spans="1:22" ht="19" x14ac:dyDescent="0.25">
      <c r="A7" s="20"/>
      <c r="B7" s="29" t="s">
        <v>549</v>
      </c>
      <c r="C7" s="27">
        <v>11481000000</v>
      </c>
      <c r="D7" s="27">
        <v>10605000000</v>
      </c>
      <c r="E7" s="27">
        <v>10408000000</v>
      </c>
      <c r="F7" s="28">
        <v>8686000000</v>
      </c>
      <c r="G7" s="20"/>
      <c r="H7" s="20"/>
      <c r="I7" s="20"/>
      <c r="J7" s="20"/>
      <c r="K7" s="20"/>
      <c r="L7" s="20"/>
      <c r="M7" s="20"/>
      <c r="N7" s="20"/>
      <c r="O7" s="20"/>
      <c r="P7" s="20"/>
      <c r="Q7" s="20"/>
      <c r="R7" s="20"/>
      <c r="S7" s="20"/>
      <c r="T7" s="20"/>
      <c r="U7" s="20"/>
      <c r="V7" s="20"/>
    </row>
    <row r="8" spans="1:22" ht="19" x14ac:dyDescent="0.25">
      <c r="A8" s="20"/>
      <c r="B8" s="29" t="s">
        <v>550</v>
      </c>
      <c r="C8" s="27">
        <v>30756000000</v>
      </c>
      <c r="D8" s="27">
        <v>34034000000</v>
      </c>
      <c r="E8" s="27">
        <v>30792000000</v>
      </c>
      <c r="F8" s="28">
        <v>24352000000</v>
      </c>
      <c r="G8" s="20"/>
      <c r="H8" s="20"/>
      <c r="I8" s="20"/>
      <c r="J8" s="20"/>
      <c r="K8" s="20"/>
      <c r="L8" s="20"/>
      <c r="M8" s="20"/>
      <c r="N8" s="20"/>
      <c r="O8" s="20"/>
      <c r="P8" s="20"/>
      <c r="Q8" s="20"/>
      <c r="R8" s="20"/>
      <c r="S8" s="20"/>
      <c r="T8" s="20"/>
      <c r="U8" s="20"/>
      <c r="V8" s="20"/>
    </row>
    <row r="9" spans="1:22" ht="19" x14ac:dyDescent="0.25">
      <c r="A9" s="20"/>
      <c r="B9" s="29" t="s">
        <v>551</v>
      </c>
      <c r="C9" s="27">
        <v>42237000000</v>
      </c>
      <c r="D9" s="27">
        <v>44639000000</v>
      </c>
      <c r="E9" s="27">
        <v>41200000000</v>
      </c>
      <c r="F9" s="28">
        <v>33038000000</v>
      </c>
      <c r="G9" s="20"/>
      <c r="H9" s="20"/>
      <c r="I9" s="20"/>
      <c r="J9" s="20"/>
      <c r="K9" s="20"/>
      <c r="L9" s="20"/>
      <c r="M9" s="20"/>
      <c r="N9" s="20"/>
      <c r="O9" s="20"/>
      <c r="P9" s="20"/>
      <c r="Q9" s="20"/>
      <c r="R9" s="20"/>
      <c r="S9" s="20"/>
      <c r="T9" s="20"/>
      <c r="U9" s="20"/>
      <c r="V9" s="20"/>
    </row>
    <row r="10" spans="1:22" ht="19" x14ac:dyDescent="0.25">
      <c r="A10" s="20"/>
      <c r="B10" s="29" t="s">
        <v>552</v>
      </c>
      <c r="C10" s="27">
        <v>8449000000</v>
      </c>
      <c r="D10" s="27">
        <v>8468000000</v>
      </c>
      <c r="E10" s="27">
        <v>8466000000</v>
      </c>
      <c r="F10" s="28">
        <v>8404000000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185000000</v>
      </c>
      <c r="D12" s="27">
        <v>269000000</v>
      </c>
      <c r="E12" s="27">
        <v>6448000000</v>
      </c>
      <c r="F12" s="28">
        <v>16075000000</v>
      </c>
      <c r="G12" s="20"/>
      <c r="H12" s="20"/>
      <c r="I12" s="20"/>
      <c r="J12" s="20"/>
      <c r="K12" s="20"/>
      <c r="L12" s="20"/>
      <c r="M12" s="20"/>
      <c r="N12" s="20"/>
      <c r="O12" s="20"/>
      <c r="P12" s="20"/>
      <c r="Q12" s="20"/>
      <c r="R12" s="20"/>
      <c r="S12" s="20"/>
      <c r="T12" s="20"/>
      <c r="U12" s="20"/>
      <c r="V12" s="20"/>
    </row>
    <row r="13" spans="1:22" ht="19" x14ac:dyDescent="0.25">
      <c r="A13" s="20"/>
      <c r="B13" s="29" t="s">
        <v>555</v>
      </c>
      <c r="C13" s="27">
        <v>6883000000</v>
      </c>
      <c r="D13" s="27">
        <v>7064000000</v>
      </c>
      <c r="E13" s="27">
        <v>12144000000</v>
      </c>
      <c r="F13" s="28">
        <v>20555000000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4281000000</v>
      </c>
      <c r="D17" s="34">
        <v>-1670000000</v>
      </c>
      <c r="E17" s="34">
        <v>-4109000000</v>
      </c>
      <c r="F17" s="35">
        <v>-6301000000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0.10345327565791064</v>
      </c>
      <c r="D24" s="50">
        <f>D17/(D4)</f>
        <v>-4.1790745977327896E-2</v>
      </c>
      <c r="E24" s="50">
        <f>E17/(E4)</f>
        <v>-0.10418356997971602</v>
      </c>
      <c r="F24" s="51">
        <f>F17/(F4)</f>
        <v>-0.15974546192069769</v>
      </c>
      <c r="G24" s="46">
        <f>(IF(C24 &gt; 0.5, 100, IF(C24 &gt;= 0.2, 50, 0))) +
  (IF(D24 &gt; 0.5, 100, IF(D24 &gt;= 0.2, 50, 0))) +
  (IF(E24 &gt; 0.5, 100, IF(E24 &gt;= 0.2, 50, 0))) +
  (IF(F24 &gt; 0.5, 100, IF(F24 &gt;= 0.2, 50, 0)))</f>
        <v>0</v>
      </c>
      <c r="H24" s="47" t="s">
        <v>571</v>
      </c>
      <c r="I24" s="20"/>
      <c r="J24" s="20"/>
      <c r="K24" s="20"/>
      <c r="L24" s="20"/>
      <c r="M24" s="20"/>
      <c r="N24" s="20"/>
      <c r="O24" s="20"/>
      <c r="P24" s="20"/>
      <c r="Q24" s="20"/>
      <c r="R24" s="20"/>
      <c r="S24" s="20"/>
      <c r="T24" s="20"/>
      <c r="U24" s="20"/>
      <c r="V24" s="20"/>
    </row>
    <row r="25" spans="1:22" x14ac:dyDescent="0.2">
      <c r="A25" s="20"/>
      <c r="B25" s="39" t="s">
        <v>487</v>
      </c>
      <c r="C25" s="50">
        <f>C17/C6</f>
        <v>8.7153908794788279E-2</v>
      </c>
      <c r="D25" s="50">
        <f>D17/D6</f>
        <v>-3.2299866545461575E-2</v>
      </c>
      <c r="E25" s="50">
        <f>E17/E6</f>
        <v>-7.7028344331133772E-2</v>
      </c>
      <c r="F25" s="51">
        <f>F17/F6</f>
        <v>-0.11757132461328905</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0.62614006514657983</v>
      </c>
      <c r="D26" s="50">
        <f>D8/D6</f>
        <v>0.65825967545403552</v>
      </c>
      <c r="E26" s="50">
        <f>E8/E6</f>
        <v>0.5772345530893821</v>
      </c>
      <c r="F26" s="51">
        <f>F8/F6</f>
        <v>0.45438769988617916</v>
      </c>
      <c r="G26" s="46">
        <f>(IF(C26 &lt; 0.5, 100, 0)) +
  (IF(D26 &lt; 0.5, 100, 0)) +
  (IF(E26 &lt; 0.5, 100, 0)) +
  (IF(F26 &lt; 0.5, 100, 0))</f>
        <v>100</v>
      </c>
      <c r="H26" s="47" t="s">
        <v>573</v>
      </c>
      <c r="I26" s="20"/>
      <c r="J26" s="20"/>
      <c r="K26" s="20"/>
      <c r="L26" s="20"/>
      <c r="M26" s="20"/>
      <c r="N26" s="20"/>
      <c r="O26" s="20"/>
      <c r="P26" s="20"/>
      <c r="Q26" s="20"/>
      <c r="R26" s="20"/>
      <c r="S26" s="20"/>
      <c r="T26" s="20"/>
      <c r="U26" s="20"/>
      <c r="V26" s="20"/>
    </row>
    <row r="27" spans="1:22" x14ac:dyDescent="0.2">
      <c r="A27" s="20"/>
      <c r="B27" s="39" t="s">
        <v>574</v>
      </c>
      <c r="C27" s="50">
        <f>C9/(C13+C10)</f>
        <v>2.7548265066527522</v>
      </c>
      <c r="D27" s="50">
        <f>D9/(D13+D10)</f>
        <v>2.8740020602626837</v>
      </c>
      <c r="E27" s="50">
        <f>E9/(E13+E10)</f>
        <v>1.9990295972828724</v>
      </c>
      <c r="F27" s="51">
        <f>F9/(F13+F10)</f>
        <v>1.1408543112676544</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-0.62314318151442638</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0.27921993216801461</v>
      </c>
      <c r="D31" s="50">
        <f>D17/(D13+D10)</f>
        <v>-0.10751995879474634</v>
      </c>
      <c r="E31" s="50">
        <f>E17/(E13+E10)</f>
        <v>-0.19936923823386704</v>
      </c>
      <c r="F31" s="51">
        <f>F17/(F13+F10)</f>
        <v>-0.21758348009254463</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0.40666666666666662</v>
      </c>
      <c r="J2" s="20"/>
      <c r="K2" s="20"/>
      <c r="L2" s="20"/>
      <c r="M2" s="20"/>
      <c r="N2" s="20"/>
      <c r="O2" s="20"/>
      <c r="P2" s="20"/>
      <c r="Q2" s="20"/>
      <c r="R2" s="20"/>
      <c r="S2" s="20"/>
      <c r="T2" s="20"/>
      <c r="U2" s="20"/>
      <c r="V2" s="20"/>
    </row>
    <row r="3" spans="1:22" ht="19" x14ac:dyDescent="0.25">
      <c r="A3" s="20"/>
      <c r="B3" s="26" t="s">
        <v>545</v>
      </c>
      <c r="C3" s="27">
        <v>2217000000</v>
      </c>
      <c r="D3" s="27">
        <v>2640000000</v>
      </c>
      <c r="E3" s="27">
        <v>1970000000</v>
      </c>
      <c r="F3" s="28">
        <v>1629000000</v>
      </c>
      <c r="G3" s="20"/>
      <c r="H3" s="20"/>
      <c r="I3" s="20"/>
      <c r="J3" s="20"/>
      <c r="K3" s="20"/>
      <c r="L3" s="20"/>
      <c r="M3" s="20"/>
      <c r="N3" s="20"/>
      <c r="O3" s="20"/>
      <c r="P3" s="20"/>
      <c r="Q3" s="20"/>
      <c r="R3" s="20"/>
      <c r="S3" s="20"/>
      <c r="T3" s="20"/>
      <c r="U3" s="20"/>
      <c r="V3" s="20"/>
    </row>
    <row r="4" spans="1:22" ht="19" x14ac:dyDescent="0.25">
      <c r="A4" s="20"/>
      <c r="B4" s="29" t="s">
        <v>546</v>
      </c>
      <c r="C4" s="27">
        <v>2784000000</v>
      </c>
      <c r="D4" s="27">
        <v>2883000000</v>
      </c>
      <c r="E4" s="27">
        <v>2466000000</v>
      </c>
      <c r="F4" s="28">
        <v>2598000000</v>
      </c>
      <c r="G4" s="20"/>
      <c r="H4" s="20"/>
      <c r="I4" s="20"/>
      <c r="J4" s="20"/>
      <c r="K4" s="20"/>
      <c r="L4" s="20"/>
      <c r="M4" s="20"/>
      <c r="N4" s="20"/>
      <c r="O4" s="20"/>
      <c r="P4" s="20"/>
      <c r="Q4" s="20"/>
      <c r="R4" s="20"/>
      <c r="S4" s="20"/>
      <c r="T4" s="20"/>
      <c r="U4" s="20"/>
      <c r="V4" s="20"/>
    </row>
    <row r="5" spans="1:22" ht="19" x14ac:dyDescent="0.25">
      <c r="A5" s="20"/>
      <c r="B5" s="29" t="s">
        <v>547</v>
      </c>
      <c r="C5" s="27">
        <v>7989000000</v>
      </c>
      <c r="D5" s="27">
        <v>9977000000</v>
      </c>
      <c r="E5" s="27">
        <v>9349000000</v>
      </c>
      <c r="F5" s="28">
        <v>10139000000</v>
      </c>
      <c r="G5" s="20"/>
      <c r="H5" s="20"/>
      <c r="I5" s="20"/>
      <c r="J5" s="20"/>
      <c r="K5" s="20"/>
      <c r="L5" s="20"/>
      <c r="M5" s="20"/>
      <c r="N5" s="20"/>
      <c r="O5" s="20"/>
      <c r="P5" s="20"/>
      <c r="Q5" s="20"/>
      <c r="R5" s="20"/>
      <c r="S5" s="20"/>
      <c r="T5" s="20"/>
      <c r="U5" s="20"/>
      <c r="V5" s="20"/>
    </row>
    <row r="6" spans="1:22" ht="19" x14ac:dyDescent="0.25">
      <c r="A6" s="20"/>
      <c r="B6" s="29" t="s">
        <v>548</v>
      </c>
      <c r="C6" s="27">
        <v>32822000000</v>
      </c>
      <c r="D6" s="27">
        <v>26086000000</v>
      </c>
      <c r="E6" s="27">
        <v>26172000000</v>
      </c>
      <c r="F6" s="28">
        <v>25093000000</v>
      </c>
      <c r="G6" s="20"/>
      <c r="H6" s="20"/>
      <c r="I6" s="20"/>
      <c r="J6" s="20"/>
      <c r="K6" s="20"/>
      <c r="L6" s="20"/>
      <c r="M6" s="20"/>
      <c r="N6" s="20"/>
      <c r="O6" s="20"/>
      <c r="P6" s="20"/>
      <c r="Q6" s="20"/>
      <c r="R6" s="20"/>
      <c r="S6" s="20"/>
      <c r="T6" s="20"/>
      <c r="U6" s="20"/>
      <c r="V6" s="20"/>
    </row>
    <row r="7" spans="1:22" ht="19" x14ac:dyDescent="0.25">
      <c r="A7" s="20"/>
      <c r="B7" s="29" t="s">
        <v>549</v>
      </c>
      <c r="C7" s="27">
        <v>6891000000</v>
      </c>
      <c r="D7" s="27">
        <v>6032000000</v>
      </c>
      <c r="E7" s="27">
        <v>6627000000</v>
      </c>
      <c r="F7" s="28">
        <v>5110000000</v>
      </c>
      <c r="G7" s="20"/>
      <c r="H7" s="20"/>
      <c r="I7" s="20"/>
      <c r="J7" s="20"/>
      <c r="K7" s="20"/>
      <c r="L7" s="20"/>
      <c r="M7" s="20"/>
      <c r="N7" s="20"/>
      <c r="O7" s="20"/>
      <c r="P7" s="20"/>
      <c r="Q7" s="20"/>
      <c r="R7" s="20"/>
      <c r="S7" s="20"/>
      <c r="T7" s="20"/>
      <c r="U7" s="20"/>
      <c r="V7" s="20"/>
    </row>
    <row r="8" spans="1:22" ht="19" x14ac:dyDescent="0.25">
      <c r="A8" s="20"/>
      <c r="B8" s="29" t="s">
        <v>550</v>
      </c>
      <c r="C8" s="27">
        <v>16926000000</v>
      </c>
      <c r="D8" s="27">
        <v>11978000000</v>
      </c>
      <c r="E8" s="27">
        <v>12451000000</v>
      </c>
      <c r="F8" s="28">
        <v>13405000000</v>
      </c>
      <c r="G8" s="20"/>
      <c r="H8" s="20"/>
      <c r="I8" s="20"/>
      <c r="J8" s="20"/>
      <c r="K8" s="20"/>
      <c r="L8" s="20"/>
      <c r="M8" s="20"/>
      <c r="N8" s="20"/>
      <c r="O8" s="20"/>
      <c r="P8" s="20"/>
      <c r="Q8" s="20"/>
      <c r="R8" s="20"/>
      <c r="S8" s="20"/>
      <c r="T8" s="20"/>
      <c r="U8" s="20"/>
      <c r="V8" s="20"/>
    </row>
    <row r="9" spans="1:22" ht="19" x14ac:dyDescent="0.25">
      <c r="A9" s="20"/>
      <c r="B9" s="29" t="s">
        <v>551</v>
      </c>
      <c r="C9" s="27">
        <v>23817000000</v>
      </c>
      <c r="D9" s="27">
        <v>18010000000</v>
      </c>
      <c r="E9" s="27">
        <v>19078000000</v>
      </c>
      <c r="F9" s="28">
        <v>18515000000</v>
      </c>
      <c r="G9" s="20"/>
      <c r="H9" s="20"/>
      <c r="I9" s="20"/>
      <c r="J9" s="20"/>
      <c r="K9" s="20"/>
      <c r="L9" s="20"/>
      <c r="M9" s="20"/>
      <c r="N9" s="20"/>
      <c r="O9" s="20"/>
      <c r="P9" s="20"/>
      <c r="Q9" s="20"/>
      <c r="R9" s="20"/>
      <c r="S9" s="20"/>
      <c r="T9" s="20"/>
      <c r="U9" s="20"/>
      <c r="V9" s="20"/>
    </row>
    <row r="10" spans="1:22" ht="19" x14ac:dyDescent="0.25">
      <c r="A10" s="20"/>
      <c r="B10" s="29" t="s">
        <v>552</v>
      </c>
      <c r="C10" s="27">
        <v>1972000000</v>
      </c>
      <c r="D10" s="27">
        <v>1910000000</v>
      </c>
      <c r="E10" s="27">
        <v>529000000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6591000000</v>
      </c>
      <c r="D12" s="27">
        <v>5866000000</v>
      </c>
      <c r="E12" s="27">
        <v>2865000000</v>
      </c>
      <c r="F12" s="28">
        <v>1643000000</v>
      </c>
      <c r="G12" s="20"/>
      <c r="H12" s="20"/>
      <c r="I12" s="20"/>
      <c r="J12" s="20"/>
      <c r="K12" s="20"/>
      <c r="L12" s="20"/>
      <c r="M12" s="20"/>
      <c r="N12" s="20"/>
      <c r="O12" s="20"/>
      <c r="P12" s="20"/>
      <c r="Q12" s="20"/>
      <c r="R12" s="20"/>
      <c r="S12" s="20"/>
      <c r="T12" s="20"/>
      <c r="U12" s="20"/>
      <c r="V12" s="20"/>
    </row>
    <row r="13" spans="1:22" ht="19" x14ac:dyDescent="0.25">
      <c r="A13" s="20"/>
      <c r="B13" s="29" t="s">
        <v>555</v>
      </c>
      <c r="C13" s="27">
        <v>9005000000</v>
      </c>
      <c r="D13" s="27">
        <v>8076000000</v>
      </c>
      <c r="E13" s="27">
        <v>7094000000</v>
      </c>
      <c r="F13" s="28">
        <v>6578000000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617000000</v>
      </c>
      <c r="D15" s="27">
        <v>539000000</v>
      </c>
      <c r="E15" s="27">
        <v>503000000</v>
      </c>
      <c r="F15" s="28">
        <v>419000000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2607000000</v>
      </c>
      <c r="D17" s="34">
        <v>1743000000</v>
      </c>
      <c r="E17" s="34">
        <v>2237000000</v>
      </c>
      <c r="F17" s="35">
        <v>1692000000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0.93642241379310343</v>
      </c>
      <c r="D24" s="50">
        <f>D17/(D4)</f>
        <v>0.60457856399583765</v>
      </c>
      <c r="E24" s="50">
        <f>E17/(E4)</f>
        <v>0.90713706407137062</v>
      </c>
      <c r="F24" s="51">
        <f>F17/(F4)</f>
        <v>0.65127020785219403</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7.942843214916824E-2</v>
      </c>
      <c r="D25" s="50">
        <f>D17/D6</f>
        <v>6.6817449973165688E-2</v>
      </c>
      <c r="E25" s="50">
        <f>E17/E6</f>
        <v>8.5473024606449635E-2</v>
      </c>
      <c r="F25" s="51">
        <f>F17/F6</f>
        <v>6.7429163511736334E-2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0.51569069526537081</v>
      </c>
      <c r="D26" s="50">
        <f>D8/D6</f>
        <v>0.4591735030284444</v>
      </c>
      <c r="E26" s="50">
        <f>E8/E6</f>
        <v>0.47573742931377044</v>
      </c>
      <c r="F26" s="51">
        <f>F8/F6</f>
        <v>0.53421272864942415</v>
      </c>
      <c r="G26" s="46">
        <f>(IF(C26 &lt; 0.5, 100, 0)) +
  (IF(D26 &lt; 0.5, 100, 0)) +
  (IF(E26 &lt; 0.5, 100, 0)) +
  (IF(F26 &lt; 0.5, 100, 0))</f>
        <v>200</v>
      </c>
      <c r="H26" s="47" t="s">
        <v>573</v>
      </c>
      <c r="I26" s="20"/>
      <c r="J26" s="20"/>
      <c r="K26" s="20"/>
      <c r="L26" s="20"/>
      <c r="M26" s="20"/>
      <c r="N26" s="20"/>
      <c r="O26" s="20"/>
      <c r="P26" s="20"/>
      <c r="Q26" s="20"/>
      <c r="R26" s="20"/>
      <c r="S26" s="20"/>
      <c r="T26" s="20"/>
      <c r="U26" s="20"/>
      <c r="V26" s="20"/>
    </row>
    <row r="27" spans="1:22" x14ac:dyDescent="0.2">
      <c r="A27" s="20"/>
      <c r="B27" s="39" t="s">
        <v>574</v>
      </c>
      <c r="C27" s="50">
        <f>C9/(C13+C10)</f>
        <v>2.1697185023230392</v>
      </c>
      <c r="D27" s="50">
        <f>D9/(D13+D10)</f>
        <v>1.8035249349088724</v>
      </c>
      <c r="E27" s="50">
        <f>E9/(E13+E10)</f>
        <v>2.5026892299619572</v>
      </c>
      <c r="F27" s="51">
        <f>F9/(F13+F10)</f>
        <v>2.8146853146853146</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0.63827482040653727</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Fail</v>
      </c>
      <c r="G30" s="46">
        <f>(COUNTIF(C30:F30, "Pass") * 100) + (COUNTIF(C30:F30, "Fail") * 0)</f>
        <v>300</v>
      </c>
      <c r="H30" s="47" t="s">
        <v>579</v>
      </c>
      <c r="I30" s="20"/>
      <c r="J30" s="20"/>
      <c r="K30" s="20"/>
      <c r="L30" s="20"/>
      <c r="M30" s="20"/>
      <c r="N30" s="20"/>
      <c r="O30" s="20"/>
      <c r="P30" s="20"/>
      <c r="Q30" s="20"/>
      <c r="R30" s="20"/>
      <c r="S30" s="20"/>
      <c r="T30" s="20"/>
      <c r="U30" s="20"/>
      <c r="V30" s="20"/>
    </row>
    <row r="31" spans="1:22" x14ac:dyDescent="0.2">
      <c r="A31" s="20"/>
      <c r="B31" s="39" t="s">
        <v>580</v>
      </c>
      <c r="C31" s="50">
        <f>C17/(C13+C10)</f>
        <v>0.23749658376605631</v>
      </c>
      <c r="D31" s="50">
        <f>D17/(D13+D10)</f>
        <v>0.17454436210694974</v>
      </c>
      <c r="E31" s="50">
        <f>E17/(E13+E10)</f>
        <v>0.29345402072674798</v>
      </c>
      <c r="F31" s="51">
        <f>F17/(F13+F10)</f>
        <v>0.25722103982973549</v>
      </c>
      <c r="G31" s="46">
        <f>(IF(C31 &gt; 0.23, 100, 0)) +
  (IF(D31 &gt; 0.23, 100, 0)) +
  (IF(E31 &gt; 0.23, 100, 0)) +
  (IF(F31 &gt; 0.23, 100, 0))</f>
        <v>300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604</v>
      </c>
      <c r="D2" s="23" t="s">
        <v>605</v>
      </c>
      <c r="E2" s="23" t="s">
        <v>606</v>
      </c>
      <c r="F2" s="23" t="s">
        <v>620</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0.2754166666666667</v>
      </c>
      <c r="J2" s="20"/>
      <c r="K2" s="20"/>
      <c r="L2" s="20"/>
      <c r="M2" s="20"/>
      <c r="N2" s="20"/>
      <c r="O2" s="20"/>
      <c r="P2" s="20"/>
      <c r="Q2" s="20"/>
      <c r="R2" s="20"/>
      <c r="S2" s="20"/>
      <c r="T2" s="20"/>
      <c r="U2" s="20"/>
      <c r="V2" s="20"/>
    </row>
    <row r="3" spans="1:22" ht="19" x14ac:dyDescent="0.25">
      <c r="A3" s="20"/>
      <c r="B3" s="26" t="s">
        <v>545</v>
      </c>
      <c r="C3" s="27">
        <v>801000000</v>
      </c>
      <c r="D3" s="27">
        <v>724000000</v>
      </c>
      <c r="E3" s="27">
        <v>593000000</v>
      </c>
      <c r="F3" s="28">
        <v>347000000</v>
      </c>
      <c r="G3" s="20"/>
      <c r="H3" s="20"/>
      <c r="I3" s="20"/>
      <c r="J3" s="20"/>
      <c r="K3" s="20"/>
      <c r="L3" s="20"/>
      <c r="M3" s="20"/>
      <c r="N3" s="20"/>
      <c r="O3" s="20"/>
      <c r="P3" s="20"/>
      <c r="Q3" s="20"/>
      <c r="R3" s="20"/>
      <c r="S3" s="20"/>
      <c r="T3" s="20"/>
      <c r="U3" s="20"/>
      <c r="V3" s="20"/>
    </row>
    <row r="4" spans="1:22" ht="19" x14ac:dyDescent="0.25">
      <c r="A4" s="20"/>
      <c r="B4" s="29" t="s">
        <v>546</v>
      </c>
      <c r="C4" s="27">
        <v>3741000000</v>
      </c>
      <c r="D4" s="27">
        <v>3220000000</v>
      </c>
      <c r="E4" s="27">
        <v>2608000000</v>
      </c>
      <c r="F4" s="28">
        <v>2002000000</v>
      </c>
      <c r="G4" s="20"/>
      <c r="H4" s="20"/>
      <c r="I4" s="20"/>
      <c r="J4" s="20"/>
      <c r="K4" s="20"/>
      <c r="L4" s="20"/>
      <c r="M4" s="20"/>
      <c r="N4" s="20"/>
      <c r="O4" s="20"/>
      <c r="P4" s="20"/>
      <c r="Q4" s="20"/>
      <c r="R4" s="20"/>
      <c r="S4" s="20"/>
      <c r="T4" s="20"/>
      <c r="U4" s="20"/>
      <c r="V4" s="20"/>
    </row>
    <row r="5" spans="1:22" ht="19" x14ac:dyDescent="0.25">
      <c r="A5" s="20"/>
      <c r="B5" s="29" t="s">
        <v>547</v>
      </c>
      <c r="C5" s="27">
        <v>3039000000</v>
      </c>
      <c r="D5" s="27">
        <v>3006000000</v>
      </c>
      <c r="E5" s="27">
        <v>2519000000</v>
      </c>
      <c r="F5" s="28">
        <v>2471000000</v>
      </c>
      <c r="G5" s="20"/>
      <c r="H5" s="20"/>
      <c r="I5" s="20"/>
      <c r="J5" s="20"/>
      <c r="K5" s="20"/>
      <c r="L5" s="20"/>
      <c r="M5" s="20"/>
      <c r="N5" s="20"/>
      <c r="O5" s="20"/>
      <c r="P5" s="20"/>
      <c r="Q5" s="20"/>
      <c r="R5" s="20"/>
      <c r="S5" s="20"/>
      <c r="T5" s="20"/>
      <c r="U5" s="20"/>
      <c r="V5" s="20"/>
    </row>
    <row r="6" spans="1:22" ht="19" x14ac:dyDescent="0.25">
      <c r="A6" s="20"/>
      <c r="B6" s="29" t="s">
        <v>548</v>
      </c>
      <c r="C6" s="27">
        <v>10777000000</v>
      </c>
      <c r="D6" s="27">
        <v>10508000000</v>
      </c>
      <c r="E6" s="27">
        <v>9112000000</v>
      </c>
      <c r="F6" s="28">
        <v>7777000000</v>
      </c>
      <c r="G6" s="20"/>
      <c r="H6" s="20"/>
      <c r="I6" s="20"/>
      <c r="J6" s="20"/>
      <c r="K6" s="20"/>
      <c r="L6" s="20"/>
      <c r="M6" s="20"/>
      <c r="N6" s="20"/>
      <c r="O6" s="20"/>
      <c r="P6" s="20"/>
      <c r="Q6" s="20"/>
      <c r="R6" s="20"/>
      <c r="S6" s="20"/>
      <c r="T6" s="20"/>
      <c r="U6" s="20"/>
      <c r="V6" s="20"/>
    </row>
    <row r="7" spans="1:22" ht="19" x14ac:dyDescent="0.25">
      <c r="A7" s="20"/>
      <c r="B7" s="29" t="s">
        <v>549</v>
      </c>
      <c r="C7" s="27">
        <v>1530000000</v>
      </c>
      <c r="D7" s="27">
        <v>1098000000</v>
      </c>
      <c r="E7" s="27">
        <v>1196000000</v>
      </c>
      <c r="F7" s="28">
        <v>893000000</v>
      </c>
      <c r="G7" s="20"/>
      <c r="H7" s="20"/>
      <c r="I7" s="20"/>
      <c r="J7" s="20"/>
      <c r="K7" s="20"/>
      <c r="L7" s="20"/>
      <c r="M7" s="20"/>
      <c r="N7" s="20"/>
      <c r="O7" s="20"/>
      <c r="P7" s="20"/>
      <c r="Q7" s="20"/>
      <c r="R7" s="20"/>
      <c r="S7" s="20"/>
      <c r="T7" s="20"/>
      <c r="U7" s="20"/>
      <c r="V7" s="20"/>
    </row>
    <row r="8" spans="1:22" ht="19" x14ac:dyDescent="0.25">
      <c r="A8" s="20"/>
      <c r="B8" s="29" t="s">
        <v>550</v>
      </c>
      <c r="C8" s="27">
        <v>4636000000</v>
      </c>
      <c r="D8" s="27">
        <v>4635000000</v>
      </c>
      <c r="E8" s="27">
        <v>3642000000</v>
      </c>
      <c r="F8" s="28">
        <v>3378000000</v>
      </c>
      <c r="G8" s="20"/>
      <c r="H8" s="20"/>
      <c r="I8" s="20"/>
      <c r="J8" s="20"/>
      <c r="K8" s="20"/>
      <c r="L8" s="20"/>
      <c r="M8" s="20"/>
      <c r="N8" s="20"/>
      <c r="O8" s="20"/>
      <c r="P8" s="20"/>
      <c r="Q8" s="20"/>
      <c r="R8" s="20"/>
      <c r="S8" s="20"/>
      <c r="T8" s="20"/>
      <c r="U8" s="20"/>
      <c r="V8" s="20"/>
    </row>
    <row r="9" spans="1:22" ht="19" x14ac:dyDescent="0.25">
      <c r="A9" s="20"/>
      <c r="B9" s="29" t="s">
        <v>551</v>
      </c>
      <c r="C9" s="27">
        <v>6166000000</v>
      </c>
      <c r="D9" s="27">
        <v>5733000000</v>
      </c>
      <c r="E9" s="27">
        <v>4838000000</v>
      </c>
      <c r="F9" s="28">
        <v>4271000000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359000000</v>
      </c>
      <c r="F11" s="28">
        <v>607000000</v>
      </c>
      <c r="G11" s="20"/>
      <c r="H11" s="20"/>
      <c r="I11" s="20"/>
      <c r="J11" s="20"/>
      <c r="K11" s="20"/>
      <c r="L11" s="20"/>
      <c r="M11" s="20"/>
      <c r="N11" s="20"/>
      <c r="O11" s="20"/>
      <c r="P11" s="20"/>
      <c r="Q11" s="20"/>
      <c r="R11" s="20"/>
      <c r="S11" s="20"/>
      <c r="T11" s="20"/>
      <c r="U11" s="20"/>
      <c r="V11" s="20"/>
    </row>
    <row r="12" spans="1:22" ht="19" x14ac:dyDescent="0.25">
      <c r="A12" s="20"/>
      <c r="B12" s="29" t="s">
        <v>554</v>
      </c>
      <c r="C12" s="27">
        <v>262000000</v>
      </c>
      <c r="D12" s="27">
        <v>518000000</v>
      </c>
      <c r="E12" s="27">
        <v>25000000</v>
      </c>
      <c r="F12" s="28">
        <v>-535000000</v>
      </c>
      <c r="G12" s="20"/>
      <c r="H12" s="20"/>
      <c r="I12" s="20"/>
      <c r="J12" s="20"/>
      <c r="K12" s="20"/>
      <c r="L12" s="20"/>
      <c r="M12" s="20"/>
      <c r="N12" s="20"/>
      <c r="O12" s="20"/>
      <c r="P12" s="20"/>
      <c r="Q12" s="20"/>
      <c r="R12" s="20"/>
      <c r="S12" s="20"/>
      <c r="T12" s="20"/>
      <c r="U12" s="20"/>
      <c r="V12" s="20"/>
    </row>
    <row r="13" spans="1:22" ht="19" x14ac:dyDescent="0.25">
      <c r="A13" s="20"/>
      <c r="B13" s="29" t="s">
        <v>555</v>
      </c>
      <c r="C13" s="27">
        <v>4611000000</v>
      </c>
      <c r="D13" s="27">
        <v>4775000000</v>
      </c>
      <c r="E13" s="27">
        <v>4274000000</v>
      </c>
      <c r="F13" s="28">
        <v>3506000000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254000000</v>
      </c>
      <c r="D17" s="34">
        <v>439000000</v>
      </c>
      <c r="E17" s="34">
        <v>433000000</v>
      </c>
      <c r="F17" s="35">
        <v>440000000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6.7896284415931568E-2</v>
      </c>
      <c r="D24" s="50">
        <f>D17/(D4)</f>
        <v>0.13633540372670808</v>
      </c>
      <c r="E24" s="50">
        <f>E17/(E4)</f>
        <v>0.1660276073619632</v>
      </c>
      <c r="F24" s="51">
        <f>F17/(F4)</f>
        <v>0.21978021978021978</v>
      </c>
      <c r="G24" s="46">
        <f>(IF(C24 &gt; 0.5, 100, IF(C24 &gt;= 0.2, 50, 0))) +
  (IF(D24 &gt; 0.5, 100, IF(D24 &gt;= 0.2, 50, 0))) +
  (IF(E24 &gt; 0.5, 100, IF(E24 &gt;= 0.2, 50, 0))) +
  (IF(F24 &gt; 0.5, 100, IF(F24 &gt;= 0.2, 50, 0)))</f>
        <v>50</v>
      </c>
      <c r="H24" s="47" t="s">
        <v>571</v>
      </c>
      <c r="I24" s="20"/>
      <c r="J24" s="20"/>
      <c r="K24" s="20"/>
      <c r="L24" s="20"/>
      <c r="M24" s="20"/>
      <c r="N24" s="20"/>
      <c r="O24" s="20"/>
      <c r="P24" s="20"/>
      <c r="Q24" s="20"/>
      <c r="R24" s="20"/>
      <c r="S24" s="20"/>
      <c r="T24" s="20"/>
      <c r="U24" s="20"/>
      <c r="V24" s="20"/>
    </row>
    <row r="25" spans="1:22" x14ac:dyDescent="0.2">
      <c r="A25" s="20"/>
      <c r="B25" s="39" t="s">
        <v>487</v>
      </c>
      <c r="C25" s="50">
        <f>C17/C6</f>
        <v>2.3568711144103183E-2</v>
      </c>
      <c r="D25" s="50">
        <f>D17/D6</f>
        <v>4.177769318614389E-2</v>
      </c>
      <c r="E25" s="50">
        <f>E17/E6</f>
        <v>4.7519754170324849E-2</v>
      </c>
      <c r="F25" s="51">
        <f>F17/F6</f>
        <v>5.6577086280056574E-2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0.43017537348056045</v>
      </c>
      <c r="D26" s="50">
        <f>D8/D6</f>
        <v>0.44109250095165586</v>
      </c>
      <c r="E26" s="50">
        <f>E8/E6</f>
        <v>0.39969271290605796</v>
      </c>
      <c r="F26" s="51">
        <f>F8/F6</f>
        <v>0.43435772148643437</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1.3372370418564303</v>
      </c>
      <c r="D27" s="50">
        <f>D9/(D13+D10)</f>
        <v>1.2006282722513089</v>
      </c>
      <c r="E27" s="50">
        <f>E9/(E13+E10)</f>
        <v>1.131960692559663</v>
      </c>
      <c r="F27" s="51">
        <f>F9/(F13+F10)</f>
        <v>1.2181973759269824</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Fail</v>
      </c>
      <c r="F28" s="53" t="str">
        <f>IF(F11=0, "Pass", "Fail")</f>
        <v>Fail</v>
      </c>
      <c r="G28" s="46">
        <f>(COUNTIF(C28:F28, "Pass") * 100) + (COUNTIF(C28:F28, "Fail") * 0)</f>
        <v>200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6.0596875112762971</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5.5085664714812403E-2</v>
      </c>
      <c r="D31" s="50">
        <f>D17/(D13+D10)</f>
        <v>9.1937172774869111E-2</v>
      </c>
      <c r="E31" s="50">
        <f>E17/(E13+E10)</f>
        <v>0.1013102480112307</v>
      </c>
      <c r="F31" s="51">
        <f>F17/(F13+F10)</f>
        <v>0.12549914432401596</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0.39</v>
      </c>
      <c r="J2" s="20"/>
      <c r="K2" s="20"/>
      <c r="L2" s="20"/>
      <c r="M2" s="20"/>
      <c r="N2" s="20"/>
      <c r="O2" s="20"/>
      <c r="P2" s="20"/>
      <c r="Q2" s="20"/>
      <c r="R2" s="20"/>
      <c r="S2" s="20"/>
      <c r="T2" s="20"/>
      <c r="U2" s="20"/>
      <c r="V2" s="20"/>
    </row>
    <row r="3" spans="1:22" ht="19" x14ac:dyDescent="0.25">
      <c r="A3" s="20"/>
      <c r="B3" s="26" t="s">
        <v>545</v>
      </c>
      <c r="C3" s="27">
        <v>16565000000</v>
      </c>
      <c r="D3" s="27">
        <v>16270000000</v>
      </c>
      <c r="E3" s="27">
        <v>14038000000</v>
      </c>
      <c r="F3" s="28">
        <v>11402000000</v>
      </c>
      <c r="G3" s="20"/>
      <c r="H3" s="20"/>
      <c r="I3" s="20"/>
      <c r="J3" s="20"/>
      <c r="K3" s="20"/>
      <c r="L3" s="20"/>
      <c r="M3" s="20"/>
      <c r="N3" s="20"/>
      <c r="O3" s="20"/>
      <c r="P3" s="20"/>
      <c r="Q3" s="20"/>
      <c r="R3" s="20"/>
      <c r="S3" s="20"/>
      <c r="T3" s="20"/>
      <c r="U3" s="20"/>
      <c r="V3" s="20"/>
    </row>
    <row r="4" spans="1:22" ht="19" x14ac:dyDescent="0.25">
      <c r="A4" s="20"/>
      <c r="B4" s="29" t="s">
        <v>546</v>
      </c>
      <c r="C4" s="27">
        <v>12680000000</v>
      </c>
      <c r="D4" s="27">
        <v>12028000000</v>
      </c>
      <c r="E4" s="27">
        <v>12090000000</v>
      </c>
      <c r="F4" s="28">
        <v>12401000000</v>
      </c>
      <c r="G4" s="20"/>
      <c r="H4" s="20"/>
      <c r="I4" s="20"/>
      <c r="J4" s="20"/>
      <c r="K4" s="20"/>
      <c r="L4" s="20"/>
      <c r="M4" s="20"/>
      <c r="N4" s="20"/>
      <c r="O4" s="20"/>
      <c r="P4" s="20"/>
      <c r="Q4" s="20"/>
      <c r="R4" s="20"/>
      <c r="S4" s="20"/>
      <c r="T4" s="20"/>
      <c r="U4" s="20"/>
      <c r="V4" s="20"/>
    </row>
    <row r="5" spans="1:22" ht="19" x14ac:dyDescent="0.25">
      <c r="A5" s="20"/>
      <c r="B5" s="29" t="s">
        <v>547</v>
      </c>
      <c r="C5" s="27">
        <v>5308000000</v>
      </c>
      <c r="D5" s="27">
        <v>5288000000</v>
      </c>
      <c r="E5" s="27">
        <v>6324000000</v>
      </c>
      <c r="F5" s="28">
        <v>6394000000</v>
      </c>
      <c r="G5" s="20"/>
      <c r="H5" s="20"/>
      <c r="I5" s="20"/>
      <c r="J5" s="20"/>
      <c r="K5" s="20"/>
      <c r="L5" s="20"/>
      <c r="M5" s="20"/>
      <c r="N5" s="20"/>
      <c r="O5" s="20"/>
      <c r="P5" s="20"/>
      <c r="Q5" s="20"/>
      <c r="R5" s="20"/>
      <c r="S5" s="20"/>
      <c r="T5" s="20"/>
      <c r="U5" s="20"/>
      <c r="V5" s="20"/>
    </row>
    <row r="6" spans="1:22" ht="19" x14ac:dyDescent="0.25">
      <c r="A6" s="20"/>
      <c r="B6" s="29" t="s">
        <v>548</v>
      </c>
      <c r="C6" s="27">
        <v>87476000000</v>
      </c>
      <c r="D6" s="27">
        <v>81943000000</v>
      </c>
      <c r="E6" s="27">
        <v>82793000000</v>
      </c>
      <c r="F6" s="28">
        <v>78324000000</v>
      </c>
      <c r="G6" s="20"/>
      <c r="H6" s="20"/>
      <c r="I6" s="20"/>
      <c r="J6" s="20"/>
      <c r="K6" s="20"/>
      <c r="L6" s="20"/>
      <c r="M6" s="20"/>
      <c r="N6" s="20"/>
      <c r="O6" s="20"/>
      <c r="P6" s="20"/>
      <c r="Q6" s="20"/>
      <c r="R6" s="20"/>
      <c r="S6" s="20"/>
      <c r="T6" s="20"/>
      <c r="U6" s="20"/>
      <c r="V6" s="20"/>
    </row>
    <row r="7" spans="1:22" ht="19" x14ac:dyDescent="0.25">
      <c r="A7" s="20"/>
      <c r="B7" s="29" t="s">
        <v>549</v>
      </c>
      <c r="C7" s="27">
        <v>34728000000</v>
      </c>
      <c r="D7" s="27">
        <v>31531000000</v>
      </c>
      <c r="E7" s="27">
        <v>29847000000</v>
      </c>
      <c r="F7" s="28">
        <v>25717000000</v>
      </c>
      <c r="G7" s="20"/>
      <c r="H7" s="20"/>
      <c r="I7" s="20"/>
      <c r="J7" s="20"/>
      <c r="K7" s="20"/>
      <c r="L7" s="20"/>
      <c r="M7" s="20"/>
      <c r="N7" s="20"/>
      <c r="O7" s="20"/>
      <c r="P7" s="20"/>
      <c r="Q7" s="20"/>
      <c r="R7" s="20"/>
      <c r="S7" s="20"/>
      <c r="T7" s="20"/>
      <c r="U7" s="20"/>
      <c r="V7" s="20"/>
    </row>
    <row r="8" spans="1:22" ht="19" x14ac:dyDescent="0.25">
      <c r="A8" s="20"/>
      <c r="B8" s="29" t="s">
        <v>550</v>
      </c>
      <c r="C8" s="27">
        <v>33245000000</v>
      </c>
      <c r="D8" s="27">
        <v>34521000000</v>
      </c>
      <c r="E8" s="27">
        <v>36430000000</v>
      </c>
      <c r="F8" s="28">
        <v>37229000000</v>
      </c>
      <c r="G8" s="20"/>
      <c r="H8" s="20"/>
      <c r="I8" s="20"/>
      <c r="J8" s="20"/>
      <c r="K8" s="20"/>
      <c r="L8" s="20"/>
      <c r="M8" s="20"/>
      <c r="N8" s="20"/>
      <c r="O8" s="20"/>
      <c r="P8" s="20"/>
      <c r="Q8" s="20"/>
      <c r="R8" s="20"/>
      <c r="S8" s="20"/>
      <c r="T8" s="20"/>
      <c r="U8" s="20"/>
      <c r="V8" s="20"/>
    </row>
    <row r="9" spans="1:22" ht="19" x14ac:dyDescent="0.25">
      <c r="A9" s="20"/>
      <c r="B9" s="29" t="s">
        <v>551</v>
      </c>
      <c r="C9" s="27">
        <v>67973000000</v>
      </c>
      <c r="D9" s="27">
        <v>66052000000</v>
      </c>
      <c r="E9" s="27">
        <v>66277000000</v>
      </c>
      <c r="F9" s="28">
        <v>62946000000</v>
      </c>
      <c r="G9" s="20"/>
      <c r="H9" s="20"/>
      <c r="I9" s="20"/>
      <c r="J9" s="20"/>
      <c r="K9" s="20"/>
      <c r="L9" s="20"/>
      <c r="M9" s="20"/>
      <c r="N9" s="20"/>
      <c r="O9" s="20"/>
      <c r="P9" s="20"/>
      <c r="Q9" s="20"/>
      <c r="R9" s="20"/>
      <c r="S9" s="20"/>
      <c r="T9" s="20"/>
      <c r="U9" s="20"/>
      <c r="V9" s="20"/>
    </row>
    <row r="10" spans="1:22" ht="19" x14ac:dyDescent="0.25">
      <c r="A10" s="20"/>
      <c r="B10" s="29" t="s">
        <v>552</v>
      </c>
      <c r="C10" s="27">
        <v>36339000000</v>
      </c>
      <c r="D10" s="27">
        <v>31748000000</v>
      </c>
      <c r="E10" s="27">
        <v>27643000000</v>
      </c>
      <c r="F10" s="28">
        <v>25178000000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51250000000</v>
      </c>
      <c r="D12" s="27">
        <v>43514000000</v>
      </c>
      <c r="E12" s="27">
        <v>39282000000</v>
      </c>
      <c r="F12" s="28">
        <v>35167000000</v>
      </c>
      <c r="G12" s="20"/>
      <c r="H12" s="20"/>
      <c r="I12" s="20"/>
      <c r="J12" s="20"/>
      <c r="K12" s="20"/>
      <c r="L12" s="20"/>
      <c r="M12" s="20"/>
      <c r="N12" s="20"/>
      <c r="O12" s="20"/>
      <c r="P12" s="20"/>
      <c r="Q12" s="20"/>
      <c r="R12" s="20"/>
      <c r="S12" s="20"/>
      <c r="T12" s="20"/>
      <c r="U12" s="20"/>
      <c r="V12" s="20"/>
    </row>
    <row r="13" spans="1:22" ht="19" x14ac:dyDescent="0.25">
      <c r="A13" s="20"/>
      <c r="B13" s="29" t="s">
        <v>555</v>
      </c>
      <c r="C13" s="27">
        <v>19503000000</v>
      </c>
      <c r="D13" s="27">
        <v>15891000000</v>
      </c>
      <c r="E13" s="27">
        <v>16516000000</v>
      </c>
      <c r="F13" s="28">
        <v>15378000000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2108000000</v>
      </c>
      <c r="D15" s="27">
        <v>1814000000</v>
      </c>
      <c r="E15" s="27">
        <v>1686000000</v>
      </c>
      <c r="F15" s="28">
        <v>1415000000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12885000000</v>
      </c>
      <c r="D17" s="34">
        <v>7766000000</v>
      </c>
      <c r="E17" s="34">
        <v>7198000000</v>
      </c>
      <c r="F17" s="35">
        <v>6327000000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1.0161671924290221</v>
      </c>
      <c r="D24" s="50">
        <f>D17/(D4)</f>
        <v>0.64566012637179915</v>
      </c>
      <c r="E24" s="50">
        <f>E17/(E4)</f>
        <v>0.59536807278742765</v>
      </c>
      <c r="F24" s="51">
        <f>F17/(F4)</f>
        <v>0.51020079025885012</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0.14729754446934015</v>
      </c>
      <c r="D25" s="50">
        <f>D17/D6</f>
        <v>9.4773196002099019E-2</v>
      </c>
      <c r="E25" s="50">
        <f>E17/E6</f>
        <v>8.6939717125843974E-2</v>
      </c>
      <c r="F25" s="51">
        <f>F17/F6</f>
        <v>8.0779837597671211E-2</v>
      </c>
      <c r="G25" s="46">
        <f>(IF(C25 &gt; 0.17, 100, IF(C25 &gt;= 0.1, 50, 0))) +
  (IF(D25 &gt; 0.17, 100, IF(D25 &gt;= 0.1, 50, 0))) +
  (IF(E25 &gt; 0.17, 100, IF(E25 &gt;= 0.1, 50, 0))) +
  (IF(F25 &gt; 0.17, 100, IF(F25 &gt;= 0.1, 50, 0)))</f>
        <v>50</v>
      </c>
      <c r="H25" s="47" t="s">
        <v>572</v>
      </c>
      <c r="I25" s="20"/>
      <c r="J25" s="20"/>
      <c r="K25" s="20"/>
      <c r="L25" s="20"/>
      <c r="M25" s="20"/>
      <c r="N25" s="20"/>
      <c r="O25" s="20"/>
      <c r="P25" s="20"/>
      <c r="Q25" s="20"/>
      <c r="R25" s="20"/>
      <c r="S25" s="20"/>
      <c r="T25" s="20"/>
      <c r="U25" s="20"/>
      <c r="V25" s="20"/>
    </row>
    <row r="26" spans="1:22" x14ac:dyDescent="0.2">
      <c r="A26" s="20"/>
      <c r="B26" s="39" t="s">
        <v>489</v>
      </c>
      <c r="C26" s="50">
        <f>C8/C6</f>
        <v>0.38004709863276787</v>
      </c>
      <c r="D26" s="50">
        <f>D8/D6</f>
        <v>0.42128064630291789</v>
      </c>
      <c r="E26" s="50">
        <f>E8/E6</f>
        <v>0.44001304458106361</v>
      </c>
      <c r="F26" s="51">
        <f>F8/F6</f>
        <v>0.47532046371482561</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1.2172379212778912</v>
      </c>
      <c r="D27" s="50">
        <f>D9/(D13+D10)</f>
        <v>1.3865110518692667</v>
      </c>
      <c r="E27" s="50">
        <f>E9/(E13+E10)</f>
        <v>1.5008718494531126</v>
      </c>
      <c r="F27" s="51">
        <f>F9/(F13+F10)</f>
        <v>1.5520761416313247</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0.13417626476522082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0.23074030299774365</v>
      </c>
      <c r="D31" s="50">
        <f>D17/(D13+D10)</f>
        <v>0.16301769558554965</v>
      </c>
      <c r="E31" s="50">
        <f>E17/(E13+E10)</f>
        <v>0.16300187957154827</v>
      </c>
      <c r="F31" s="51">
        <f>F17/(F13+F10)</f>
        <v>0.15600650951770392</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0.56958333333333333</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245800000</v>
      </c>
      <c r="D4" s="27">
        <v>222200000</v>
      </c>
      <c r="E4" s="27">
        <v>217600000</v>
      </c>
      <c r="F4" s="28">
        <v>193600000</v>
      </c>
      <c r="G4" s="20"/>
      <c r="H4" s="20"/>
      <c r="I4" s="20"/>
      <c r="J4" s="20"/>
      <c r="K4" s="20"/>
      <c r="L4" s="20"/>
      <c r="M4" s="20"/>
      <c r="N4" s="20"/>
      <c r="O4" s="20"/>
      <c r="P4" s="20"/>
      <c r="Q4" s="20"/>
      <c r="R4" s="20"/>
      <c r="S4" s="20"/>
      <c r="T4" s="20"/>
      <c r="U4" s="20"/>
      <c r="V4" s="20"/>
    </row>
    <row r="5" spans="1:22" ht="19" x14ac:dyDescent="0.25">
      <c r="A5" s="20"/>
      <c r="B5" s="29" t="s">
        <v>547</v>
      </c>
      <c r="C5" s="27">
        <v>3140600000</v>
      </c>
      <c r="D5" s="27">
        <v>3122800000</v>
      </c>
      <c r="E5" s="27">
        <v>3025400000</v>
      </c>
      <c r="F5" s="28">
        <v>2895100000</v>
      </c>
      <c r="G5" s="20"/>
      <c r="H5" s="20"/>
      <c r="I5" s="20"/>
      <c r="J5" s="20"/>
      <c r="K5" s="20"/>
      <c r="L5" s="20"/>
      <c r="M5" s="20"/>
      <c r="N5" s="20"/>
      <c r="O5" s="20"/>
      <c r="P5" s="20"/>
      <c r="Q5" s="20"/>
      <c r="R5" s="20"/>
      <c r="S5" s="20"/>
      <c r="T5" s="20"/>
      <c r="U5" s="20"/>
      <c r="V5" s="20"/>
    </row>
    <row r="6" spans="1:22" ht="19" x14ac:dyDescent="0.25">
      <c r="A6" s="20"/>
      <c r="B6" s="29" t="s">
        <v>548</v>
      </c>
      <c r="C6" s="27">
        <v>7487500000</v>
      </c>
      <c r="D6" s="27">
        <v>6998900000</v>
      </c>
      <c r="E6" s="27">
        <v>6814500000</v>
      </c>
      <c r="F6" s="28">
        <v>6516500000</v>
      </c>
      <c r="G6" s="20"/>
      <c r="H6" s="20"/>
      <c r="I6" s="20"/>
      <c r="J6" s="20"/>
      <c r="K6" s="20"/>
      <c r="L6" s="20"/>
      <c r="M6" s="20"/>
      <c r="N6" s="20"/>
      <c r="O6" s="20"/>
      <c r="P6" s="20"/>
      <c r="Q6" s="20"/>
      <c r="R6" s="20"/>
      <c r="S6" s="20"/>
      <c r="T6" s="20"/>
      <c r="U6" s="20"/>
      <c r="V6" s="20"/>
    </row>
    <row r="7" spans="1:22" ht="19" x14ac:dyDescent="0.25">
      <c r="A7" s="20"/>
      <c r="B7" s="29" t="s">
        <v>549</v>
      </c>
      <c r="C7" s="27">
        <v>1383400000</v>
      </c>
      <c r="D7" s="27">
        <v>1477200000</v>
      </c>
      <c r="E7" s="27">
        <v>1169300000</v>
      </c>
      <c r="F7" s="28">
        <v>1313300000</v>
      </c>
      <c r="G7" s="20"/>
      <c r="H7" s="20"/>
      <c r="I7" s="20"/>
      <c r="J7" s="20"/>
      <c r="K7" s="20"/>
      <c r="L7" s="20"/>
      <c r="M7" s="20"/>
      <c r="N7" s="20"/>
      <c r="O7" s="20"/>
      <c r="P7" s="20"/>
      <c r="Q7" s="20"/>
      <c r="R7" s="20"/>
      <c r="S7" s="20"/>
      <c r="T7" s="20"/>
      <c r="U7" s="20"/>
      <c r="V7" s="20"/>
    </row>
    <row r="8" spans="1:22" ht="19" x14ac:dyDescent="0.25">
      <c r="A8" s="20"/>
      <c r="B8" s="29" t="s">
        <v>550</v>
      </c>
      <c r="C8" s="27">
        <v>2119100000</v>
      </c>
      <c r="D8" s="27">
        <v>2056400000</v>
      </c>
      <c r="E8" s="27">
        <v>2040400000</v>
      </c>
      <c r="F8" s="28">
        <v>1854300000</v>
      </c>
      <c r="G8" s="20"/>
      <c r="H8" s="20"/>
      <c r="I8" s="20"/>
      <c r="J8" s="20"/>
      <c r="K8" s="20"/>
      <c r="L8" s="20"/>
      <c r="M8" s="20"/>
      <c r="N8" s="20"/>
      <c r="O8" s="20"/>
      <c r="P8" s="20"/>
      <c r="Q8" s="20"/>
      <c r="R8" s="20"/>
      <c r="S8" s="20"/>
      <c r="T8" s="20"/>
      <c r="U8" s="20"/>
      <c r="V8" s="20"/>
    </row>
    <row r="9" spans="1:22" ht="19" x14ac:dyDescent="0.25">
      <c r="A9" s="20"/>
      <c r="B9" s="29" t="s">
        <v>551</v>
      </c>
      <c r="C9" s="27">
        <v>3502500000</v>
      </c>
      <c r="D9" s="27">
        <v>3533600000</v>
      </c>
      <c r="E9" s="27">
        <v>3209700000</v>
      </c>
      <c r="F9" s="28">
        <v>3167600000</v>
      </c>
      <c r="G9" s="20"/>
      <c r="H9" s="20"/>
      <c r="I9" s="20"/>
      <c r="J9" s="20"/>
      <c r="K9" s="20"/>
      <c r="L9" s="20"/>
      <c r="M9" s="20"/>
      <c r="N9" s="20"/>
      <c r="O9" s="20"/>
      <c r="P9" s="20"/>
      <c r="Q9" s="20"/>
      <c r="R9" s="20"/>
      <c r="S9" s="20"/>
      <c r="T9" s="20"/>
      <c r="U9" s="20"/>
      <c r="V9" s="20"/>
    </row>
    <row r="10" spans="1:22" ht="19" x14ac:dyDescent="0.25">
      <c r="A10" s="20"/>
      <c r="B10" s="29" t="s">
        <v>552</v>
      </c>
      <c r="C10" s="27">
        <v>10500000</v>
      </c>
      <c r="D10" s="27">
        <v>131000000</v>
      </c>
      <c r="E10" s="27">
        <v>106800000</v>
      </c>
      <c r="F10" s="28">
        <v>1250400000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2525200000</v>
      </c>
      <c r="D12" s="27">
        <v>2171100000</v>
      </c>
      <c r="E12" s="27">
        <v>2145500000</v>
      </c>
      <c r="F12" s="28">
        <v>1809800000</v>
      </c>
      <c r="G12" s="20"/>
      <c r="H12" s="20"/>
      <c r="I12" s="20"/>
      <c r="J12" s="20"/>
      <c r="K12" s="20"/>
      <c r="L12" s="20"/>
      <c r="M12" s="20"/>
      <c r="N12" s="20"/>
      <c r="O12" s="20"/>
      <c r="P12" s="20"/>
      <c r="Q12" s="20"/>
      <c r="R12" s="20"/>
      <c r="S12" s="20"/>
      <c r="T12" s="20"/>
      <c r="U12" s="20"/>
      <c r="V12" s="20"/>
    </row>
    <row r="13" spans="1:22" ht="19" x14ac:dyDescent="0.25">
      <c r="A13" s="20"/>
      <c r="B13" s="29" t="s">
        <v>555</v>
      </c>
      <c r="C13" s="27">
        <v>3985000000</v>
      </c>
      <c r="D13" s="27">
        <v>3465300000</v>
      </c>
      <c r="E13" s="27">
        <v>3604800000</v>
      </c>
      <c r="F13" s="28">
        <v>3348900000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1075600000</v>
      </c>
      <c r="D17" s="34">
        <v>651100000</v>
      </c>
      <c r="E17" s="34">
        <v>596800000</v>
      </c>
      <c r="F17" s="35">
        <v>1458800000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Pass</v>
      </c>
      <c r="G23" s="46">
        <f>(COUNTIF(C23:F23, "Pass") * 100) + (COUNTIF(C23:F23, "Fail") * 0)</f>
        <v>100</v>
      </c>
      <c r="H23" s="47" t="s">
        <v>570</v>
      </c>
      <c r="I23" s="20"/>
      <c r="J23" s="20"/>
      <c r="K23" s="20"/>
      <c r="L23" s="20"/>
      <c r="M23" s="20"/>
      <c r="N23" s="20"/>
      <c r="O23" s="20"/>
      <c r="P23" s="20"/>
      <c r="Q23" s="20"/>
      <c r="R23" s="20"/>
      <c r="S23" s="20"/>
      <c r="T23" s="20"/>
      <c r="U23" s="20"/>
      <c r="V23" s="20"/>
    </row>
    <row r="24" spans="1:22" x14ac:dyDescent="0.2">
      <c r="A24" s="20"/>
      <c r="B24" s="39" t="s">
        <v>499</v>
      </c>
      <c r="C24" s="50">
        <f>C17/(C4)</f>
        <v>4.3759153783563871</v>
      </c>
      <c r="D24" s="50">
        <f>D17/(D4)</f>
        <v>2.9302430243024302</v>
      </c>
      <c r="E24" s="50">
        <f>E17/(E4)</f>
        <v>2.7426470588235294</v>
      </c>
      <c r="F24" s="51">
        <f>F17/(F4)</f>
        <v>7.535123966942149</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0.14365275459098498</v>
      </c>
      <c r="D25" s="50">
        <f>D17/D6</f>
        <v>9.3028904542142341E-2</v>
      </c>
      <c r="E25" s="50">
        <f>E17/E6</f>
        <v>8.7577958764399444E-2</v>
      </c>
      <c r="F25" s="51">
        <f>F17/F6</f>
        <v>0.22386250287731144</v>
      </c>
      <c r="G25" s="46">
        <f>(IF(C25 &gt; 0.17, 100, IF(C25 &gt;= 0.1, 50, 0))) +
  (IF(D25 &gt; 0.17, 100, IF(D25 &gt;= 0.1, 50, 0))) +
  (IF(E25 &gt; 0.17, 100, IF(E25 &gt;= 0.1, 50, 0))) +
  (IF(F25 &gt; 0.17, 100, IF(F25 &gt;= 0.1, 50, 0)))</f>
        <v>150</v>
      </c>
      <c r="H25" s="47" t="s">
        <v>572</v>
      </c>
      <c r="I25" s="20"/>
      <c r="J25" s="20"/>
      <c r="K25" s="20"/>
      <c r="L25" s="20"/>
      <c r="M25" s="20"/>
      <c r="N25" s="20"/>
      <c r="O25" s="20"/>
      <c r="P25" s="20"/>
      <c r="Q25" s="20"/>
      <c r="R25" s="20"/>
      <c r="S25" s="20"/>
      <c r="T25" s="20"/>
      <c r="U25" s="20"/>
      <c r="V25" s="20"/>
    </row>
    <row r="26" spans="1:22" x14ac:dyDescent="0.2">
      <c r="A26" s="20"/>
      <c r="B26" s="39" t="s">
        <v>489</v>
      </c>
      <c r="C26" s="50">
        <f>C8/C6</f>
        <v>0.28301836393989982</v>
      </c>
      <c r="D26" s="50">
        <f>D8/D6</f>
        <v>0.29381759990855705</v>
      </c>
      <c r="E26" s="50">
        <f>E8/E6</f>
        <v>0.2994203536576418</v>
      </c>
      <c r="F26" s="51">
        <f>F8/F6</f>
        <v>0.28455459218905854</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0.87661118758603429</v>
      </c>
      <c r="D27" s="50">
        <f>D9/(D13+D10)</f>
        <v>0.98256541445374412</v>
      </c>
      <c r="E27" s="50">
        <f>E9/(E13+E10)</f>
        <v>0.86477529906239892</v>
      </c>
      <c r="F27" s="51">
        <f>F9/(F13+F10)</f>
        <v>0.68871349988041664</v>
      </c>
      <c r="G27" s="46">
        <f>(IF(C27 &lt; 0.8, 100, IF(C27 &lt; 1, 50, 0))) +
  (IF(D27 &lt; 0.8, 100, IF(D27 &lt; 1, 50, 0))) +
  (IF(E27 &lt; 0.8, 100, IF(E27 &lt; 1, 50, 0))) +
  (IF(F27 &lt; 0.8, 100, IF(F27 &lt; 1, 50, 0)))</f>
        <v>250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0.12017303585939637</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0.26920285320986109</v>
      </c>
      <c r="D31" s="50">
        <f>D17/(D13+D10)</f>
        <v>0.18104718738703668</v>
      </c>
      <c r="E31" s="50">
        <f>E17/(E13+E10)</f>
        <v>0.16079318892121996</v>
      </c>
      <c r="F31" s="51">
        <f>F17/(F13+F10)</f>
        <v>0.31717870110669016</v>
      </c>
      <c r="G31" s="46">
        <f>(IF(C31 &gt; 0.23, 100, 0)) +
  (IF(D31 &gt; 0.23, 100, 0)) +
  (IF(E31 &gt; 0.23, 100, 0)) +
  (IF(F31 &gt; 0.23, 100, 0))</f>
        <v>200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0.34791666666666665</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1937000000</v>
      </c>
      <c r="D4" s="27">
        <v>1869000000</v>
      </c>
      <c r="E4" s="27">
        <v>1862469000</v>
      </c>
      <c r="F4" s="28">
        <v>1835361000</v>
      </c>
      <c r="G4" s="20"/>
      <c r="H4" s="20"/>
      <c r="I4" s="20"/>
      <c r="J4" s="20"/>
      <c r="K4" s="20"/>
      <c r="L4" s="20"/>
      <c r="M4" s="20"/>
      <c r="N4" s="20"/>
      <c r="O4" s="20"/>
      <c r="P4" s="20"/>
      <c r="Q4" s="20"/>
      <c r="R4" s="20"/>
      <c r="S4" s="20"/>
      <c r="T4" s="20"/>
      <c r="U4" s="20"/>
      <c r="V4" s="20"/>
    </row>
    <row r="5" spans="1:22" ht="19" x14ac:dyDescent="0.25">
      <c r="A5" s="20"/>
      <c r="B5" s="29" t="s">
        <v>547</v>
      </c>
      <c r="C5" s="27">
        <v>5129000000</v>
      </c>
      <c r="D5" s="27">
        <v>4868000000</v>
      </c>
      <c r="E5" s="27">
        <v>4995175000</v>
      </c>
      <c r="F5" s="28">
        <v>3821609000</v>
      </c>
      <c r="G5" s="20"/>
      <c r="H5" s="20"/>
      <c r="I5" s="20"/>
      <c r="J5" s="20"/>
      <c r="K5" s="20"/>
      <c r="L5" s="20"/>
      <c r="M5" s="20"/>
      <c r="N5" s="20"/>
      <c r="O5" s="20"/>
      <c r="P5" s="20"/>
      <c r="Q5" s="20"/>
      <c r="R5" s="20"/>
      <c r="S5" s="20"/>
      <c r="T5" s="20"/>
      <c r="U5" s="20"/>
      <c r="V5" s="20"/>
    </row>
    <row r="6" spans="1:22" ht="19" x14ac:dyDescent="0.25">
      <c r="A6" s="20"/>
      <c r="B6" s="29" t="s">
        <v>548</v>
      </c>
      <c r="C6" s="27">
        <v>22548000000</v>
      </c>
      <c r="D6" s="27">
        <v>20513000000</v>
      </c>
      <c r="E6" s="27">
        <v>22073491000</v>
      </c>
      <c r="F6" s="28">
        <v>18039143000</v>
      </c>
      <c r="G6" s="20"/>
      <c r="H6" s="20"/>
      <c r="I6" s="20"/>
      <c r="J6" s="20"/>
      <c r="K6" s="20"/>
      <c r="L6" s="20"/>
      <c r="M6" s="20"/>
      <c r="N6" s="20"/>
      <c r="O6" s="20"/>
      <c r="P6" s="20"/>
      <c r="Q6" s="20"/>
      <c r="R6" s="20"/>
      <c r="S6" s="20"/>
      <c r="T6" s="20"/>
      <c r="U6" s="20"/>
      <c r="V6" s="20"/>
    </row>
    <row r="7" spans="1:22" ht="19" x14ac:dyDescent="0.25">
      <c r="A7" s="20"/>
      <c r="B7" s="29" t="s">
        <v>549</v>
      </c>
      <c r="C7" s="27">
        <v>8243000000</v>
      </c>
      <c r="D7" s="27">
        <v>8242000000</v>
      </c>
      <c r="E7" s="27">
        <v>8418869000</v>
      </c>
      <c r="F7" s="28">
        <v>7143983000</v>
      </c>
      <c r="G7" s="20"/>
      <c r="H7" s="20"/>
      <c r="I7" s="20"/>
      <c r="J7" s="20"/>
      <c r="K7" s="20"/>
      <c r="L7" s="20"/>
      <c r="M7" s="20"/>
      <c r="N7" s="20"/>
      <c r="O7" s="20"/>
      <c r="P7" s="20"/>
      <c r="Q7" s="20"/>
      <c r="R7" s="20"/>
      <c r="S7" s="20"/>
      <c r="T7" s="20"/>
      <c r="U7" s="20"/>
      <c r="V7" s="20"/>
    </row>
    <row r="8" spans="1:22" ht="19" x14ac:dyDescent="0.25">
      <c r="A8" s="20"/>
      <c r="B8" s="29" t="s">
        <v>550</v>
      </c>
      <c r="C8" s="27">
        <v>5238000000</v>
      </c>
      <c r="D8" s="27">
        <v>3665000000</v>
      </c>
      <c r="E8" s="27">
        <v>4295505000</v>
      </c>
      <c r="F8" s="28">
        <v>3389500000</v>
      </c>
      <c r="G8" s="20"/>
      <c r="H8" s="20"/>
      <c r="I8" s="20"/>
      <c r="J8" s="20"/>
      <c r="K8" s="20"/>
      <c r="L8" s="20"/>
      <c r="M8" s="20"/>
      <c r="N8" s="20"/>
      <c r="O8" s="20"/>
      <c r="P8" s="20"/>
      <c r="Q8" s="20"/>
      <c r="R8" s="20"/>
      <c r="S8" s="20"/>
      <c r="T8" s="20"/>
      <c r="U8" s="20"/>
      <c r="V8" s="20"/>
    </row>
    <row r="9" spans="1:22" ht="19" x14ac:dyDescent="0.25">
      <c r="A9" s="20"/>
      <c r="B9" s="29" t="s">
        <v>551</v>
      </c>
      <c r="C9" s="27">
        <v>13481000000</v>
      </c>
      <c r="D9" s="27">
        <v>11907000000</v>
      </c>
      <c r="E9" s="27">
        <v>12714374000</v>
      </c>
      <c r="F9" s="28">
        <v>10533483000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9188000000</v>
      </c>
      <c r="D12" s="27">
        <v>8833000000</v>
      </c>
      <c r="E12" s="27">
        <v>8366631000</v>
      </c>
      <c r="F12" s="28">
        <v>6530057000</v>
      </c>
      <c r="G12" s="20"/>
      <c r="H12" s="20"/>
      <c r="I12" s="20"/>
      <c r="J12" s="20"/>
      <c r="K12" s="20"/>
      <c r="L12" s="20"/>
      <c r="M12" s="20"/>
      <c r="N12" s="20"/>
      <c r="O12" s="20"/>
      <c r="P12" s="20"/>
      <c r="Q12" s="20"/>
      <c r="R12" s="20"/>
      <c r="S12" s="20"/>
      <c r="T12" s="20"/>
      <c r="U12" s="20"/>
      <c r="V12" s="20"/>
    </row>
    <row r="13" spans="1:22" ht="19" x14ac:dyDescent="0.25">
      <c r="A13" s="20"/>
      <c r="B13" s="29" t="s">
        <v>555</v>
      </c>
      <c r="C13" s="27">
        <v>9067000000</v>
      </c>
      <c r="D13" s="27">
        <v>8606000000</v>
      </c>
      <c r="E13" s="27">
        <v>9359117000</v>
      </c>
      <c r="F13" s="28">
        <v>7505660000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480000000</v>
      </c>
      <c r="D17" s="34">
        <v>1629000000</v>
      </c>
      <c r="E17" s="34">
        <v>2364000000</v>
      </c>
      <c r="F17" s="35">
        <v>1830779000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Fail</v>
      </c>
      <c r="E22" s="44" t="str">
        <f>IF(E17&gt;F17, "Pass", "Fail")</f>
        <v>Pass</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0.24780588538977802</v>
      </c>
      <c r="D24" s="50">
        <f>D17/(D4)</f>
        <v>0.8715890850722311</v>
      </c>
      <c r="E24" s="50">
        <f>E17/(E4)</f>
        <v>1.2692828712853743</v>
      </c>
      <c r="F24" s="51">
        <f>F17/(F4)</f>
        <v>0.99750348841454084</v>
      </c>
      <c r="G24" s="46">
        <f>(IF(C24 &gt; 0.5, 100, IF(C24 &gt;= 0.2, 50, 0))) +
  (IF(D24 &gt; 0.5, 100, IF(D24 &gt;= 0.2, 50, 0))) +
  (IF(E24 &gt; 0.5, 100, IF(E24 &gt;= 0.2, 50, 0))) +
  (IF(F24 &gt; 0.5, 100, IF(F24 &gt;= 0.2, 50, 0)))</f>
        <v>350</v>
      </c>
      <c r="H24" s="47" t="s">
        <v>571</v>
      </c>
      <c r="I24" s="20"/>
      <c r="J24" s="20"/>
      <c r="K24" s="20"/>
      <c r="L24" s="20"/>
      <c r="M24" s="20"/>
      <c r="N24" s="20"/>
      <c r="O24" s="20"/>
      <c r="P24" s="20"/>
      <c r="Q24" s="20"/>
      <c r="R24" s="20"/>
      <c r="S24" s="20"/>
      <c r="T24" s="20"/>
      <c r="U24" s="20"/>
      <c r="V24" s="20"/>
    </row>
    <row r="25" spans="1:22" x14ac:dyDescent="0.2">
      <c r="A25" s="20"/>
      <c r="B25" s="39" t="s">
        <v>487</v>
      </c>
      <c r="C25" s="50">
        <f>C17/C6</f>
        <v>2.1287919105907396E-2</v>
      </c>
      <c r="D25" s="50">
        <f>D17/D6</f>
        <v>7.941305513576756E-2</v>
      </c>
      <c r="E25" s="50">
        <f>E17/E6</f>
        <v>0.10709678863211985</v>
      </c>
      <c r="F25" s="51">
        <f>F17/F6</f>
        <v>0.10148924480503314</v>
      </c>
      <c r="G25" s="46">
        <f>(IF(C25 &gt; 0.17, 100, IF(C25 &gt;= 0.1, 50, 0))) +
  (IF(D25 &gt; 0.17, 100, IF(D25 &gt;= 0.1, 50, 0))) +
  (IF(E25 &gt; 0.17, 100, IF(E25 &gt;= 0.1, 50, 0))) +
  (IF(F25 &gt; 0.17, 100, IF(F25 &gt;= 0.1, 50, 0)))</f>
        <v>100</v>
      </c>
      <c r="H25" s="47" t="s">
        <v>572</v>
      </c>
      <c r="I25" s="20"/>
      <c r="J25" s="20"/>
      <c r="K25" s="20"/>
      <c r="L25" s="20"/>
      <c r="M25" s="20"/>
      <c r="N25" s="20"/>
      <c r="O25" s="20"/>
      <c r="P25" s="20"/>
      <c r="Q25" s="20"/>
      <c r="R25" s="20"/>
      <c r="S25" s="20"/>
      <c r="T25" s="20"/>
      <c r="U25" s="20"/>
      <c r="V25" s="20"/>
    </row>
    <row r="26" spans="1:22" x14ac:dyDescent="0.2">
      <c r="A26" s="20"/>
      <c r="B26" s="39" t="s">
        <v>489</v>
      </c>
      <c r="C26" s="50">
        <f>C8/C6</f>
        <v>0.23230441724321449</v>
      </c>
      <c r="D26" s="50">
        <f>D8/D6</f>
        <v>0.1786671866621167</v>
      </c>
      <c r="E26" s="50">
        <f>E8/E6</f>
        <v>0.1946001654201413</v>
      </c>
      <c r="F26" s="51">
        <f>F8/F6</f>
        <v>0.18789695275435203</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1.4868203374875923</v>
      </c>
      <c r="D27" s="50">
        <f>D9/(D13+D10)</f>
        <v>1.3835696026028352</v>
      </c>
      <c r="E27" s="50">
        <f>E9/(E13+E10)</f>
        <v>1.3585014483738156</v>
      </c>
      <c r="F27" s="51">
        <f>F9/(F13+F10)</f>
        <v>1.4034052968026796</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0.12572701810472683</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5.2939230175361202E-2</v>
      </c>
      <c r="D31" s="50">
        <f>D17/(D13+D10)</f>
        <v>0.18928654427143854</v>
      </c>
      <c r="E31" s="50">
        <f>E17/(E13+E10)</f>
        <v>0.25258793110503908</v>
      </c>
      <c r="F31" s="51">
        <f>F17/(F13+F10)</f>
        <v>0.24391978853292048</v>
      </c>
      <c r="G31" s="46">
        <f>(IF(C31 &gt; 0.23, 100, 0)) +
  (IF(D31 &gt; 0.23, 100, 0)) +
  (IF(E31 &gt; 0.23, 100, 0)) +
  (IF(F31 &gt; 0.23, 100, 0))</f>
        <v>200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0.3725</v>
      </c>
      <c r="J2" s="20"/>
      <c r="K2" s="20"/>
      <c r="L2" s="20"/>
      <c r="M2" s="20"/>
      <c r="N2" s="20"/>
      <c r="O2" s="20"/>
      <c r="P2" s="20"/>
      <c r="Q2" s="20"/>
      <c r="R2" s="20"/>
      <c r="S2" s="20"/>
      <c r="T2" s="20"/>
      <c r="U2" s="20"/>
      <c r="V2" s="20"/>
    </row>
    <row r="3" spans="1:22" ht="19" x14ac:dyDescent="0.25">
      <c r="A3" s="20"/>
      <c r="B3" s="26" t="s">
        <v>545</v>
      </c>
      <c r="C3" s="27">
        <v>668100000</v>
      </c>
      <c r="D3" s="27">
        <v>800200000</v>
      </c>
      <c r="E3" s="27">
        <v>927600000</v>
      </c>
      <c r="F3" s="28">
        <v>760000000</v>
      </c>
      <c r="G3" s="20"/>
      <c r="H3" s="20"/>
      <c r="I3" s="20"/>
      <c r="J3" s="20"/>
      <c r="K3" s="20"/>
      <c r="L3" s="20"/>
      <c r="M3" s="20"/>
      <c r="N3" s="20"/>
      <c r="O3" s="20"/>
      <c r="P3" s="20"/>
      <c r="Q3" s="20"/>
      <c r="R3" s="20"/>
      <c r="S3" s="20"/>
      <c r="T3" s="20"/>
      <c r="U3" s="20"/>
      <c r="V3" s="20"/>
    </row>
    <row r="4" spans="1:22" ht="19" x14ac:dyDescent="0.25">
      <c r="A4" s="20"/>
      <c r="B4" s="29" t="s">
        <v>546</v>
      </c>
      <c r="C4" s="27">
        <v>324300000</v>
      </c>
      <c r="D4" s="27">
        <v>338000000</v>
      </c>
      <c r="E4" s="27">
        <v>351400000</v>
      </c>
      <c r="F4" s="28">
        <v>306300000</v>
      </c>
      <c r="G4" s="20"/>
      <c r="H4" s="20"/>
      <c r="I4" s="20"/>
      <c r="J4" s="20"/>
      <c r="K4" s="20"/>
      <c r="L4" s="20"/>
      <c r="M4" s="20"/>
      <c r="N4" s="20"/>
      <c r="O4" s="20"/>
      <c r="P4" s="20"/>
      <c r="Q4" s="20"/>
      <c r="R4" s="20"/>
      <c r="S4" s="20"/>
      <c r="T4" s="20"/>
      <c r="U4" s="20"/>
      <c r="V4" s="20"/>
    </row>
    <row r="5" spans="1:22" ht="19" x14ac:dyDescent="0.25">
      <c r="A5" s="20"/>
      <c r="B5" s="29" t="s">
        <v>547</v>
      </c>
      <c r="C5" s="27">
        <v>4413400000</v>
      </c>
      <c r="D5" s="27">
        <v>4342700000</v>
      </c>
      <c r="E5" s="27">
        <v>4382900000</v>
      </c>
      <c r="F5" s="28">
        <v>2595900000</v>
      </c>
      <c r="G5" s="20"/>
      <c r="H5" s="20"/>
      <c r="I5" s="20"/>
      <c r="J5" s="20"/>
      <c r="K5" s="20"/>
      <c r="L5" s="20"/>
      <c r="M5" s="20"/>
      <c r="N5" s="20"/>
      <c r="O5" s="20"/>
      <c r="P5" s="20"/>
      <c r="Q5" s="20"/>
      <c r="R5" s="20"/>
      <c r="S5" s="20"/>
      <c r="T5" s="20"/>
      <c r="U5" s="20"/>
      <c r="V5" s="20"/>
    </row>
    <row r="6" spans="1:22" ht="19" x14ac:dyDescent="0.25">
      <c r="A6" s="20"/>
      <c r="B6" s="29" t="s">
        <v>548</v>
      </c>
      <c r="C6" s="27">
        <v>13284600000</v>
      </c>
      <c r="D6" s="27">
        <v>13131500000</v>
      </c>
      <c r="E6" s="27">
        <v>13199400000</v>
      </c>
      <c r="F6" s="28">
        <v>9344700000</v>
      </c>
      <c r="G6" s="20"/>
      <c r="H6" s="20"/>
      <c r="I6" s="20"/>
      <c r="J6" s="20"/>
      <c r="K6" s="20"/>
      <c r="L6" s="20"/>
      <c r="M6" s="20"/>
      <c r="N6" s="20"/>
      <c r="O6" s="20"/>
      <c r="P6" s="20"/>
      <c r="Q6" s="20"/>
      <c r="R6" s="20"/>
      <c r="S6" s="20"/>
      <c r="T6" s="20"/>
      <c r="U6" s="20"/>
      <c r="V6" s="20"/>
    </row>
    <row r="7" spans="1:22" ht="19" x14ac:dyDescent="0.25">
      <c r="A7" s="20"/>
      <c r="B7" s="29" t="s">
        <v>549</v>
      </c>
      <c r="C7" s="27">
        <v>5442000000</v>
      </c>
      <c r="D7" s="27">
        <v>4947100000</v>
      </c>
      <c r="E7" s="27">
        <v>5096000000</v>
      </c>
      <c r="F7" s="28">
        <v>3898300000</v>
      </c>
      <c r="G7" s="20"/>
      <c r="H7" s="20"/>
      <c r="I7" s="20"/>
      <c r="J7" s="20"/>
      <c r="K7" s="20"/>
      <c r="L7" s="20"/>
      <c r="M7" s="20"/>
      <c r="N7" s="20"/>
      <c r="O7" s="20"/>
      <c r="P7" s="20"/>
      <c r="Q7" s="20"/>
      <c r="R7" s="20"/>
      <c r="S7" s="20"/>
      <c r="T7" s="20"/>
      <c r="U7" s="20"/>
      <c r="V7" s="20"/>
    </row>
    <row r="8" spans="1:22" ht="19" x14ac:dyDescent="0.25">
      <c r="A8" s="20"/>
      <c r="B8" s="29" t="s">
        <v>550</v>
      </c>
      <c r="C8" s="27">
        <v>5800100000</v>
      </c>
      <c r="D8" s="27">
        <v>6581100000</v>
      </c>
      <c r="E8" s="27">
        <v>7397700000</v>
      </c>
      <c r="F8" s="28">
        <v>4149300000</v>
      </c>
      <c r="G8" s="20"/>
      <c r="H8" s="20"/>
      <c r="I8" s="20"/>
      <c r="J8" s="20"/>
      <c r="K8" s="20"/>
      <c r="L8" s="20"/>
      <c r="M8" s="20"/>
      <c r="N8" s="20"/>
      <c r="O8" s="20"/>
      <c r="P8" s="20"/>
      <c r="Q8" s="20"/>
      <c r="R8" s="20"/>
      <c r="S8" s="20"/>
      <c r="T8" s="20"/>
      <c r="U8" s="20"/>
      <c r="V8" s="20"/>
    </row>
    <row r="9" spans="1:22" ht="19" x14ac:dyDescent="0.25">
      <c r="A9" s="20"/>
      <c r="B9" s="29" t="s">
        <v>551</v>
      </c>
      <c r="C9" s="27">
        <v>11242100000</v>
      </c>
      <c r="D9" s="27">
        <v>11528200000</v>
      </c>
      <c r="E9" s="27">
        <v>12493700000</v>
      </c>
      <c r="F9" s="28">
        <v>8047600000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-1525500000</v>
      </c>
      <c r="D12" s="27">
        <v>-1763800000</v>
      </c>
      <c r="E12" s="27">
        <v>-2570700000</v>
      </c>
      <c r="F12" s="28">
        <v>-1813400000</v>
      </c>
      <c r="G12" s="20"/>
      <c r="H12" s="20"/>
      <c r="I12" s="20"/>
      <c r="J12" s="20"/>
      <c r="K12" s="20"/>
      <c r="L12" s="20"/>
      <c r="M12" s="20"/>
      <c r="N12" s="20"/>
      <c r="O12" s="20"/>
      <c r="P12" s="20"/>
      <c r="Q12" s="20"/>
      <c r="R12" s="20"/>
      <c r="S12" s="20"/>
      <c r="T12" s="20"/>
      <c r="U12" s="20"/>
      <c r="V12" s="20"/>
    </row>
    <row r="13" spans="1:22" ht="19" x14ac:dyDescent="0.25">
      <c r="A13" s="20"/>
      <c r="B13" s="29" t="s">
        <v>555</v>
      </c>
      <c r="C13" s="27">
        <v>2042500000</v>
      </c>
      <c r="D13" s="27">
        <v>1603300000</v>
      </c>
      <c r="E13" s="27">
        <v>705700000</v>
      </c>
      <c r="F13" s="28">
        <v>1297100000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1598700000</v>
      </c>
      <c r="D17" s="34">
        <v>1335900000</v>
      </c>
      <c r="E17" s="34">
        <v>784600000</v>
      </c>
      <c r="F17" s="35">
        <v>1314300000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Pass</v>
      </c>
      <c r="F21" s="45"/>
      <c r="G21" s="46">
        <f>(((COUNTIF(C21:E21, "Pass") * 100) + (COUNTIF(C21:E21, "Fail") * 0)) * (400/300)) / 2</f>
        <v>66.666666666666657</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4.9296947271045326</v>
      </c>
      <c r="D24" s="50">
        <f>D17/(D4)</f>
        <v>3.9523668639053255</v>
      </c>
      <c r="E24" s="50">
        <f>E17/(E4)</f>
        <v>2.2327831531018782</v>
      </c>
      <c r="F24" s="51">
        <f>F17/(F4)</f>
        <v>4.2908912830558279</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0.12034235129397949</v>
      </c>
      <c r="D25" s="50">
        <f>D17/D6</f>
        <v>0.10173247534554317</v>
      </c>
      <c r="E25" s="50">
        <f>E17/E6</f>
        <v>5.9442095852841798E-2</v>
      </c>
      <c r="F25" s="51">
        <f>F17/F6</f>
        <v>0.14064656971331344</v>
      </c>
      <c r="G25" s="46">
        <f>(IF(C25 &gt; 0.17, 100, IF(C25 &gt;= 0.1, 50, 0))) +
  (IF(D25 &gt; 0.17, 100, IF(D25 &gt;= 0.1, 50, 0))) +
  (IF(E25 &gt; 0.17, 100, IF(E25 &gt;= 0.1, 50, 0))) +
  (IF(F25 &gt; 0.17, 100, IF(F25 &gt;= 0.1, 50, 0)))</f>
        <v>150</v>
      </c>
      <c r="H25" s="47" t="s">
        <v>572</v>
      </c>
      <c r="I25" s="20"/>
      <c r="J25" s="20"/>
      <c r="K25" s="20"/>
      <c r="L25" s="20"/>
      <c r="M25" s="20"/>
      <c r="N25" s="20"/>
      <c r="O25" s="20"/>
      <c r="P25" s="20"/>
      <c r="Q25" s="20"/>
      <c r="R25" s="20"/>
      <c r="S25" s="20"/>
      <c r="T25" s="20"/>
      <c r="U25" s="20"/>
      <c r="V25" s="20"/>
    </row>
    <row r="26" spans="1:22" x14ac:dyDescent="0.2">
      <c r="A26" s="20"/>
      <c r="B26" s="39" t="s">
        <v>489</v>
      </c>
      <c r="C26" s="50">
        <f>C8/C6</f>
        <v>0.43660328500669948</v>
      </c>
      <c r="D26" s="50">
        <f>D8/D6</f>
        <v>0.50116894490347641</v>
      </c>
      <c r="E26" s="50">
        <f>E8/E6</f>
        <v>0.5604572935133415</v>
      </c>
      <c r="F26" s="51">
        <f>F8/F6</f>
        <v>0.44402709557289161</v>
      </c>
      <c r="G26" s="46">
        <f>(IF(C26 &lt; 0.5, 100, 0)) +
  (IF(D26 &lt; 0.5, 100, 0)) +
  (IF(E26 &lt; 0.5, 100, 0)) +
  (IF(F26 &lt; 0.5, 100, 0))</f>
        <v>200</v>
      </c>
      <c r="H26" s="47" t="s">
        <v>573</v>
      </c>
      <c r="I26" s="20"/>
      <c r="J26" s="20"/>
      <c r="K26" s="20"/>
      <c r="L26" s="20"/>
      <c r="M26" s="20"/>
      <c r="N26" s="20"/>
      <c r="O26" s="20"/>
      <c r="P26" s="20"/>
      <c r="Q26" s="20"/>
      <c r="R26" s="20"/>
      <c r="S26" s="20"/>
      <c r="T26" s="20"/>
      <c r="U26" s="20"/>
      <c r="V26" s="20"/>
    </row>
    <row r="27" spans="1:22" x14ac:dyDescent="0.2">
      <c r="A27" s="20"/>
      <c r="B27" s="39" t="s">
        <v>574</v>
      </c>
      <c r="C27" s="50">
        <f>C9/(C13+C10)</f>
        <v>5.504088127294982</v>
      </c>
      <c r="D27" s="50">
        <f>D9/(D13+D10)</f>
        <v>7.1902950165284105</v>
      </c>
      <c r="E27" s="50">
        <f>E9/(E13+E10)</f>
        <v>17.703981861981013</v>
      </c>
      <c r="F27" s="51">
        <f>F9/(F13+F10)</f>
        <v>6.2043019042479379</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-1.0458692039820991E-2</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0.78271725826193395</v>
      </c>
      <c r="D31" s="50">
        <f>D17/(D13+D10)</f>
        <v>0.83321898584170151</v>
      </c>
      <c r="E31" s="50">
        <f>E17/(E13+E10)</f>
        <v>1.1118038826696897</v>
      </c>
      <c r="F31" s="51">
        <f>F17/(F13+F10)</f>
        <v>1.0132603500115642</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0.36458333333333337</v>
      </c>
      <c r="J2" s="20"/>
      <c r="K2" s="20"/>
      <c r="L2" s="20"/>
      <c r="M2" s="20"/>
      <c r="N2" s="20"/>
      <c r="O2" s="20"/>
      <c r="P2" s="20"/>
      <c r="Q2" s="20"/>
      <c r="R2" s="20"/>
      <c r="S2" s="20"/>
      <c r="T2" s="20"/>
      <c r="U2" s="20"/>
      <c r="V2" s="20"/>
    </row>
    <row r="3" spans="1:22" ht="19" x14ac:dyDescent="0.25">
      <c r="A3" s="20"/>
      <c r="B3" s="26" t="s">
        <v>545</v>
      </c>
      <c r="C3" s="27">
        <v>2357000000</v>
      </c>
      <c r="D3" s="27">
        <v>2808000000</v>
      </c>
      <c r="E3" s="27">
        <v>1524000000</v>
      </c>
      <c r="F3" s="28">
        <v>978000000</v>
      </c>
      <c r="G3" s="20"/>
      <c r="H3" s="20"/>
      <c r="I3" s="20"/>
      <c r="J3" s="20"/>
      <c r="K3" s="20"/>
      <c r="L3" s="20"/>
      <c r="M3" s="20"/>
      <c r="N3" s="20"/>
      <c r="O3" s="20"/>
      <c r="P3" s="20"/>
      <c r="Q3" s="20"/>
      <c r="R3" s="20"/>
      <c r="S3" s="20"/>
      <c r="T3" s="20"/>
      <c r="U3" s="20"/>
      <c r="V3" s="20"/>
    </row>
    <row r="4" spans="1:22" ht="19" x14ac:dyDescent="0.25">
      <c r="A4" s="20"/>
      <c r="B4" s="29" t="s">
        <v>546</v>
      </c>
      <c r="C4" s="27">
        <v>6006000000</v>
      </c>
      <c r="D4" s="27">
        <v>5997000000</v>
      </c>
      <c r="E4" s="27">
        <v>4429000000</v>
      </c>
      <c r="F4" s="28">
        <v>4171000000</v>
      </c>
      <c r="G4" s="20"/>
      <c r="H4" s="20"/>
      <c r="I4" s="20"/>
      <c r="J4" s="20"/>
      <c r="K4" s="20"/>
      <c r="L4" s="20"/>
      <c r="M4" s="20"/>
      <c r="N4" s="20"/>
      <c r="O4" s="20"/>
      <c r="P4" s="20"/>
      <c r="Q4" s="20"/>
      <c r="R4" s="20"/>
      <c r="S4" s="20"/>
      <c r="T4" s="20"/>
      <c r="U4" s="20"/>
      <c r="V4" s="20"/>
    </row>
    <row r="5" spans="1:22" ht="19" x14ac:dyDescent="0.25">
      <c r="A5" s="20"/>
      <c r="B5" s="29" t="s">
        <v>547</v>
      </c>
      <c r="C5" s="27">
        <v>6977000000</v>
      </c>
      <c r="D5" s="27">
        <v>7142000000</v>
      </c>
      <c r="E5" s="27">
        <v>1412000000</v>
      </c>
      <c r="F5" s="28">
        <v>1166000000</v>
      </c>
      <c r="G5" s="20"/>
      <c r="H5" s="20"/>
      <c r="I5" s="20"/>
      <c r="J5" s="20"/>
      <c r="K5" s="20"/>
      <c r="L5" s="20"/>
      <c r="M5" s="20"/>
      <c r="N5" s="20"/>
      <c r="O5" s="20"/>
      <c r="P5" s="20"/>
      <c r="Q5" s="20"/>
      <c r="R5" s="20"/>
      <c r="S5" s="20"/>
      <c r="T5" s="20"/>
      <c r="U5" s="20"/>
      <c r="V5" s="20"/>
    </row>
    <row r="6" spans="1:22" ht="19" x14ac:dyDescent="0.25">
      <c r="A6" s="20"/>
      <c r="B6" s="29" t="s">
        <v>548</v>
      </c>
      <c r="C6" s="27">
        <v>26597000000</v>
      </c>
      <c r="D6" s="27">
        <v>26272000000</v>
      </c>
      <c r="E6" s="27">
        <v>11975000000</v>
      </c>
      <c r="F6" s="28">
        <v>10909000000</v>
      </c>
      <c r="G6" s="20"/>
      <c r="H6" s="20"/>
      <c r="I6" s="20"/>
      <c r="J6" s="20"/>
      <c r="K6" s="20"/>
      <c r="L6" s="20"/>
      <c r="M6" s="20"/>
      <c r="N6" s="20"/>
      <c r="O6" s="20"/>
      <c r="P6" s="20"/>
      <c r="Q6" s="20"/>
      <c r="R6" s="20"/>
      <c r="S6" s="20"/>
      <c r="T6" s="20"/>
      <c r="U6" s="20"/>
      <c r="V6" s="20"/>
    </row>
    <row r="7" spans="1:22" ht="19" x14ac:dyDescent="0.25">
      <c r="A7" s="20"/>
      <c r="B7" s="29" t="s">
        <v>549</v>
      </c>
      <c r="C7" s="27">
        <v>4072000000</v>
      </c>
      <c r="D7" s="27">
        <v>4068000000</v>
      </c>
      <c r="E7" s="27">
        <v>2505000000</v>
      </c>
      <c r="F7" s="28">
        <v>1973000000</v>
      </c>
      <c r="G7" s="20"/>
      <c r="H7" s="20"/>
      <c r="I7" s="20"/>
      <c r="J7" s="20"/>
      <c r="K7" s="20"/>
      <c r="L7" s="20"/>
      <c r="M7" s="20"/>
      <c r="N7" s="20"/>
      <c r="O7" s="20"/>
      <c r="P7" s="20"/>
      <c r="Q7" s="20"/>
      <c r="R7" s="20"/>
      <c r="S7" s="20"/>
      <c r="T7" s="20"/>
      <c r="U7" s="20"/>
      <c r="V7" s="20"/>
    </row>
    <row r="8" spans="1:22" ht="19" x14ac:dyDescent="0.25">
      <c r="A8" s="20"/>
      <c r="B8" s="29" t="s">
        <v>550</v>
      </c>
      <c r="C8" s="27">
        <v>14973000000</v>
      </c>
      <c r="D8" s="27">
        <v>16099000000</v>
      </c>
      <c r="E8" s="27">
        <v>4933000000</v>
      </c>
      <c r="F8" s="28">
        <v>5041000000</v>
      </c>
      <c r="G8" s="20"/>
      <c r="H8" s="20"/>
      <c r="I8" s="20"/>
      <c r="J8" s="20"/>
      <c r="K8" s="20"/>
      <c r="L8" s="20"/>
      <c r="M8" s="20"/>
      <c r="N8" s="20"/>
      <c r="O8" s="20"/>
      <c r="P8" s="20"/>
      <c r="Q8" s="20"/>
      <c r="R8" s="20"/>
      <c r="S8" s="20"/>
      <c r="T8" s="20"/>
      <c r="U8" s="20"/>
      <c r="V8" s="20"/>
    </row>
    <row r="9" spans="1:22" ht="19" x14ac:dyDescent="0.25">
      <c r="A9" s="20"/>
      <c r="B9" s="29" t="s">
        <v>551</v>
      </c>
      <c r="C9" s="27">
        <v>19045000000</v>
      </c>
      <c r="D9" s="27">
        <v>20167000000</v>
      </c>
      <c r="E9" s="27">
        <v>7438000000</v>
      </c>
      <c r="F9" s="28">
        <v>7014000000</v>
      </c>
      <c r="G9" s="20"/>
      <c r="H9" s="20"/>
      <c r="I9" s="20"/>
      <c r="J9" s="20"/>
      <c r="K9" s="20"/>
      <c r="L9" s="20"/>
      <c r="M9" s="20"/>
      <c r="N9" s="20"/>
      <c r="O9" s="20"/>
      <c r="P9" s="20"/>
      <c r="Q9" s="20"/>
      <c r="R9" s="20"/>
      <c r="S9" s="20"/>
      <c r="T9" s="20"/>
      <c r="U9" s="20"/>
      <c r="V9" s="20"/>
    </row>
    <row r="10" spans="1:22" ht="19" x14ac:dyDescent="0.25">
      <c r="A10" s="20"/>
      <c r="B10" s="29" t="s">
        <v>552</v>
      </c>
      <c r="C10" s="27">
        <v>5488000000</v>
      </c>
      <c r="D10" s="27">
        <v>5491000000</v>
      </c>
      <c r="E10" s="27">
        <v>5492000000</v>
      </c>
      <c r="F10" s="28">
        <v>4494000000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12929000000</v>
      </c>
      <c r="D12" s="27">
        <v>11274000000</v>
      </c>
      <c r="E12" s="27">
        <v>9677000000</v>
      </c>
      <c r="F12" s="28">
        <v>8091000000</v>
      </c>
      <c r="G12" s="20"/>
      <c r="H12" s="20"/>
      <c r="I12" s="20"/>
      <c r="J12" s="20"/>
      <c r="K12" s="20"/>
      <c r="L12" s="20"/>
      <c r="M12" s="20"/>
      <c r="N12" s="20"/>
      <c r="O12" s="20"/>
      <c r="P12" s="20"/>
      <c r="Q12" s="20"/>
      <c r="R12" s="20"/>
      <c r="S12" s="20"/>
      <c r="T12" s="20"/>
      <c r="U12" s="20"/>
      <c r="V12" s="20"/>
    </row>
    <row r="13" spans="1:22" ht="19" x14ac:dyDescent="0.25">
      <c r="A13" s="20"/>
      <c r="B13" s="29" t="s">
        <v>555</v>
      </c>
      <c r="C13" s="27">
        <v>7552000000</v>
      </c>
      <c r="D13" s="27">
        <v>6105000000</v>
      </c>
      <c r="E13" s="27">
        <v>4537000000</v>
      </c>
      <c r="F13" s="28">
        <v>3895000000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146000000</v>
      </c>
      <c r="D15" s="27">
        <v>112000000</v>
      </c>
      <c r="E15" s="27">
        <v>86000000</v>
      </c>
      <c r="F15" s="28">
        <v>74000000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1899000000</v>
      </c>
      <c r="D17" s="34">
        <v>1819000000</v>
      </c>
      <c r="E17" s="34">
        <v>1757000000</v>
      </c>
      <c r="F17" s="35">
        <v>1343000000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0.31618381618381619</v>
      </c>
      <c r="D24" s="50">
        <f>D17/(D4)</f>
        <v>0.30331832582958146</v>
      </c>
      <c r="E24" s="50">
        <f>E17/(E4)</f>
        <v>0.39670354481824338</v>
      </c>
      <c r="F24" s="51">
        <f>F17/(F4)</f>
        <v>0.3219851354591225</v>
      </c>
      <c r="G24" s="46">
        <f>(IF(C24 &gt; 0.5, 100, IF(C24 &gt;= 0.2, 50, 0))) +
  (IF(D24 &gt; 0.5, 100, IF(D24 &gt;= 0.2, 50, 0))) +
  (IF(E24 &gt; 0.5, 100, IF(E24 &gt;= 0.2, 50, 0))) +
  (IF(F24 &gt; 0.5, 100, IF(F24 &gt;= 0.2, 50, 0)))</f>
        <v>200</v>
      </c>
      <c r="H24" s="47" t="s">
        <v>571</v>
      </c>
      <c r="I24" s="20"/>
      <c r="J24" s="20"/>
      <c r="K24" s="20"/>
      <c r="L24" s="20"/>
      <c r="M24" s="20"/>
      <c r="N24" s="20"/>
      <c r="O24" s="20"/>
      <c r="P24" s="20"/>
      <c r="Q24" s="20"/>
      <c r="R24" s="20"/>
      <c r="S24" s="20"/>
      <c r="T24" s="20"/>
      <c r="U24" s="20"/>
      <c r="V24" s="20"/>
    </row>
    <row r="25" spans="1:22" x14ac:dyDescent="0.2">
      <c r="A25" s="20"/>
      <c r="B25" s="39" t="s">
        <v>487</v>
      </c>
      <c r="C25" s="50">
        <f>C17/C6</f>
        <v>7.1399029965785621E-2</v>
      </c>
      <c r="D25" s="50">
        <f>D17/D6</f>
        <v>6.9237210718635811E-2</v>
      </c>
      <c r="E25" s="50">
        <f>E17/E6</f>
        <v>0.14672233820459291</v>
      </c>
      <c r="F25" s="51">
        <f>F17/F6</f>
        <v>0.12310935924466038</v>
      </c>
      <c r="G25" s="46">
        <f>(IF(C25 &gt; 0.17, 100, IF(C25 &gt;= 0.1, 50, 0))) +
  (IF(D25 &gt; 0.17, 100, IF(D25 &gt;= 0.1, 50, 0))) +
  (IF(E25 &gt; 0.17, 100, IF(E25 &gt;= 0.1, 50, 0))) +
  (IF(F25 &gt; 0.17, 100, IF(F25 &gt;= 0.1, 50, 0)))</f>
        <v>100</v>
      </c>
      <c r="H25" s="47" t="s">
        <v>572</v>
      </c>
      <c r="I25" s="20"/>
      <c r="J25" s="20"/>
      <c r="K25" s="20"/>
      <c r="L25" s="20"/>
      <c r="M25" s="20"/>
      <c r="N25" s="20"/>
      <c r="O25" s="20"/>
      <c r="P25" s="20"/>
      <c r="Q25" s="20"/>
      <c r="R25" s="20"/>
      <c r="S25" s="20"/>
      <c r="T25" s="20"/>
      <c r="U25" s="20"/>
      <c r="V25" s="20"/>
    </row>
    <row r="26" spans="1:22" x14ac:dyDescent="0.2">
      <c r="A26" s="20"/>
      <c r="B26" s="39" t="s">
        <v>489</v>
      </c>
      <c r="C26" s="50">
        <f>C8/C6</f>
        <v>0.56295822837162091</v>
      </c>
      <c r="D26" s="50">
        <f>D8/D6</f>
        <v>0.61278166869671136</v>
      </c>
      <c r="E26" s="50">
        <f>E8/E6</f>
        <v>0.41194154488517748</v>
      </c>
      <c r="F26" s="51">
        <f>F8/F6</f>
        <v>0.46209551746264554</v>
      </c>
      <c r="G26" s="46">
        <f>(IF(C26 &lt; 0.5, 100, 0)) +
  (IF(D26 &lt; 0.5, 100, 0)) +
  (IF(E26 &lt; 0.5, 100, 0)) +
  (IF(F26 &lt; 0.5, 100, 0))</f>
        <v>200</v>
      </c>
      <c r="H26" s="47" t="s">
        <v>573</v>
      </c>
      <c r="I26" s="20"/>
      <c r="J26" s="20"/>
      <c r="K26" s="20"/>
      <c r="L26" s="20"/>
      <c r="M26" s="20"/>
      <c r="N26" s="20"/>
      <c r="O26" s="20"/>
      <c r="P26" s="20"/>
      <c r="Q26" s="20"/>
      <c r="R26" s="20"/>
      <c r="S26" s="20"/>
      <c r="T26" s="20"/>
      <c r="U26" s="20"/>
      <c r="V26" s="20"/>
    </row>
    <row r="27" spans="1:22" x14ac:dyDescent="0.2">
      <c r="A27" s="20"/>
      <c r="B27" s="39" t="s">
        <v>574</v>
      </c>
      <c r="C27" s="50">
        <f>C9/(C13+C10)</f>
        <v>1.4605061349693251</v>
      </c>
      <c r="D27" s="50">
        <f>D9/(D13+D10)</f>
        <v>1.7391341842014487</v>
      </c>
      <c r="E27" s="50">
        <f>E9/(E13+E10)</f>
        <v>0.74164921726991728</v>
      </c>
      <c r="F27" s="51">
        <f>F9/(F13+F10)</f>
        <v>0.83609488616044825</v>
      </c>
      <c r="G27" s="46">
        <f>(IF(C27 &lt; 0.8, 100, IF(C27 &lt; 1, 50, 0))) +
  (IF(D27 &lt; 0.8, 100, IF(D27 &lt; 1, 50, 0))) +
  (IF(E27 &lt; 0.8, 100, IF(E27 &lt; 1, 50, 0))) +
  (IF(F27 &lt; 0.8, 100, IF(F27 &lt; 1, 50, 0)))</f>
        <v>150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0.16928289875244321</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0.14562883435582821</v>
      </c>
      <c r="D31" s="50">
        <f>D17/(D13+D10)</f>
        <v>0.15686443601241806</v>
      </c>
      <c r="E31" s="50">
        <f>E17/(E13+E10)</f>
        <v>0.17519194336424368</v>
      </c>
      <c r="F31" s="51">
        <f>F17/(F13+F10)</f>
        <v>0.1600905948265586</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599</v>
      </c>
      <c r="D2" s="23" t="s">
        <v>600</v>
      </c>
      <c r="E2" s="23" t="s">
        <v>601</v>
      </c>
      <c r="F2" s="23" t="s">
        <v>602</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0.55000000000000004</v>
      </c>
      <c r="J2" s="20"/>
      <c r="K2" s="20"/>
      <c r="L2" s="20"/>
      <c r="M2" s="20"/>
      <c r="N2" s="20"/>
      <c r="O2" s="20"/>
      <c r="P2" s="20"/>
      <c r="Q2" s="20"/>
      <c r="R2" s="20"/>
      <c r="S2" s="20"/>
      <c r="T2" s="20"/>
      <c r="U2" s="20"/>
      <c r="V2" s="20"/>
    </row>
    <row r="3" spans="1:22" ht="19" x14ac:dyDescent="0.25">
      <c r="A3" s="20"/>
      <c r="B3" s="26" t="s">
        <v>545</v>
      </c>
      <c r="C3" s="27">
        <v>17454768000</v>
      </c>
      <c r="D3" s="27">
        <v>15556394000</v>
      </c>
      <c r="E3" s="27">
        <v>15368352000</v>
      </c>
      <c r="F3" s="28">
        <v>12589278000</v>
      </c>
      <c r="G3" s="20"/>
      <c r="H3" s="20"/>
      <c r="I3" s="20"/>
      <c r="J3" s="20"/>
      <c r="K3" s="20"/>
      <c r="L3" s="20"/>
      <c r="M3" s="20"/>
      <c r="N3" s="20"/>
      <c r="O3" s="20"/>
      <c r="P3" s="20"/>
      <c r="Q3" s="20"/>
      <c r="R3" s="20"/>
      <c r="S3" s="20"/>
      <c r="T3" s="20"/>
      <c r="U3" s="20"/>
      <c r="V3" s="20"/>
    </row>
    <row r="4" spans="1:22" ht="19" x14ac:dyDescent="0.25">
      <c r="A4" s="20"/>
      <c r="B4" s="29" t="s">
        <v>546</v>
      </c>
      <c r="C4" s="27">
        <v>2135171000</v>
      </c>
      <c r="D4" s="27">
        <v>2135003000</v>
      </c>
      <c r="E4" s="27">
        <v>2162961000</v>
      </c>
      <c r="F4" s="28">
        <v>1484808000</v>
      </c>
      <c r="G4" s="20"/>
      <c r="H4" s="20"/>
      <c r="I4" s="20"/>
      <c r="J4" s="20"/>
      <c r="K4" s="20"/>
      <c r="L4" s="20"/>
      <c r="M4" s="20"/>
      <c r="N4" s="20"/>
      <c r="O4" s="20"/>
      <c r="P4" s="20"/>
      <c r="Q4" s="20"/>
      <c r="R4" s="20"/>
      <c r="S4" s="20"/>
      <c r="T4" s="20"/>
      <c r="U4" s="20"/>
      <c r="V4" s="20"/>
    </row>
    <row r="5" spans="1:22" ht="19" x14ac:dyDescent="0.25">
      <c r="A5" s="20"/>
      <c r="B5" s="29" t="s">
        <v>547</v>
      </c>
      <c r="C5" s="27">
        <v>9574117000</v>
      </c>
      <c r="D5" s="27">
        <v>8503886000</v>
      </c>
      <c r="E5" s="27">
        <v>9030531000</v>
      </c>
      <c r="F5" s="28">
        <v>6706719000</v>
      </c>
      <c r="G5" s="20"/>
      <c r="H5" s="20"/>
      <c r="I5" s="20"/>
      <c r="J5" s="20"/>
      <c r="K5" s="20"/>
      <c r="L5" s="20"/>
      <c r="M5" s="20"/>
      <c r="N5" s="20"/>
      <c r="O5" s="20"/>
      <c r="P5" s="20"/>
      <c r="Q5" s="20"/>
      <c r="R5" s="20"/>
      <c r="S5" s="20"/>
      <c r="T5" s="20"/>
      <c r="U5" s="20"/>
      <c r="V5" s="20"/>
    </row>
    <row r="6" spans="1:22" ht="19" x14ac:dyDescent="0.25">
      <c r="A6" s="20"/>
      <c r="B6" s="29" t="s">
        <v>548</v>
      </c>
      <c r="C6" s="27">
        <v>62558746000</v>
      </c>
      <c r="D6" s="27">
        <v>56560616000</v>
      </c>
      <c r="E6" s="27">
        <v>57337805000</v>
      </c>
      <c r="F6" s="28">
        <v>44274830000</v>
      </c>
      <c r="G6" s="20"/>
      <c r="H6" s="20"/>
      <c r="I6" s="20"/>
      <c r="J6" s="20"/>
      <c r="K6" s="20"/>
      <c r="L6" s="20"/>
      <c r="M6" s="20"/>
      <c r="N6" s="20"/>
      <c r="O6" s="20"/>
      <c r="P6" s="20"/>
      <c r="Q6" s="20"/>
      <c r="R6" s="20"/>
      <c r="S6" s="20"/>
      <c r="T6" s="20"/>
      <c r="U6" s="20"/>
      <c r="V6" s="20"/>
    </row>
    <row r="7" spans="1:22" ht="19" x14ac:dyDescent="0.25">
      <c r="A7" s="20"/>
      <c r="B7" s="29" t="s">
        <v>549</v>
      </c>
      <c r="C7" s="27">
        <v>48831198000</v>
      </c>
      <c r="D7" s="27">
        <v>43477955000</v>
      </c>
      <c r="E7" s="27">
        <v>41358641000</v>
      </c>
      <c r="F7" s="28">
        <v>33853077000</v>
      </c>
      <c r="G7" s="20"/>
      <c r="H7" s="20"/>
      <c r="I7" s="20"/>
      <c r="J7" s="20"/>
      <c r="K7" s="20"/>
      <c r="L7" s="20"/>
      <c r="M7" s="20"/>
      <c r="N7" s="20"/>
      <c r="O7" s="20"/>
      <c r="P7" s="20"/>
      <c r="Q7" s="20"/>
      <c r="R7" s="20"/>
      <c r="S7" s="20"/>
      <c r="T7" s="20"/>
      <c r="U7" s="20"/>
      <c r="V7" s="20"/>
    </row>
    <row r="8" spans="1:22" ht="19" x14ac:dyDescent="0.25">
      <c r="A8" s="20"/>
      <c r="B8" s="29" t="s">
        <v>550</v>
      </c>
      <c r="C8" s="27">
        <v>13061261000</v>
      </c>
      <c r="D8" s="27">
        <v>13011388000</v>
      </c>
      <c r="E8" s="27">
        <v>15394753000</v>
      </c>
      <c r="F8" s="28">
        <v>11261389000</v>
      </c>
      <c r="G8" s="20"/>
      <c r="H8" s="20"/>
      <c r="I8" s="20"/>
      <c r="J8" s="20"/>
      <c r="K8" s="20"/>
      <c r="L8" s="20"/>
      <c r="M8" s="20"/>
      <c r="N8" s="20"/>
      <c r="O8" s="20"/>
      <c r="P8" s="20"/>
      <c r="Q8" s="20"/>
      <c r="R8" s="20"/>
      <c r="S8" s="20"/>
      <c r="T8" s="20"/>
      <c r="U8" s="20"/>
      <c r="V8" s="20"/>
    </row>
    <row r="9" spans="1:22" ht="19" x14ac:dyDescent="0.25">
      <c r="A9" s="20"/>
      <c r="B9" s="29" t="s">
        <v>551</v>
      </c>
      <c r="C9" s="27">
        <v>61892459000</v>
      </c>
      <c r="D9" s="27">
        <v>56489343000</v>
      </c>
      <c r="E9" s="27">
        <v>56753394000</v>
      </c>
      <c r="F9" s="28">
        <v>45114466000</v>
      </c>
      <c r="G9" s="20"/>
      <c r="H9" s="20"/>
      <c r="I9" s="20"/>
      <c r="J9" s="20"/>
      <c r="K9" s="20"/>
      <c r="L9" s="20"/>
      <c r="M9" s="20"/>
      <c r="N9" s="20"/>
      <c r="O9" s="20"/>
      <c r="P9" s="20"/>
      <c r="Q9" s="20"/>
      <c r="R9" s="20"/>
      <c r="S9" s="20"/>
      <c r="T9" s="20"/>
      <c r="U9" s="20"/>
      <c r="V9" s="20"/>
    </row>
    <row r="10" spans="1:22" ht="19" x14ac:dyDescent="0.25">
      <c r="A10" s="20"/>
      <c r="B10" s="29" t="s">
        <v>552</v>
      </c>
      <c r="C10" s="27">
        <v>8247103000</v>
      </c>
      <c r="D10" s="27">
        <v>7019895000</v>
      </c>
      <c r="E10" s="27">
        <v>6469728000</v>
      </c>
      <c r="F10" s="28">
        <v>6513083000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4324187000</v>
      </c>
      <c r="D12" s="27">
        <v>2977646000</v>
      </c>
      <c r="E12" s="27">
        <v>1670513000</v>
      </c>
      <c r="F12" s="28">
        <v>518335000</v>
      </c>
      <c r="G12" s="20"/>
      <c r="H12" s="20"/>
      <c r="I12" s="20"/>
      <c r="J12" s="20"/>
      <c r="K12" s="20"/>
      <c r="L12" s="20"/>
      <c r="M12" s="20"/>
      <c r="N12" s="20"/>
      <c r="O12" s="20"/>
      <c r="P12" s="20"/>
      <c r="Q12" s="20"/>
      <c r="R12" s="20"/>
      <c r="S12" s="20"/>
      <c r="T12" s="20"/>
      <c r="U12" s="20"/>
      <c r="V12" s="20"/>
    </row>
    <row r="13" spans="1:22" ht="19" x14ac:dyDescent="0.25">
      <c r="A13" s="20"/>
      <c r="B13" s="29" t="s">
        <v>555</v>
      </c>
      <c r="C13" s="27">
        <v>666287000</v>
      </c>
      <c r="D13" s="27">
        <v>71273000</v>
      </c>
      <c r="E13" s="27">
        <v>584411000</v>
      </c>
      <c r="F13" s="28">
        <v>-839636000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3911334000</v>
      </c>
      <c r="D17" s="34">
        <v>2703088000</v>
      </c>
      <c r="E17" s="34">
        <v>2666586000</v>
      </c>
      <c r="F17" s="35">
        <v>2207040000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1.8318598369872952</v>
      </c>
      <c r="D24" s="50">
        <f>D17/(D4)</f>
        <v>1.2660815933279719</v>
      </c>
      <c r="E24" s="50">
        <f>E17/(E4)</f>
        <v>1.2328405366532267</v>
      </c>
      <c r="F24" s="51">
        <f>F17/(F4)</f>
        <v>1.4864144050948001</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6.2522576779272393E-2</v>
      </c>
      <c r="D25" s="50">
        <f>D17/D6</f>
        <v>4.7790992941095269E-2</v>
      </c>
      <c r="E25" s="50">
        <f>E17/E6</f>
        <v>4.65065936863122E-2</v>
      </c>
      <c r="F25" s="51">
        <f>F17/F6</f>
        <v>4.9848638605727004E-2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0.20878393246565397</v>
      </c>
      <c r="D26" s="50">
        <f>D8/D6</f>
        <v>0.23004325129698022</v>
      </c>
      <c r="E26" s="50">
        <f>E8/E6</f>
        <v>0.26849219289088588</v>
      </c>
      <c r="F26" s="51">
        <f>F8/F6</f>
        <v>0.25435194217572377</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6.943762025447108</v>
      </c>
      <c r="D27" s="50">
        <f>D9/(D13+D10)</f>
        <v>7.9661549409067733</v>
      </c>
      <c r="E27" s="50">
        <f>E9/(E13+E10)</f>
        <v>8.0454034149312914</v>
      </c>
      <c r="F27" s="51">
        <f>F9/(F13+F10)</f>
        <v>7.9518617165190753</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1.1525116409247069</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0.43881553483018243</v>
      </c>
      <c r="D31" s="50">
        <f>D17/(D13+D10)</f>
        <v>0.3811907995974711</v>
      </c>
      <c r="E31" s="50">
        <f>E17/(E13+E10)</f>
        <v>0.37801721797656668</v>
      </c>
      <c r="F31" s="51">
        <f>F17/(F13+F10)</f>
        <v>0.3890121825408786</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0.37083333333333329</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2415000000</v>
      </c>
      <c r="D4" s="27">
        <v>4986000000</v>
      </c>
      <c r="E4" s="27">
        <v>6957000000</v>
      </c>
      <c r="F4" s="28">
        <v>2774000000</v>
      </c>
      <c r="G4" s="20"/>
      <c r="H4" s="20"/>
      <c r="I4" s="20"/>
      <c r="J4" s="20"/>
      <c r="K4" s="20"/>
      <c r="L4" s="20"/>
      <c r="M4" s="20"/>
      <c r="N4" s="20"/>
      <c r="O4" s="20"/>
      <c r="P4" s="20"/>
      <c r="Q4" s="20"/>
      <c r="R4" s="20"/>
      <c r="S4" s="20"/>
      <c r="T4" s="20"/>
      <c r="U4" s="20"/>
      <c r="V4" s="20"/>
    </row>
    <row r="5" spans="1:22" ht="19" x14ac:dyDescent="0.25">
      <c r="A5" s="20"/>
      <c r="B5" s="29" t="s">
        <v>547</v>
      </c>
      <c r="C5" s="27">
        <v>17558000000</v>
      </c>
      <c r="D5" s="27">
        <v>18812000000</v>
      </c>
      <c r="E5" s="27">
        <v>19771000000</v>
      </c>
      <c r="F5" s="28">
        <v>18652000000</v>
      </c>
      <c r="G5" s="20"/>
      <c r="H5" s="20"/>
      <c r="I5" s="20"/>
      <c r="J5" s="20"/>
      <c r="K5" s="20"/>
      <c r="L5" s="20"/>
      <c r="M5" s="20"/>
      <c r="N5" s="20"/>
      <c r="O5" s="20"/>
      <c r="P5" s="20"/>
      <c r="Q5" s="20"/>
      <c r="R5" s="20"/>
      <c r="S5" s="20"/>
      <c r="T5" s="20"/>
      <c r="U5" s="20"/>
      <c r="V5" s="20"/>
    </row>
    <row r="6" spans="1:22" ht="19" x14ac:dyDescent="0.25">
      <c r="A6" s="20"/>
      <c r="B6" s="29" t="s">
        <v>548</v>
      </c>
      <c r="C6" s="27">
        <v>84641000000</v>
      </c>
      <c r="D6" s="27">
        <v>76870000000</v>
      </c>
      <c r="E6" s="27">
        <v>78375000000</v>
      </c>
      <c r="F6" s="28">
        <v>68719000000</v>
      </c>
      <c r="G6" s="20"/>
      <c r="H6" s="20"/>
      <c r="I6" s="20"/>
      <c r="J6" s="20"/>
      <c r="K6" s="20"/>
      <c r="L6" s="20"/>
      <c r="M6" s="20"/>
      <c r="N6" s="20"/>
      <c r="O6" s="20"/>
      <c r="P6" s="20"/>
      <c r="Q6" s="20"/>
      <c r="R6" s="20"/>
      <c r="S6" s="20"/>
      <c r="T6" s="20"/>
      <c r="U6" s="20"/>
      <c r="V6" s="20"/>
    </row>
    <row r="7" spans="1:22" ht="19" x14ac:dyDescent="0.25">
      <c r="A7" s="20"/>
      <c r="B7" s="29" t="s">
        <v>549</v>
      </c>
      <c r="C7" s="27">
        <v>36716000000</v>
      </c>
      <c r="D7" s="27">
        <v>28464000000</v>
      </c>
      <c r="E7" s="27">
        <v>25765000000</v>
      </c>
      <c r="F7" s="28">
        <v>21585000000</v>
      </c>
      <c r="G7" s="20"/>
      <c r="H7" s="20"/>
      <c r="I7" s="20"/>
      <c r="J7" s="20"/>
      <c r="K7" s="20"/>
      <c r="L7" s="20"/>
      <c r="M7" s="20"/>
      <c r="N7" s="20"/>
      <c r="O7" s="20"/>
      <c r="P7" s="20"/>
      <c r="Q7" s="20"/>
      <c r="R7" s="20"/>
      <c r="S7" s="20"/>
      <c r="T7" s="20"/>
      <c r="U7" s="20"/>
      <c r="V7" s="20"/>
    </row>
    <row r="8" spans="1:22" ht="19" x14ac:dyDescent="0.25">
      <c r="A8" s="20"/>
      <c r="B8" s="29" t="s">
        <v>550</v>
      </c>
      <c r="C8" s="27">
        <v>21969000000</v>
      </c>
      <c r="D8" s="27">
        <v>24169000000</v>
      </c>
      <c r="E8" s="27">
        <v>25588000000</v>
      </c>
      <c r="F8" s="28">
        <v>21172000000</v>
      </c>
      <c r="G8" s="20"/>
      <c r="H8" s="20"/>
      <c r="I8" s="20"/>
      <c r="J8" s="20"/>
      <c r="K8" s="20"/>
      <c r="L8" s="20"/>
      <c r="M8" s="20"/>
      <c r="N8" s="20"/>
      <c r="O8" s="20"/>
      <c r="P8" s="20"/>
      <c r="Q8" s="20"/>
      <c r="R8" s="20"/>
      <c r="S8" s="20"/>
      <c r="T8" s="20"/>
      <c r="U8" s="20"/>
      <c r="V8" s="20"/>
    </row>
    <row r="9" spans="1:22" ht="19" x14ac:dyDescent="0.25">
      <c r="A9" s="20"/>
      <c r="B9" s="29" t="s">
        <v>551</v>
      </c>
      <c r="C9" s="27">
        <v>58685000000</v>
      </c>
      <c r="D9" s="27">
        <v>52633000000</v>
      </c>
      <c r="E9" s="27">
        <v>51353000000</v>
      </c>
      <c r="F9" s="28">
        <v>42757000000</v>
      </c>
      <c r="G9" s="20"/>
      <c r="H9" s="20"/>
      <c r="I9" s="20"/>
      <c r="J9" s="20"/>
      <c r="K9" s="20"/>
      <c r="L9" s="20"/>
      <c r="M9" s="20"/>
      <c r="N9" s="20"/>
      <c r="O9" s="20"/>
      <c r="P9" s="20"/>
      <c r="Q9" s="20"/>
      <c r="R9" s="20"/>
      <c r="S9" s="20"/>
      <c r="T9" s="20"/>
      <c r="U9" s="20"/>
      <c r="V9" s="20"/>
    </row>
    <row r="10" spans="1:22" ht="19" x14ac:dyDescent="0.25">
      <c r="A10" s="20"/>
      <c r="B10" s="29" t="s">
        <v>552</v>
      </c>
      <c r="C10" s="27">
        <v>5856000000</v>
      </c>
      <c r="D10" s="27">
        <v>4213000000</v>
      </c>
      <c r="E10" s="27">
        <v>1094000000</v>
      </c>
      <c r="F10" s="28">
        <v>816000000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12043000000</v>
      </c>
      <c r="D12" s="27">
        <v>9341000000</v>
      </c>
      <c r="E12" s="27">
        <v>8139000000</v>
      </c>
      <c r="F12" s="28">
        <v>6792000000</v>
      </c>
      <c r="G12" s="20"/>
      <c r="H12" s="20"/>
      <c r="I12" s="20"/>
      <c r="J12" s="20"/>
      <c r="K12" s="20"/>
      <c r="L12" s="20"/>
      <c r="M12" s="20"/>
      <c r="N12" s="20"/>
      <c r="O12" s="20"/>
      <c r="P12" s="20"/>
      <c r="Q12" s="20"/>
      <c r="R12" s="20"/>
      <c r="S12" s="20"/>
      <c r="T12" s="20"/>
      <c r="U12" s="20"/>
      <c r="V12" s="20"/>
    </row>
    <row r="13" spans="1:22" ht="19" x14ac:dyDescent="0.25">
      <c r="A13" s="20"/>
      <c r="B13" s="29" t="s">
        <v>555</v>
      </c>
      <c r="C13" s="27">
        <v>25956000000</v>
      </c>
      <c r="D13" s="27">
        <v>24237000000</v>
      </c>
      <c r="E13" s="27">
        <v>27022000000</v>
      </c>
      <c r="F13" s="28">
        <v>25962000000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8053000000</v>
      </c>
      <c r="D17" s="34">
        <v>6261000000</v>
      </c>
      <c r="E17" s="34">
        <v>4205000000</v>
      </c>
      <c r="F17" s="35">
        <v>5503000000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3.334575569358178</v>
      </c>
      <c r="D24" s="50">
        <f>D17/(D4)</f>
        <v>1.2557160048134777</v>
      </c>
      <c r="E24" s="50">
        <f>E17/(E4)</f>
        <v>0.60442719563030045</v>
      </c>
      <c r="F24" s="51">
        <f>F17/(F4)</f>
        <v>1.9837779379956741</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9.5143015796127176E-2</v>
      </c>
      <c r="D25" s="50">
        <f>D17/D6</f>
        <v>8.1449199947964096E-2</v>
      </c>
      <c r="E25" s="50">
        <f>E17/E6</f>
        <v>5.3652312599681021E-2</v>
      </c>
      <c r="F25" s="51">
        <f>F17/F6</f>
        <v>8.0079745048676487E-2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0.25955506196760436</v>
      </c>
      <c r="D26" s="50">
        <f>D8/D6</f>
        <v>0.31441394562247948</v>
      </c>
      <c r="E26" s="50">
        <f>E8/E6</f>
        <v>0.32648165869218498</v>
      </c>
      <c r="F26" s="51">
        <f>F8/F6</f>
        <v>0.30809528660195873</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1.8447441217150762</v>
      </c>
      <c r="D27" s="50">
        <f>D9/(D13+D10)</f>
        <v>1.850017574692443</v>
      </c>
      <c r="E27" s="50">
        <f>E9/(E13+E10)</f>
        <v>1.8264689144970836</v>
      </c>
      <c r="F27" s="51">
        <f>F9/(F13+F10)</f>
        <v>1.5967211890357755</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0.21175597901315193</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0.25314346787375835</v>
      </c>
      <c r="D31" s="50">
        <f>D17/(D13+D10)</f>
        <v>0.22007029876977152</v>
      </c>
      <c r="E31" s="50">
        <f>E17/(E13+E10)</f>
        <v>0.1495589699815052</v>
      </c>
      <c r="F31" s="51">
        <f>F17/(F13+F10)</f>
        <v>0.20550451863470012</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0.26416666666666666</v>
      </c>
      <c r="J2" s="20"/>
      <c r="K2" s="20"/>
      <c r="L2" s="20"/>
      <c r="M2" s="20"/>
      <c r="N2" s="20"/>
      <c r="O2" s="20"/>
      <c r="P2" s="20"/>
      <c r="Q2" s="20"/>
      <c r="R2" s="20"/>
      <c r="S2" s="20"/>
      <c r="T2" s="20"/>
      <c r="U2" s="20"/>
      <c r="V2" s="20"/>
    </row>
    <row r="3" spans="1:22" ht="19" x14ac:dyDescent="0.25">
      <c r="A3" s="20"/>
      <c r="B3" s="26" t="s">
        <v>545</v>
      </c>
      <c r="C3" s="27">
        <v>770000000</v>
      </c>
      <c r="D3" s="27">
        <v>876000000</v>
      </c>
      <c r="E3" s="27">
        <v>608000000</v>
      </c>
      <c r="F3" s="28">
        <v>500000000</v>
      </c>
      <c r="G3" s="20"/>
      <c r="H3" s="20"/>
      <c r="I3" s="20"/>
      <c r="J3" s="20"/>
      <c r="K3" s="20"/>
      <c r="L3" s="20"/>
      <c r="M3" s="20"/>
      <c r="N3" s="20"/>
      <c r="O3" s="20"/>
      <c r="P3" s="20"/>
      <c r="Q3" s="20"/>
      <c r="R3" s="20"/>
      <c r="S3" s="20"/>
      <c r="T3" s="20"/>
      <c r="U3" s="20"/>
      <c r="V3" s="20"/>
    </row>
    <row r="4" spans="1:22" ht="19" x14ac:dyDescent="0.25">
      <c r="A4" s="20"/>
      <c r="B4" s="29" t="s">
        <v>546</v>
      </c>
      <c r="C4" s="27">
        <v>29853000000</v>
      </c>
      <c r="D4" s="27">
        <v>27143000000</v>
      </c>
      <c r="E4" s="27">
        <v>23484000000</v>
      </c>
      <c r="F4" s="28">
        <v>22362000000</v>
      </c>
      <c r="G4" s="20"/>
      <c r="H4" s="20"/>
      <c r="I4" s="20"/>
      <c r="J4" s="20"/>
      <c r="K4" s="20"/>
      <c r="L4" s="20"/>
      <c r="M4" s="20"/>
      <c r="N4" s="20"/>
      <c r="O4" s="20"/>
      <c r="P4" s="20"/>
      <c r="Q4" s="20"/>
      <c r="R4" s="20"/>
      <c r="S4" s="20"/>
      <c r="T4" s="20"/>
      <c r="U4" s="20"/>
      <c r="V4" s="20"/>
    </row>
    <row r="5" spans="1:22" ht="19" x14ac:dyDescent="0.25">
      <c r="A5" s="20"/>
      <c r="B5" s="29" t="s">
        <v>547</v>
      </c>
      <c r="C5" s="27">
        <v>4160000000</v>
      </c>
      <c r="D5" s="27">
        <v>4294000000</v>
      </c>
      <c r="E5" s="27">
        <v>4294000000</v>
      </c>
      <c r="F5" s="28">
        <v>4697000000</v>
      </c>
      <c r="G5" s="20"/>
      <c r="H5" s="20"/>
      <c r="I5" s="20"/>
      <c r="J5" s="20"/>
      <c r="K5" s="20"/>
      <c r="L5" s="20"/>
      <c r="M5" s="20"/>
      <c r="N5" s="20"/>
      <c r="O5" s="20"/>
      <c r="P5" s="20"/>
      <c r="Q5" s="20"/>
      <c r="R5" s="20"/>
      <c r="S5" s="20"/>
      <c r="T5" s="20"/>
      <c r="U5" s="20"/>
      <c r="V5" s="20"/>
    </row>
    <row r="6" spans="1:22" ht="19" x14ac:dyDescent="0.25">
      <c r="A6" s="20"/>
      <c r="B6" s="29" t="s">
        <v>548</v>
      </c>
      <c r="C6" s="27">
        <v>39715000000</v>
      </c>
      <c r="D6" s="27">
        <v>38546000000</v>
      </c>
      <c r="E6" s="27">
        <v>37679000000</v>
      </c>
      <c r="F6" s="28">
        <v>33471000000</v>
      </c>
      <c r="G6" s="20"/>
      <c r="H6" s="20"/>
      <c r="I6" s="20"/>
      <c r="J6" s="20"/>
      <c r="K6" s="20"/>
      <c r="L6" s="20"/>
      <c r="M6" s="20"/>
      <c r="N6" s="20"/>
      <c r="O6" s="20"/>
      <c r="P6" s="20"/>
      <c r="Q6" s="20"/>
      <c r="R6" s="20"/>
      <c r="S6" s="20"/>
      <c r="T6" s="20"/>
      <c r="U6" s="20"/>
      <c r="V6" s="20"/>
    </row>
    <row r="7" spans="1:22" ht="19" x14ac:dyDescent="0.25">
      <c r="A7" s="20"/>
      <c r="B7" s="29" t="s">
        <v>549</v>
      </c>
      <c r="C7" s="27">
        <v>3864000000</v>
      </c>
      <c r="D7" s="27">
        <v>5113000000</v>
      </c>
      <c r="E7" s="27">
        <v>4287000000</v>
      </c>
      <c r="F7" s="28">
        <v>4825000000</v>
      </c>
      <c r="G7" s="20"/>
      <c r="H7" s="20"/>
      <c r="I7" s="20"/>
      <c r="J7" s="20"/>
      <c r="K7" s="20"/>
      <c r="L7" s="20"/>
      <c r="M7" s="20"/>
      <c r="N7" s="20"/>
      <c r="O7" s="20"/>
      <c r="P7" s="20"/>
      <c r="Q7" s="20"/>
      <c r="R7" s="20"/>
      <c r="S7" s="20"/>
      <c r="T7" s="20"/>
      <c r="U7" s="20"/>
      <c r="V7" s="20"/>
    </row>
    <row r="8" spans="1:22" ht="19" x14ac:dyDescent="0.25">
      <c r="A8" s="20"/>
      <c r="B8" s="29" t="s">
        <v>550</v>
      </c>
      <c r="C8" s="27">
        <v>26184000000</v>
      </c>
      <c r="D8" s="27">
        <v>23388000000</v>
      </c>
      <c r="E8" s="27">
        <v>23974000000</v>
      </c>
      <c r="F8" s="28">
        <v>20298000000</v>
      </c>
      <c r="G8" s="20"/>
      <c r="H8" s="20"/>
      <c r="I8" s="20"/>
      <c r="J8" s="20"/>
      <c r="K8" s="20"/>
      <c r="L8" s="20"/>
      <c r="M8" s="20"/>
      <c r="N8" s="20"/>
      <c r="O8" s="20"/>
      <c r="P8" s="20"/>
      <c r="Q8" s="20"/>
      <c r="R8" s="20"/>
      <c r="S8" s="20"/>
      <c r="T8" s="20"/>
      <c r="U8" s="20"/>
      <c r="V8" s="20"/>
    </row>
    <row r="9" spans="1:22" ht="19" x14ac:dyDescent="0.25">
      <c r="A9" s="20"/>
      <c r="B9" s="29" t="s">
        <v>551</v>
      </c>
      <c r="C9" s="27">
        <v>30048000000</v>
      </c>
      <c r="D9" s="27">
        <v>28501000000</v>
      </c>
      <c r="E9" s="27">
        <v>28261000000</v>
      </c>
      <c r="F9" s="28">
        <v>25123000000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790000000</v>
      </c>
      <c r="E11" s="27">
        <v>790000000</v>
      </c>
      <c r="F11" s="28">
        <v>2363000000</v>
      </c>
      <c r="G11" s="20"/>
      <c r="H11" s="20"/>
      <c r="I11" s="20"/>
      <c r="J11" s="20"/>
      <c r="K11" s="20"/>
      <c r="L11" s="20"/>
      <c r="M11" s="20"/>
      <c r="N11" s="20"/>
      <c r="O11" s="20"/>
      <c r="P11" s="20"/>
      <c r="Q11" s="20"/>
      <c r="R11" s="20"/>
      <c r="S11" s="20"/>
      <c r="T11" s="20"/>
      <c r="U11" s="20"/>
      <c r="V11" s="20"/>
    </row>
    <row r="12" spans="1:22" ht="19" x14ac:dyDescent="0.25">
      <c r="A12" s="20"/>
      <c r="B12" s="29" t="s">
        <v>554</v>
      </c>
      <c r="C12" s="27">
        <v>1092000000</v>
      </c>
      <c r="D12" s="27">
        <v>709000000</v>
      </c>
      <c r="E12" s="27">
        <v>154000000</v>
      </c>
      <c r="F12" s="28">
        <v>-845000000</v>
      </c>
      <c r="G12" s="20"/>
      <c r="H12" s="20"/>
      <c r="I12" s="20"/>
      <c r="J12" s="20"/>
      <c r="K12" s="20"/>
      <c r="L12" s="20"/>
      <c r="M12" s="20"/>
      <c r="N12" s="20"/>
      <c r="O12" s="20"/>
      <c r="P12" s="20"/>
      <c r="Q12" s="20"/>
      <c r="R12" s="20"/>
      <c r="S12" s="20"/>
      <c r="T12" s="20"/>
      <c r="U12" s="20"/>
      <c r="V12" s="20"/>
    </row>
    <row r="13" spans="1:22" ht="19" x14ac:dyDescent="0.25">
      <c r="A13" s="20"/>
      <c r="B13" s="29" t="s">
        <v>555</v>
      </c>
      <c r="C13" s="27">
        <v>9667000000</v>
      </c>
      <c r="D13" s="27">
        <v>10045000000</v>
      </c>
      <c r="E13" s="27">
        <v>9418000000</v>
      </c>
      <c r="F13" s="28">
        <v>8348000000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3877000000</v>
      </c>
      <c r="D17" s="34">
        <v>1810000000</v>
      </c>
      <c r="E17" s="34">
        <v>22000000</v>
      </c>
      <c r="F17" s="35">
        <v>1995000000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Fail</v>
      </c>
      <c r="E23" s="44" t="str">
        <f>IF(E17&gt;E7, "Pass", "Fail")</f>
        <v>Fail</v>
      </c>
      <c r="F23" s="49" t="str">
        <f>IF(F17&gt;F7, "Pass", "Fail")</f>
        <v>Fail</v>
      </c>
      <c r="G23" s="46">
        <f>(COUNTIF(C23:F23, "Pass") * 100) + (COUNTIF(C23:F23, "Fail") * 0)</f>
        <v>100</v>
      </c>
      <c r="H23" s="47" t="s">
        <v>570</v>
      </c>
      <c r="I23" s="20"/>
      <c r="J23" s="20"/>
      <c r="K23" s="20"/>
      <c r="L23" s="20"/>
      <c r="M23" s="20"/>
      <c r="N23" s="20"/>
      <c r="O23" s="20"/>
      <c r="P23" s="20"/>
      <c r="Q23" s="20"/>
      <c r="R23" s="20"/>
      <c r="S23" s="20"/>
      <c r="T23" s="20"/>
      <c r="U23" s="20"/>
      <c r="V23" s="20"/>
    </row>
    <row r="24" spans="1:22" x14ac:dyDescent="0.2">
      <c r="A24" s="20"/>
      <c r="B24" s="39" t="s">
        <v>499</v>
      </c>
      <c r="C24" s="50">
        <f>C17/(C4)</f>
        <v>0.12986969483803973</v>
      </c>
      <c r="D24" s="50">
        <f>D17/(D4)</f>
        <v>6.6683859558633901E-2</v>
      </c>
      <c r="E24" s="50">
        <f>E17/(E4)</f>
        <v>9.3680803951626636E-4</v>
      </c>
      <c r="F24" s="51">
        <f>F17/(F4)</f>
        <v>8.9213844915481622E-2</v>
      </c>
      <c r="G24" s="46">
        <f>(IF(C24 &gt; 0.5, 100, IF(C24 &gt;= 0.2, 50, 0))) +
  (IF(D24 &gt; 0.5, 100, IF(D24 &gt;= 0.2, 50, 0))) +
  (IF(E24 &gt; 0.5, 100, IF(E24 &gt;= 0.2, 50, 0))) +
  (IF(F24 &gt; 0.5, 100, IF(F24 &gt;= 0.2, 50, 0)))</f>
        <v>0</v>
      </c>
      <c r="H24" s="47" t="s">
        <v>571</v>
      </c>
      <c r="I24" s="20"/>
      <c r="J24" s="20"/>
      <c r="K24" s="20"/>
      <c r="L24" s="20"/>
      <c r="M24" s="20"/>
      <c r="N24" s="20"/>
      <c r="O24" s="20"/>
      <c r="P24" s="20"/>
      <c r="Q24" s="20"/>
      <c r="R24" s="20"/>
      <c r="S24" s="20"/>
      <c r="T24" s="20"/>
      <c r="U24" s="20"/>
      <c r="V24" s="20"/>
    </row>
    <row r="25" spans="1:22" x14ac:dyDescent="0.2">
      <c r="A25" s="20"/>
      <c r="B25" s="39" t="s">
        <v>487</v>
      </c>
      <c r="C25" s="50">
        <f>C17/C6</f>
        <v>9.7620546393050484E-2</v>
      </c>
      <c r="D25" s="50">
        <f>D17/D6</f>
        <v>4.6956882685622377E-2</v>
      </c>
      <c r="E25" s="50">
        <f>E17/E6</f>
        <v>5.8387961463945439E-4</v>
      </c>
      <c r="F25" s="51">
        <f>F17/F6</f>
        <v>5.9603836156672939E-2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0.65929749464937681</v>
      </c>
      <c r="D26" s="50">
        <f>D8/D6</f>
        <v>0.60675556477974368</v>
      </c>
      <c r="E26" s="50">
        <f>E8/E6</f>
        <v>0.63626954006210357</v>
      </c>
      <c r="F26" s="51">
        <f>F8/F6</f>
        <v>0.60643542170834452</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3.1083066101168924</v>
      </c>
      <c r="D27" s="50">
        <f>D9/(D13+D10)</f>
        <v>2.8373320059731211</v>
      </c>
      <c r="E27" s="50">
        <f>E9/(E13+E10)</f>
        <v>3.0007432575918456</v>
      </c>
      <c r="F27" s="51">
        <f>F9/(F13+F10)</f>
        <v>3.009463344513656</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Fail</v>
      </c>
      <c r="E28" s="52" t="str">
        <f>IF(E11=0, "Pass", "Fail")</f>
        <v>Fail</v>
      </c>
      <c r="F28" s="53" t="str">
        <f>IF(F11=0, "Pass", "Fail")</f>
        <v>Fail</v>
      </c>
      <c r="G28" s="46">
        <f>(COUNTIF(C28:F28, "Pass") * 100) + (COUNTIF(C28:F28, "Fail") * 0)</f>
        <v>100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0.98728168146634021</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0.40105513602979209</v>
      </c>
      <c r="D31" s="50">
        <f>D17/(D13+D10)</f>
        <v>0.18018914883026382</v>
      </c>
      <c r="E31" s="50">
        <f>E17/(E13+E10)</f>
        <v>2.3359524315141218E-3</v>
      </c>
      <c r="F31" s="51">
        <f>F17/(F13+F10)</f>
        <v>0.23897939626257786</v>
      </c>
      <c r="G31" s="46">
        <f>(IF(C31 &gt; 0.23, 100, 0)) +
  (IF(D31 &gt; 0.23, 100, 0)) +
  (IF(E31 &gt; 0.23, 100, 0)) +
  (IF(F31 &gt; 0.23, 100, 0))</f>
        <v>200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0.81166666666666654</v>
      </c>
      <c r="J2" s="20"/>
      <c r="K2" s="20"/>
      <c r="L2" s="20"/>
      <c r="M2" s="20"/>
      <c r="N2" s="20"/>
      <c r="O2" s="20"/>
      <c r="P2" s="20"/>
      <c r="Q2" s="20"/>
      <c r="R2" s="20"/>
      <c r="S2" s="20"/>
      <c r="T2" s="20"/>
      <c r="U2" s="20"/>
      <c r="V2" s="20"/>
    </row>
    <row r="3" spans="1:22" ht="19" x14ac:dyDescent="0.25">
      <c r="A3" s="20"/>
      <c r="B3" s="26" t="s">
        <v>545</v>
      </c>
      <c r="C3" s="27">
        <v>299000000</v>
      </c>
      <c r="D3" s="27">
        <v>474000000</v>
      </c>
      <c r="E3" s="27">
        <v>408000000</v>
      </c>
      <c r="F3" s="28">
        <v>287000000</v>
      </c>
      <c r="G3" s="20"/>
      <c r="H3" s="20"/>
      <c r="I3" s="20"/>
      <c r="J3" s="20"/>
      <c r="K3" s="20"/>
      <c r="L3" s="20"/>
      <c r="M3" s="20"/>
      <c r="N3" s="20"/>
      <c r="O3" s="20"/>
      <c r="P3" s="20"/>
      <c r="Q3" s="20"/>
      <c r="R3" s="20"/>
      <c r="S3" s="20"/>
      <c r="T3" s="20"/>
      <c r="U3" s="20"/>
      <c r="V3" s="20"/>
    </row>
    <row r="4" spans="1:22" ht="19" x14ac:dyDescent="0.25">
      <c r="A4" s="20"/>
      <c r="B4" s="29" t="s">
        <v>546</v>
      </c>
      <c r="C4" s="27">
        <v>7400000000</v>
      </c>
      <c r="D4" s="27">
        <v>6691000000</v>
      </c>
      <c r="E4" s="27">
        <v>7324000000</v>
      </c>
      <c r="F4" s="28">
        <v>7891000000</v>
      </c>
      <c r="G4" s="20"/>
      <c r="H4" s="20"/>
      <c r="I4" s="20"/>
      <c r="J4" s="20"/>
      <c r="K4" s="20"/>
      <c r="L4" s="20"/>
      <c r="M4" s="20"/>
      <c r="N4" s="20"/>
      <c r="O4" s="20"/>
      <c r="P4" s="20"/>
      <c r="Q4" s="20"/>
      <c r="R4" s="20"/>
      <c r="S4" s="20"/>
      <c r="T4" s="20"/>
      <c r="U4" s="20"/>
      <c r="V4" s="20"/>
    </row>
    <row r="5" spans="1:22" ht="19" x14ac:dyDescent="0.25">
      <c r="A5" s="20"/>
      <c r="B5" s="29" t="s">
        <v>547</v>
      </c>
      <c r="C5" s="27">
        <v>2495000000</v>
      </c>
      <c r="D5" s="27">
        <v>2089000000</v>
      </c>
      <c r="E5" s="27">
        <v>2091000000</v>
      </c>
      <c r="F5" s="28">
        <v>2374000000</v>
      </c>
      <c r="G5" s="20"/>
      <c r="H5" s="20"/>
      <c r="I5" s="20"/>
      <c r="J5" s="20"/>
      <c r="K5" s="20"/>
      <c r="L5" s="20"/>
      <c r="M5" s="20"/>
      <c r="N5" s="20"/>
      <c r="O5" s="20"/>
      <c r="P5" s="20"/>
      <c r="Q5" s="20"/>
      <c r="R5" s="20"/>
      <c r="S5" s="20"/>
      <c r="T5" s="20"/>
      <c r="U5" s="20"/>
      <c r="V5" s="20"/>
    </row>
    <row r="6" spans="1:22" ht="19" x14ac:dyDescent="0.25">
      <c r="A6" s="20"/>
      <c r="B6" s="29" t="s">
        <v>548</v>
      </c>
      <c r="C6" s="27">
        <v>14376000000</v>
      </c>
      <c r="D6" s="27">
        <v>13313000000</v>
      </c>
      <c r="E6" s="27">
        <v>12375000000</v>
      </c>
      <c r="F6" s="28">
        <v>12023000000</v>
      </c>
      <c r="G6" s="20"/>
      <c r="H6" s="20"/>
      <c r="I6" s="20"/>
      <c r="J6" s="20"/>
      <c r="K6" s="20"/>
      <c r="L6" s="20"/>
      <c r="M6" s="20"/>
      <c r="N6" s="20"/>
      <c r="O6" s="20"/>
      <c r="P6" s="20"/>
      <c r="Q6" s="20"/>
      <c r="R6" s="20"/>
      <c r="S6" s="20"/>
      <c r="T6" s="20"/>
      <c r="U6" s="20"/>
      <c r="V6" s="20"/>
    </row>
    <row r="7" spans="1:22" ht="19" x14ac:dyDescent="0.25">
      <c r="A7" s="20"/>
      <c r="B7" s="29" t="s">
        <v>549</v>
      </c>
      <c r="C7" s="27">
        <v>800000000</v>
      </c>
      <c r="D7" s="27">
        <v>995000000</v>
      </c>
      <c r="E7" s="27">
        <v>1432000000</v>
      </c>
      <c r="F7" s="28">
        <v>906000000</v>
      </c>
      <c r="G7" s="20"/>
      <c r="H7" s="20"/>
      <c r="I7" s="20"/>
      <c r="J7" s="20"/>
      <c r="K7" s="20"/>
      <c r="L7" s="20"/>
      <c r="M7" s="20"/>
      <c r="N7" s="20"/>
      <c r="O7" s="20"/>
      <c r="P7" s="20"/>
      <c r="Q7" s="20"/>
      <c r="R7" s="20"/>
      <c r="S7" s="20"/>
      <c r="T7" s="20"/>
      <c r="U7" s="20"/>
      <c r="V7" s="20"/>
    </row>
    <row r="8" spans="1:22" ht="19" x14ac:dyDescent="0.25">
      <c r="A8" s="20"/>
      <c r="B8" s="29" t="s">
        <v>550</v>
      </c>
      <c r="C8" s="27">
        <v>5203000000</v>
      </c>
      <c r="D8" s="27">
        <v>4465000000</v>
      </c>
      <c r="E8" s="27">
        <v>4907000000</v>
      </c>
      <c r="F8" s="28">
        <v>5514000000</v>
      </c>
      <c r="G8" s="20"/>
      <c r="H8" s="20"/>
      <c r="I8" s="20"/>
      <c r="J8" s="20"/>
      <c r="K8" s="20"/>
      <c r="L8" s="20"/>
      <c r="M8" s="20"/>
      <c r="N8" s="20"/>
      <c r="O8" s="20"/>
      <c r="P8" s="20"/>
      <c r="Q8" s="20"/>
      <c r="R8" s="20"/>
      <c r="S8" s="20"/>
      <c r="T8" s="20"/>
      <c r="U8" s="20"/>
      <c r="V8" s="20"/>
    </row>
    <row r="9" spans="1:22" ht="19" x14ac:dyDescent="0.25">
      <c r="A9" s="20"/>
      <c r="B9" s="29" t="s">
        <v>551</v>
      </c>
      <c r="C9" s="27">
        <v>6003000000</v>
      </c>
      <c r="D9" s="27">
        <v>5460000000</v>
      </c>
      <c r="E9" s="27">
        <v>6339000000</v>
      </c>
      <c r="F9" s="28">
        <v>6420000000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2000000</v>
      </c>
      <c r="F10" s="28">
        <v>4000000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4535000000</v>
      </c>
      <c r="D12" s="27">
        <v>3867000000</v>
      </c>
      <c r="E12" s="27">
        <v>2088000000</v>
      </c>
      <c r="F12" s="28">
        <v>1927000000</v>
      </c>
      <c r="G12" s="20"/>
      <c r="H12" s="20"/>
      <c r="I12" s="20"/>
      <c r="J12" s="20"/>
      <c r="K12" s="20"/>
      <c r="L12" s="20"/>
      <c r="M12" s="20"/>
      <c r="N12" s="20"/>
      <c r="O12" s="20"/>
      <c r="P12" s="20"/>
      <c r="Q12" s="20"/>
      <c r="R12" s="20"/>
      <c r="S12" s="20"/>
      <c r="T12" s="20"/>
      <c r="U12" s="20"/>
      <c r="V12" s="20"/>
    </row>
    <row r="13" spans="1:22" ht="19" x14ac:dyDescent="0.25">
      <c r="A13" s="20"/>
      <c r="B13" s="29" t="s">
        <v>555</v>
      </c>
      <c r="C13" s="27">
        <v>8373000000</v>
      </c>
      <c r="D13" s="27">
        <v>7853000000</v>
      </c>
      <c r="E13" s="27">
        <v>6036000000</v>
      </c>
      <c r="F13" s="28">
        <v>5603000000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2757000000</v>
      </c>
      <c r="D17" s="34">
        <v>3855000000</v>
      </c>
      <c r="E17" s="34">
        <v>2873000000</v>
      </c>
      <c r="F17" s="35">
        <v>1231000000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f>C17/(C4)</f>
        <v>0.37256756756756759</v>
      </c>
      <c r="D24" s="50">
        <f>D17/(D4)</f>
        <v>0.57614706321924969</v>
      </c>
      <c r="E24" s="50">
        <f>E17/(E4)</f>
        <v>0.39227198252321138</v>
      </c>
      <c r="F24" s="51">
        <f>F17/(F4)</f>
        <v>0.15600050690660247</v>
      </c>
      <c r="G24" s="46">
        <f>(IF(C24 &gt; 0.5, 100, IF(C24 &gt;= 0.2, 50, 0))) +
  (IF(D24 &gt; 0.5, 100, IF(D24 &gt;= 0.2, 50, 0))) +
  (IF(E24 &gt; 0.5, 100, IF(E24 &gt;= 0.2, 50, 0))) +
  (IF(F24 &gt; 0.5, 100, IF(F24 &gt;= 0.2, 50, 0)))</f>
        <v>200</v>
      </c>
      <c r="H24" s="47" t="s">
        <v>571</v>
      </c>
      <c r="I24" s="20"/>
      <c r="J24" s="20"/>
      <c r="K24" s="20"/>
      <c r="L24" s="20"/>
      <c r="M24" s="20"/>
      <c r="N24" s="20"/>
      <c r="O24" s="20"/>
      <c r="P24" s="20"/>
      <c r="Q24" s="20"/>
      <c r="R24" s="20"/>
      <c r="S24" s="20"/>
      <c r="T24" s="20"/>
      <c r="U24" s="20"/>
      <c r="V24" s="20"/>
    </row>
    <row r="25" spans="1:22" x14ac:dyDescent="0.2">
      <c r="A25" s="20"/>
      <c r="B25" s="39" t="s">
        <v>487</v>
      </c>
      <c r="C25" s="50">
        <f>C17/C6</f>
        <v>0.19177796327212021</v>
      </c>
      <c r="D25" s="50">
        <f>D17/D6</f>
        <v>0.28956658904829863</v>
      </c>
      <c r="E25" s="50">
        <f>E17/E6</f>
        <v>0.23216161616161615</v>
      </c>
      <c r="F25" s="51">
        <f>F17/F6</f>
        <v>0.10238709140813441</v>
      </c>
      <c r="G25" s="46">
        <f>(IF(C25 &gt; 0.17, 100, IF(C25 &gt;= 0.1, 50, 0))) +
  (IF(D25 &gt; 0.17, 100, IF(D25 &gt;= 0.1, 50, 0))) +
  (IF(E25 &gt; 0.17, 100, IF(E25 &gt;= 0.1, 50, 0))) +
  (IF(F25 &gt; 0.17, 100, IF(F25 &gt;= 0.1, 50, 0)))</f>
        <v>350</v>
      </c>
      <c r="H25" s="47" t="s">
        <v>572</v>
      </c>
      <c r="I25" s="20"/>
      <c r="J25" s="20"/>
      <c r="K25" s="20"/>
      <c r="L25" s="20"/>
      <c r="M25" s="20"/>
      <c r="N25" s="20"/>
      <c r="O25" s="20"/>
      <c r="P25" s="20"/>
      <c r="Q25" s="20"/>
      <c r="R25" s="20"/>
      <c r="S25" s="20"/>
      <c r="T25" s="20"/>
      <c r="U25" s="20"/>
      <c r="V25" s="20"/>
    </row>
    <row r="26" spans="1:22" x14ac:dyDescent="0.2">
      <c r="A26" s="20"/>
      <c r="B26" s="39" t="s">
        <v>489</v>
      </c>
      <c r="C26" s="50">
        <f>C8/C6</f>
        <v>0.36192264885920977</v>
      </c>
      <c r="D26" s="50">
        <f>D8/D6</f>
        <v>0.33538646435814617</v>
      </c>
      <c r="E26" s="50">
        <f>E8/E6</f>
        <v>0.3965252525252525</v>
      </c>
      <c r="F26" s="51">
        <f>F8/F6</f>
        <v>0.45862097646178157</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0.71694733070584016</v>
      </c>
      <c r="D27" s="50">
        <f>D9/(D13+D10)</f>
        <v>0.69527569081879537</v>
      </c>
      <c r="E27" s="50">
        <f>E9/(E13+E10)</f>
        <v>1.0498509440211992</v>
      </c>
      <c r="F27" s="51">
        <f>F9/(F13+F10)</f>
        <v>1.1449973247726057</v>
      </c>
      <c r="G27" s="46">
        <f>(IF(C27 &lt; 0.8, 100, IF(C27 &lt; 1, 50, 0))) +
  (IF(D27 &lt; 0.8, 100, IF(D27 &lt; 1, 50, 0))) +
  (IF(E27 &lt; 0.8, 100, IF(E27 &lt; 1, 50, 0))) +
  (IF(F27 &lt; 0.8, 100, IF(F27 &lt; 1, 50, 0)))</f>
        <v>200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0.36943492738053268</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Pass</v>
      </c>
      <c r="F30" s="58" t="str">
        <f>IF(F10&lt;&gt;0,"Pass","Fail")</f>
        <v>Pass</v>
      </c>
      <c r="G30" s="46">
        <f>(COUNTIF(C30:F30, "Pass") * 100) + (COUNTIF(C30:F30, "Fail") * 0)</f>
        <v>200</v>
      </c>
      <c r="H30" s="47" t="s">
        <v>579</v>
      </c>
      <c r="I30" s="20"/>
      <c r="J30" s="20"/>
      <c r="K30" s="20"/>
      <c r="L30" s="20"/>
      <c r="M30" s="20"/>
      <c r="N30" s="20"/>
      <c r="O30" s="20"/>
      <c r="P30" s="20"/>
      <c r="Q30" s="20"/>
      <c r="R30" s="20"/>
      <c r="S30" s="20"/>
      <c r="T30" s="20"/>
      <c r="U30" s="20"/>
      <c r="V30" s="20"/>
    </row>
    <row r="31" spans="1:22" x14ac:dyDescent="0.2">
      <c r="A31" s="20"/>
      <c r="B31" s="39" t="s">
        <v>580</v>
      </c>
      <c r="C31" s="50">
        <f>C17/(C13+C10)</f>
        <v>0.32927266212826944</v>
      </c>
      <c r="D31" s="50">
        <f>D17/(D13+D10)</f>
        <v>0.49089519928689673</v>
      </c>
      <c r="E31" s="50">
        <f>E17/(E13+E10)</f>
        <v>0.47581980788340511</v>
      </c>
      <c r="F31" s="51">
        <f>F17/(F13+F10)</f>
        <v>0.21954699482789369</v>
      </c>
      <c r="G31" s="46">
        <f>(IF(C31 &gt; 0.23, 100, 0)) +
  (IF(D31 &gt; 0.23, 100, 0)) +
  (IF(E31 &gt; 0.23, 100, 0)) +
  (IF(F31 &gt; 0.23, 100, 0))</f>
        <v>300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0.41083333333333338</v>
      </c>
      <c r="J2" s="20"/>
      <c r="K2" s="20"/>
      <c r="L2" s="20"/>
      <c r="M2" s="20"/>
      <c r="N2" s="20"/>
      <c r="O2" s="20"/>
      <c r="P2" s="20"/>
      <c r="Q2" s="20"/>
      <c r="R2" s="20"/>
      <c r="S2" s="20"/>
      <c r="T2" s="20"/>
      <c r="U2" s="20"/>
      <c r="V2" s="20"/>
    </row>
    <row r="3" spans="1:22" ht="19" x14ac:dyDescent="0.25">
      <c r="A3" s="20"/>
      <c r="B3" s="26" t="s">
        <v>545</v>
      </c>
      <c r="C3" s="27">
        <v>380259000</v>
      </c>
      <c r="D3" s="27">
        <v>255809000</v>
      </c>
      <c r="E3" s="27">
        <v>199146000</v>
      </c>
      <c r="F3" s="28">
        <v>185695000</v>
      </c>
      <c r="G3" s="20"/>
      <c r="H3" s="20"/>
      <c r="I3" s="20"/>
      <c r="J3" s="20"/>
      <c r="K3" s="20"/>
      <c r="L3" s="20"/>
      <c r="M3" s="20"/>
      <c r="N3" s="20"/>
      <c r="O3" s="20"/>
      <c r="P3" s="20"/>
      <c r="Q3" s="20"/>
      <c r="R3" s="20"/>
      <c r="S3" s="20"/>
      <c r="T3" s="20"/>
      <c r="U3" s="20"/>
      <c r="V3" s="20"/>
    </row>
    <row r="4" spans="1:22" ht="19" x14ac:dyDescent="0.25">
      <c r="A4" s="20"/>
      <c r="B4" s="29" t="s">
        <v>546</v>
      </c>
      <c r="C4" s="27">
        <v>2033770000</v>
      </c>
      <c r="D4" s="27">
        <v>1857417000</v>
      </c>
      <c r="E4" s="27">
        <v>1584009000</v>
      </c>
      <c r="F4" s="28">
        <v>1302578000</v>
      </c>
      <c r="G4" s="20"/>
      <c r="H4" s="20"/>
      <c r="I4" s="20"/>
      <c r="J4" s="20"/>
      <c r="K4" s="20"/>
      <c r="L4" s="20"/>
      <c r="M4" s="20"/>
      <c r="N4" s="20"/>
      <c r="O4" s="20"/>
      <c r="P4" s="20"/>
      <c r="Q4" s="20"/>
      <c r="R4" s="20"/>
      <c r="S4" s="20"/>
      <c r="T4" s="20"/>
      <c r="U4" s="20"/>
      <c r="V4" s="20"/>
    </row>
    <row r="5" spans="1:22" ht="19" x14ac:dyDescent="0.25">
      <c r="A5" s="20"/>
      <c r="B5" s="29" t="s">
        <v>547</v>
      </c>
      <c r="C5" s="27">
        <v>3095045000</v>
      </c>
      <c r="D5" s="27">
        <v>2849903000</v>
      </c>
      <c r="E5" s="27">
        <v>2711881000</v>
      </c>
      <c r="F5" s="28">
        <v>1809168000</v>
      </c>
      <c r="G5" s="20"/>
      <c r="H5" s="20"/>
      <c r="I5" s="20"/>
      <c r="J5" s="20"/>
      <c r="K5" s="20"/>
      <c r="L5" s="20"/>
      <c r="M5" s="20"/>
      <c r="N5" s="20"/>
      <c r="O5" s="20"/>
      <c r="P5" s="20"/>
      <c r="Q5" s="20"/>
      <c r="R5" s="20"/>
      <c r="S5" s="20"/>
      <c r="T5" s="20"/>
      <c r="U5" s="20"/>
      <c r="V5" s="20"/>
    </row>
    <row r="6" spans="1:22" ht="19" x14ac:dyDescent="0.25">
      <c r="A6" s="20"/>
      <c r="B6" s="29" t="s">
        <v>548</v>
      </c>
      <c r="C6" s="27">
        <v>8195001000</v>
      </c>
      <c r="D6" s="27">
        <v>7602770000</v>
      </c>
      <c r="E6" s="27">
        <v>7024292000</v>
      </c>
      <c r="F6" s="28">
        <v>5490831000</v>
      </c>
      <c r="G6" s="20"/>
      <c r="H6" s="20"/>
      <c r="I6" s="20"/>
      <c r="J6" s="20"/>
      <c r="K6" s="20"/>
      <c r="L6" s="20"/>
      <c r="M6" s="20"/>
      <c r="N6" s="20"/>
      <c r="O6" s="20"/>
      <c r="P6" s="20"/>
      <c r="Q6" s="20"/>
      <c r="R6" s="20"/>
      <c r="S6" s="20"/>
      <c r="T6" s="20"/>
      <c r="U6" s="20"/>
      <c r="V6" s="20"/>
    </row>
    <row r="7" spans="1:22" ht="19" x14ac:dyDescent="0.25">
      <c r="A7" s="20"/>
      <c r="B7" s="29" t="s">
        <v>549</v>
      </c>
      <c r="C7" s="27">
        <v>1055082000</v>
      </c>
      <c r="D7" s="27">
        <v>1091585000</v>
      </c>
      <c r="E7" s="27">
        <v>1033185000</v>
      </c>
      <c r="F7" s="28">
        <v>839751000</v>
      </c>
      <c r="G7" s="20"/>
      <c r="H7" s="20"/>
      <c r="I7" s="20"/>
      <c r="J7" s="20"/>
      <c r="K7" s="20"/>
      <c r="L7" s="20"/>
      <c r="M7" s="20"/>
      <c r="N7" s="20"/>
      <c r="O7" s="20"/>
      <c r="P7" s="20"/>
      <c r="Q7" s="20"/>
      <c r="R7" s="20"/>
      <c r="S7" s="20"/>
      <c r="T7" s="20"/>
      <c r="U7" s="20"/>
      <c r="V7" s="20"/>
    </row>
    <row r="8" spans="1:22" ht="19" x14ac:dyDescent="0.25">
      <c r="A8" s="20"/>
      <c r="B8" s="29" t="s">
        <v>550</v>
      </c>
      <c r="C8" s="27">
        <v>3480921000</v>
      </c>
      <c r="D8" s="27">
        <v>3487680000</v>
      </c>
      <c r="E8" s="27">
        <v>3399115000</v>
      </c>
      <c r="F8" s="28">
        <v>2507412000</v>
      </c>
      <c r="G8" s="20"/>
      <c r="H8" s="20"/>
      <c r="I8" s="20"/>
      <c r="J8" s="20"/>
      <c r="K8" s="20"/>
      <c r="L8" s="20"/>
      <c r="M8" s="20"/>
      <c r="N8" s="20"/>
      <c r="O8" s="20"/>
      <c r="P8" s="20"/>
      <c r="Q8" s="20"/>
      <c r="R8" s="20"/>
      <c r="S8" s="20"/>
      <c r="T8" s="20"/>
      <c r="U8" s="20"/>
      <c r="V8" s="20"/>
    </row>
    <row r="9" spans="1:22" ht="19" x14ac:dyDescent="0.25">
      <c r="A9" s="20"/>
      <c r="B9" s="29" t="s">
        <v>551</v>
      </c>
      <c r="C9" s="27">
        <v>4536003000</v>
      </c>
      <c r="D9" s="27">
        <v>4579265000</v>
      </c>
      <c r="E9" s="27">
        <v>4432300000</v>
      </c>
      <c r="F9" s="28">
        <v>3347163000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1887218000</v>
      </c>
      <c r="D12" s="27">
        <v>1432901000</v>
      </c>
      <c r="E12" s="27">
        <v>980751000</v>
      </c>
      <c r="F12" s="28">
        <v>625414000</v>
      </c>
      <c r="G12" s="20"/>
      <c r="H12" s="20"/>
      <c r="I12" s="20"/>
      <c r="J12" s="20"/>
      <c r="K12" s="20"/>
      <c r="L12" s="20"/>
      <c r="M12" s="20"/>
      <c r="N12" s="20"/>
      <c r="O12" s="20"/>
      <c r="P12" s="20"/>
      <c r="Q12" s="20"/>
      <c r="R12" s="20"/>
      <c r="S12" s="20"/>
      <c r="T12" s="20"/>
      <c r="U12" s="20"/>
      <c r="V12" s="20"/>
    </row>
    <row r="13" spans="1:22" ht="19" x14ac:dyDescent="0.25">
      <c r="A13" s="20"/>
      <c r="B13" s="29" t="s">
        <v>555</v>
      </c>
      <c r="C13" s="27">
        <v>3658998000</v>
      </c>
      <c r="D13" s="27">
        <v>3023505000</v>
      </c>
      <c r="E13" s="27">
        <v>2591992000</v>
      </c>
      <c r="F13" s="28">
        <v>2143668000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683898000</v>
      </c>
      <c r="D17" s="34">
        <v>619640000</v>
      </c>
      <c r="E17" s="34">
        <v>760799000</v>
      </c>
      <c r="F17" s="35">
        <v>546575000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0.33627106309956384</v>
      </c>
      <c r="D24" s="50">
        <f>D17/(D4)</f>
        <v>0.33360306274789131</v>
      </c>
      <c r="E24" s="50">
        <f>E17/(E4)</f>
        <v>0.48029967001450119</v>
      </c>
      <c r="F24" s="51">
        <f>F17/(F4)</f>
        <v>0.41961018841098191</v>
      </c>
      <c r="G24" s="46">
        <f>(IF(C24 &gt; 0.5, 100, IF(C24 &gt;= 0.2, 50, 0))) +
  (IF(D24 &gt; 0.5, 100, IF(D24 &gt;= 0.2, 50, 0))) +
  (IF(E24 &gt; 0.5, 100, IF(E24 &gt;= 0.2, 50, 0))) +
  (IF(F24 &gt; 0.5, 100, IF(F24 &gt;= 0.2, 50, 0)))</f>
        <v>200</v>
      </c>
      <c r="H24" s="47" t="s">
        <v>571</v>
      </c>
      <c r="I24" s="20"/>
      <c r="J24" s="20"/>
      <c r="K24" s="20"/>
      <c r="L24" s="20"/>
      <c r="M24" s="20"/>
      <c r="N24" s="20"/>
      <c r="O24" s="20"/>
      <c r="P24" s="20"/>
      <c r="Q24" s="20"/>
      <c r="R24" s="20"/>
      <c r="S24" s="20"/>
      <c r="T24" s="20"/>
      <c r="U24" s="20"/>
      <c r="V24" s="20"/>
    </row>
    <row r="25" spans="1:22" x14ac:dyDescent="0.2">
      <c r="A25" s="20"/>
      <c r="B25" s="39" t="s">
        <v>487</v>
      </c>
      <c r="C25" s="50">
        <f>C17/C6</f>
        <v>8.345307096362771E-2</v>
      </c>
      <c r="D25" s="50">
        <f>D17/D6</f>
        <v>8.150187365920579E-2</v>
      </c>
      <c r="E25" s="50">
        <f>E17/E6</f>
        <v>0.108309705803802</v>
      </c>
      <c r="F25" s="51">
        <f>F17/F6</f>
        <v>9.9543220324938064E-2</v>
      </c>
      <c r="G25" s="46">
        <f>(IF(C25 &gt; 0.17, 100, IF(C25 &gt;= 0.1, 50, 0))) +
  (IF(D25 &gt; 0.17, 100, IF(D25 &gt;= 0.1, 50, 0))) +
  (IF(E25 &gt; 0.17, 100, IF(E25 &gt;= 0.1, 50, 0))) +
  (IF(F25 &gt; 0.17, 100, IF(F25 &gt;= 0.1, 50, 0)))</f>
        <v>50</v>
      </c>
      <c r="H25" s="47" t="s">
        <v>572</v>
      </c>
      <c r="I25" s="20"/>
      <c r="J25" s="20"/>
      <c r="K25" s="20"/>
      <c r="L25" s="20"/>
      <c r="M25" s="20"/>
      <c r="N25" s="20"/>
      <c r="O25" s="20"/>
      <c r="P25" s="20"/>
      <c r="Q25" s="20"/>
      <c r="R25" s="20"/>
      <c r="S25" s="20"/>
      <c r="T25" s="20"/>
      <c r="U25" s="20"/>
      <c r="V25" s="20"/>
    </row>
    <row r="26" spans="1:22" x14ac:dyDescent="0.2">
      <c r="A26" s="20"/>
      <c r="B26" s="39" t="s">
        <v>489</v>
      </c>
      <c r="C26" s="50">
        <f>C8/C6</f>
        <v>0.42476151009621599</v>
      </c>
      <c r="D26" s="50">
        <f>D8/D6</f>
        <v>0.45873806520518179</v>
      </c>
      <c r="E26" s="50">
        <f>E8/E6</f>
        <v>0.48390855619327899</v>
      </c>
      <c r="F26" s="51">
        <f>F8/F6</f>
        <v>0.45665437526669461</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1.2396844709945181</v>
      </c>
      <c r="D27" s="50">
        <f>D9/(D13+D10)</f>
        <v>1.5145551272447044</v>
      </c>
      <c r="E27" s="50">
        <f>E9/(E13+E10)</f>
        <v>1.7099975617208696</v>
      </c>
      <c r="F27" s="51">
        <f>F9/(F13+F10)</f>
        <v>1.5614185592171923</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0.44874936270290128</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0.18690854709404051</v>
      </c>
      <c r="D31" s="50">
        <f>D17/(D13+D10)</f>
        <v>0.20494095428980605</v>
      </c>
      <c r="E31" s="50">
        <f>E17/(E13+E10)</f>
        <v>0.29351903863900813</v>
      </c>
      <c r="F31" s="51">
        <f>F17/(F13+F10)</f>
        <v>0.25497185198454236</v>
      </c>
      <c r="G31" s="46">
        <f>(IF(C31 &gt; 0.23, 100, 0)) +
  (IF(D31 &gt; 0.23, 100, 0)) +
  (IF(E31 &gt; 0.23, 100, 0)) +
  (IF(F31 &gt; 0.23, 100, 0))</f>
        <v>200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0.46166666666666673</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4320000000</v>
      </c>
      <c r="D4" s="27">
        <v>4608000000</v>
      </c>
      <c r="E4" s="27">
        <v>4284000000</v>
      </c>
      <c r="F4" s="28">
        <v>3820000000</v>
      </c>
      <c r="G4" s="20"/>
      <c r="H4" s="20"/>
      <c r="I4" s="20"/>
      <c r="J4" s="20"/>
      <c r="K4" s="20"/>
      <c r="L4" s="20"/>
      <c r="M4" s="20"/>
      <c r="N4" s="20"/>
      <c r="O4" s="20"/>
      <c r="P4" s="20"/>
      <c r="Q4" s="20"/>
      <c r="R4" s="20"/>
      <c r="S4" s="20"/>
      <c r="T4" s="20"/>
      <c r="U4" s="20"/>
      <c r="V4" s="20"/>
    </row>
    <row r="5" spans="1:22" ht="19" x14ac:dyDescent="0.25">
      <c r="A5" s="20"/>
      <c r="B5" s="29" t="s">
        <v>547</v>
      </c>
      <c r="C5" s="27">
        <v>11951000000</v>
      </c>
      <c r="D5" s="27">
        <v>11951000000</v>
      </c>
      <c r="E5" s="27">
        <v>11952000000</v>
      </c>
      <c r="F5" s="28">
        <v>11952000000</v>
      </c>
      <c r="G5" s="20"/>
      <c r="H5" s="20"/>
      <c r="I5" s="20"/>
      <c r="J5" s="20"/>
      <c r="K5" s="20"/>
      <c r="L5" s="20"/>
      <c r="M5" s="20"/>
      <c r="N5" s="20"/>
      <c r="O5" s="20"/>
      <c r="P5" s="20"/>
      <c r="Q5" s="20"/>
      <c r="R5" s="20"/>
      <c r="S5" s="20"/>
      <c r="T5" s="20"/>
      <c r="U5" s="20"/>
      <c r="V5" s="20"/>
    </row>
    <row r="6" spans="1:22" ht="19" x14ac:dyDescent="0.25">
      <c r="A6" s="20"/>
      <c r="B6" s="29" t="s">
        <v>548</v>
      </c>
      <c r="C6" s="27">
        <v>493178000000</v>
      </c>
      <c r="D6" s="27">
        <v>551772000000</v>
      </c>
      <c r="E6" s="27">
        <v>667270000000</v>
      </c>
      <c r="F6" s="28">
        <v>549009000000</v>
      </c>
      <c r="G6" s="20"/>
      <c r="H6" s="20"/>
      <c r="I6" s="20"/>
      <c r="J6" s="20"/>
      <c r="K6" s="20"/>
      <c r="L6" s="20"/>
      <c r="M6" s="20"/>
      <c r="N6" s="20"/>
      <c r="O6" s="20"/>
      <c r="P6" s="20"/>
      <c r="Q6" s="20"/>
      <c r="R6" s="20"/>
      <c r="S6" s="20"/>
      <c r="T6" s="20"/>
      <c r="U6" s="20"/>
      <c r="V6" s="20"/>
    </row>
    <row r="7" spans="1:22" ht="19" x14ac:dyDescent="0.25">
      <c r="A7" s="20"/>
      <c r="B7" s="29" t="s">
        <v>549</v>
      </c>
      <c r="C7" s="27">
        <v>0</v>
      </c>
      <c r="D7" s="27">
        <v>0</v>
      </c>
      <c r="E7" s="27">
        <v>0</v>
      </c>
      <c r="F7" s="28">
        <v>0</v>
      </c>
      <c r="G7" s="20"/>
      <c r="H7" s="20"/>
      <c r="I7" s="20"/>
      <c r="J7" s="20"/>
      <c r="K7" s="20"/>
      <c r="L7" s="20"/>
      <c r="M7" s="20"/>
      <c r="N7" s="20"/>
      <c r="O7" s="20"/>
      <c r="P7" s="20"/>
      <c r="Q7" s="20"/>
      <c r="R7" s="20"/>
      <c r="S7" s="20"/>
      <c r="T7" s="20"/>
      <c r="U7" s="20"/>
      <c r="V7" s="20"/>
    </row>
    <row r="8" spans="1:22" ht="19" x14ac:dyDescent="0.25">
      <c r="A8" s="20"/>
      <c r="B8" s="29" t="s">
        <v>550</v>
      </c>
      <c r="C8" s="27">
        <v>0</v>
      </c>
      <c r="D8" s="27">
        <v>0</v>
      </c>
      <c r="E8" s="27">
        <v>0</v>
      </c>
      <c r="F8" s="28">
        <v>0</v>
      </c>
      <c r="G8" s="20"/>
      <c r="H8" s="20"/>
      <c r="I8" s="20"/>
      <c r="J8" s="20"/>
      <c r="K8" s="20"/>
      <c r="L8" s="20"/>
      <c r="M8" s="20"/>
      <c r="N8" s="20"/>
      <c r="O8" s="20"/>
      <c r="P8" s="20"/>
      <c r="Q8" s="20"/>
      <c r="R8" s="20"/>
      <c r="S8" s="20"/>
      <c r="T8" s="20"/>
      <c r="U8" s="20"/>
      <c r="V8" s="20"/>
    </row>
    <row r="9" spans="1:22" ht="19" x14ac:dyDescent="0.25">
      <c r="A9" s="20"/>
      <c r="B9" s="29" t="s">
        <v>551</v>
      </c>
      <c r="C9" s="27">
        <v>452220000000</v>
      </c>
      <c r="D9" s="27">
        <v>515164000000</v>
      </c>
      <c r="E9" s="27">
        <v>611009000000</v>
      </c>
      <c r="F9" s="28">
        <v>492949000000</v>
      </c>
      <c r="G9" s="20"/>
      <c r="H9" s="20"/>
      <c r="I9" s="20"/>
      <c r="J9" s="20"/>
      <c r="K9" s="20"/>
      <c r="L9" s="20"/>
      <c r="M9" s="20"/>
      <c r="N9" s="20"/>
      <c r="O9" s="20"/>
      <c r="P9" s="20"/>
      <c r="Q9" s="20"/>
      <c r="R9" s="20"/>
      <c r="S9" s="20"/>
      <c r="T9" s="20"/>
      <c r="U9" s="20"/>
      <c r="V9" s="20"/>
    </row>
    <row r="10" spans="1:22" ht="19" x14ac:dyDescent="0.25">
      <c r="A10" s="20"/>
      <c r="B10" s="29" t="s">
        <v>552</v>
      </c>
      <c r="C10" s="27">
        <v>11354000000</v>
      </c>
      <c r="D10" s="27">
        <v>8639000000</v>
      </c>
      <c r="E10" s="27">
        <v>5338000000</v>
      </c>
      <c r="F10" s="28">
        <v>5578000000</v>
      </c>
      <c r="G10" s="20"/>
      <c r="H10" s="20"/>
      <c r="I10" s="20"/>
      <c r="J10" s="20"/>
      <c r="K10" s="20"/>
      <c r="L10" s="20"/>
      <c r="M10" s="20"/>
      <c r="N10" s="20"/>
      <c r="O10" s="20"/>
      <c r="P10" s="20"/>
      <c r="Q10" s="20"/>
      <c r="R10" s="20"/>
      <c r="S10" s="20"/>
      <c r="T10" s="20"/>
      <c r="U10" s="20"/>
      <c r="V10" s="20"/>
    </row>
    <row r="11" spans="1:22" ht="19" x14ac:dyDescent="0.25">
      <c r="A11" s="20"/>
      <c r="B11" s="29" t="s">
        <v>553</v>
      </c>
      <c r="C11" s="27">
        <v>9191000000</v>
      </c>
      <c r="D11" s="27">
        <v>9706000000</v>
      </c>
      <c r="E11" s="27">
        <v>9954000000</v>
      </c>
      <c r="F11" s="28">
        <v>7733000000</v>
      </c>
      <c r="G11" s="20"/>
      <c r="H11" s="20"/>
      <c r="I11" s="20"/>
      <c r="J11" s="20"/>
      <c r="K11" s="20"/>
      <c r="L11" s="20"/>
      <c r="M11" s="20"/>
      <c r="N11" s="20"/>
      <c r="O11" s="20"/>
      <c r="P11" s="20"/>
      <c r="Q11" s="20"/>
      <c r="R11" s="20"/>
      <c r="S11" s="20"/>
      <c r="T11" s="20"/>
      <c r="U11" s="20"/>
      <c r="V11" s="20"/>
    </row>
    <row r="12" spans="1:22" ht="19" x14ac:dyDescent="0.25">
      <c r="A12" s="20"/>
      <c r="B12" s="29" t="s">
        <v>554</v>
      </c>
      <c r="C12" s="27">
        <v>33901000000</v>
      </c>
      <c r="D12" s="27">
        <v>31066000000</v>
      </c>
      <c r="E12" s="27">
        <v>25992000000</v>
      </c>
      <c r="F12" s="28">
        <v>21975000000</v>
      </c>
      <c r="G12" s="20"/>
      <c r="H12" s="20"/>
      <c r="I12" s="20"/>
      <c r="J12" s="20"/>
      <c r="K12" s="20"/>
      <c r="L12" s="20"/>
      <c r="M12" s="20"/>
      <c r="N12" s="20"/>
      <c r="O12" s="20"/>
      <c r="P12" s="20"/>
      <c r="Q12" s="20"/>
      <c r="R12" s="20"/>
      <c r="S12" s="20"/>
      <c r="T12" s="20"/>
      <c r="U12" s="20"/>
      <c r="V12" s="20"/>
    </row>
    <row r="13" spans="1:22" ht="19" x14ac:dyDescent="0.25">
      <c r="A13" s="20"/>
      <c r="B13" s="29" t="s">
        <v>555</v>
      </c>
      <c r="C13" s="27">
        <v>40958000000</v>
      </c>
      <c r="D13" s="27">
        <v>36608000000</v>
      </c>
      <c r="E13" s="27">
        <v>56261000000</v>
      </c>
      <c r="F13" s="28">
        <v>56060000000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19587000000</v>
      </c>
      <c r="D17" s="34">
        <v>2057000000</v>
      </c>
      <c r="E17" s="34">
        <v>2118000000</v>
      </c>
      <c r="F17" s="35">
        <v>6852000000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f>C17/(C4)</f>
        <v>4.5340277777777782</v>
      </c>
      <c r="D24" s="50">
        <f>D17/(D4)</f>
        <v>0.44639756944444442</v>
      </c>
      <c r="E24" s="50">
        <f>E17/(E4)</f>
        <v>0.49439775910364148</v>
      </c>
      <c r="F24" s="51">
        <f>F17/(F4)</f>
        <v>1.793717277486911</v>
      </c>
      <c r="G24" s="46">
        <f>(IF(C24 &gt; 0.5, 100, IF(C24 &gt;= 0.2, 50, 0))) +
  (IF(D24 &gt; 0.5, 100, IF(D24 &gt;= 0.2, 50, 0))) +
  (IF(E24 &gt; 0.5, 100, IF(E24 &gt;= 0.2, 50, 0))) +
  (IF(F24 &gt; 0.5, 100, IF(F24 &gt;= 0.2, 50, 0)))</f>
        <v>300</v>
      </c>
      <c r="H24" s="47" t="s">
        <v>571</v>
      </c>
      <c r="I24" s="20"/>
      <c r="J24" s="20"/>
      <c r="K24" s="20"/>
      <c r="L24" s="20"/>
      <c r="M24" s="20"/>
      <c r="N24" s="20"/>
      <c r="O24" s="20"/>
      <c r="P24" s="20"/>
      <c r="Q24" s="20"/>
      <c r="R24" s="20"/>
      <c r="S24" s="20"/>
      <c r="T24" s="20"/>
      <c r="U24" s="20"/>
      <c r="V24" s="20"/>
    </row>
    <row r="25" spans="1:22" x14ac:dyDescent="0.2">
      <c r="A25" s="20"/>
      <c r="B25" s="39" t="s">
        <v>487</v>
      </c>
      <c r="C25" s="50">
        <f>C17/C6</f>
        <v>3.9715883514674213E-2</v>
      </c>
      <c r="D25" s="50">
        <f>D17/D6</f>
        <v>3.7279890969458399E-3</v>
      </c>
      <c r="E25" s="50">
        <f>E17/E6</f>
        <v>3.1741274146897059E-3</v>
      </c>
      <c r="F25" s="51">
        <f>F17/F6</f>
        <v>1.2480669715797008E-2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v>
      </c>
      <c r="D26" s="50">
        <f>D8/D6</f>
        <v>0</v>
      </c>
      <c r="E26" s="50">
        <f>E8/E6</f>
        <v>0</v>
      </c>
      <c r="F26" s="51">
        <f>F8/F6</f>
        <v>0</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8.6446704389050311</v>
      </c>
      <c r="D27" s="50">
        <f>D9/(D13+D10)</f>
        <v>11.385594625058015</v>
      </c>
      <c r="E27" s="50">
        <f>E9/(E13+E10)</f>
        <v>9.9191382976996376</v>
      </c>
      <c r="F27" s="51">
        <f>F9/(F13+F10)</f>
        <v>7.9974853174989455</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Fail</v>
      </c>
      <c r="D28" s="52" t="str">
        <f>IF(D11=0, "Pass", "Fail")</f>
        <v>Fail</v>
      </c>
      <c r="E28" s="52" t="str">
        <f>IF(E11=0, "Pass", "Fail")</f>
        <v>Fail</v>
      </c>
      <c r="F28" s="53" t="str">
        <f>IF(F11=0, "Pass", "Fail")</f>
        <v>Fail</v>
      </c>
      <c r="G28" s="46">
        <f>(COUNTIF(C28:F28, "Pass") * 100) + (COUNTIF(C28:F28, "Fail") * 0)</f>
        <v>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0.15642328996790775</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0.37442651781617986</v>
      </c>
      <c r="D31" s="50">
        <f>D17/(D13+D10)</f>
        <v>4.546157756315336E-2</v>
      </c>
      <c r="E31" s="50">
        <f>E17/(E13+E10)</f>
        <v>3.4383675059660057E-2</v>
      </c>
      <c r="F31" s="51">
        <f>F17/(F13+F10)</f>
        <v>0.11116519030468218</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0.56416666666666671</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39520000000</v>
      </c>
      <c r="D4" s="27">
        <v>36039000000</v>
      </c>
      <c r="E4" s="27">
        <v>34310000000</v>
      </c>
      <c r="F4" s="28">
        <v>34357000000</v>
      </c>
      <c r="G4" s="20"/>
      <c r="H4" s="20"/>
      <c r="I4" s="20"/>
      <c r="J4" s="20"/>
      <c r="K4" s="20"/>
      <c r="L4" s="20"/>
      <c r="M4" s="20"/>
      <c r="N4" s="20"/>
      <c r="O4" s="20"/>
      <c r="P4" s="20"/>
      <c r="Q4" s="20"/>
      <c r="R4" s="20"/>
      <c r="S4" s="20"/>
      <c r="T4" s="20"/>
      <c r="U4" s="20"/>
      <c r="V4" s="20"/>
    </row>
    <row r="5" spans="1:22" ht="19" x14ac:dyDescent="0.25">
      <c r="A5" s="20"/>
      <c r="B5" s="29" t="s">
        <v>547</v>
      </c>
      <c r="C5" s="27">
        <v>29668000000</v>
      </c>
      <c r="D5" s="27">
        <v>29563000000</v>
      </c>
      <c r="E5" s="27">
        <v>29562000000</v>
      </c>
      <c r="F5" s="28">
        <v>29554000000</v>
      </c>
      <c r="G5" s="20"/>
      <c r="H5" s="20"/>
      <c r="I5" s="20"/>
      <c r="J5" s="20"/>
      <c r="K5" s="20"/>
      <c r="L5" s="20"/>
      <c r="M5" s="20"/>
      <c r="N5" s="20"/>
      <c r="O5" s="20"/>
      <c r="P5" s="20"/>
      <c r="Q5" s="20"/>
      <c r="R5" s="20"/>
      <c r="S5" s="20"/>
      <c r="T5" s="20"/>
      <c r="U5" s="20"/>
      <c r="V5" s="20"/>
    </row>
    <row r="6" spans="1:22" ht="19" x14ac:dyDescent="0.25">
      <c r="A6" s="20"/>
      <c r="B6" s="29" t="s">
        <v>548</v>
      </c>
      <c r="C6" s="27">
        <v>147193000000</v>
      </c>
      <c r="D6" s="27">
        <v>144523000000</v>
      </c>
      <c r="E6" s="27">
        <v>142491000000</v>
      </c>
      <c r="F6" s="28">
        <v>144206000000</v>
      </c>
      <c r="G6" s="20"/>
      <c r="H6" s="20"/>
      <c r="I6" s="20"/>
      <c r="J6" s="20"/>
      <c r="K6" s="20"/>
      <c r="L6" s="20"/>
      <c r="M6" s="20"/>
      <c r="N6" s="20"/>
      <c r="O6" s="20"/>
      <c r="P6" s="20"/>
      <c r="Q6" s="20"/>
      <c r="R6" s="20"/>
      <c r="S6" s="20"/>
      <c r="T6" s="20"/>
      <c r="U6" s="20"/>
      <c r="V6" s="20"/>
    </row>
    <row r="7" spans="1:22" ht="19" x14ac:dyDescent="0.25">
      <c r="A7" s="20"/>
      <c r="B7" s="29" t="s">
        <v>549</v>
      </c>
      <c r="C7" s="27">
        <v>13214000000</v>
      </c>
      <c r="D7" s="27">
        <v>12065000000</v>
      </c>
      <c r="E7" s="27">
        <v>12458000000</v>
      </c>
      <c r="F7" s="28">
        <v>9875000000</v>
      </c>
      <c r="G7" s="20"/>
      <c r="H7" s="20"/>
      <c r="I7" s="20"/>
      <c r="J7" s="20"/>
      <c r="K7" s="20"/>
      <c r="L7" s="20"/>
      <c r="M7" s="20"/>
      <c r="N7" s="20"/>
      <c r="O7" s="20"/>
      <c r="P7" s="20"/>
      <c r="Q7" s="20"/>
      <c r="R7" s="20"/>
      <c r="S7" s="20"/>
      <c r="T7" s="20"/>
      <c r="U7" s="20"/>
      <c r="V7" s="20"/>
    </row>
    <row r="8" spans="1:22" ht="19" x14ac:dyDescent="0.25">
      <c r="A8" s="20"/>
      <c r="B8" s="29" t="s">
        <v>550</v>
      </c>
      <c r="C8" s="27">
        <v>119261000000</v>
      </c>
      <c r="D8" s="27">
        <v>119909000000</v>
      </c>
      <c r="E8" s="27">
        <v>111877000000</v>
      </c>
      <c r="F8" s="28">
        <v>104050000000</v>
      </c>
      <c r="G8" s="20"/>
      <c r="H8" s="20"/>
      <c r="I8" s="20"/>
      <c r="J8" s="20"/>
      <c r="K8" s="20"/>
      <c r="L8" s="20"/>
      <c r="M8" s="20"/>
      <c r="N8" s="20"/>
      <c r="O8" s="20"/>
      <c r="P8" s="20"/>
      <c r="Q8" s="20"/>
      <c r="R8" s="20"/>
      <c r="S8" s="20"/>
      <c r="T8" s="20"/>
      <c r="U8" s="20"/>
      <c r="V8" s="20"/>
    </row>
    <row r="9" spans="1:22" ht="19" x14ac:dyDescent="0.25">
      <c r="A9" s="20"/>
      <c r="B9" s="29" t="s">
        <v>551</v>
      </c>
      <c r="C9" s="27">
        <v>132475000000</v>
      </c>
      <c r="D9" s="27">
        <v>131974000000</v>
      </c>
      <c r="E9" s="27">
        <v>124335000000</v>
      </c>
      <c r="F9" s="28">
        <v>113925000000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-12260000000</v>
      </c>
      <c r="D12" s="27">
        <v>-14821000000</v>
      </c>
      <c r="E12" s="27">
        <v>-12675000000</v>
      </c>
      <c r="F12" s="28">
        <v>-5195000000</v>
      </c>
      <c r="G12" s="20"/>
      <c r="H12" s="20"/>
      <c r="I12" s="20"/>
      <c r="J12" s="20"/>
      <c r="K12" s="20"/>
      <c r="L12" s="20"/>
      <c r="M12" s="20"/>
      <c r="N12" s="20"/>
      <c r="O12" s="20"/>
      <c r="P12" s="20"/>
      <c r="Q12" s="20"/>
      <c r="R12" s="20"/>
      <c r="S12" s="20"/>
      <c r="T12" s="20"/>
      <c r="U12" s="20"/>
      <c r="V12" s="20"/>
    </row>
    <row r="13" spans="1:22" ht="19" x14ac:dyDescent="0.25">
      <c r="A13" s="20"/>
      <c r="B13" s="29" t="s">
        <v>555</v>
      </c>
      <c r="C13" s="27">
        <v>14718000000</v>
      </c>
      <c r="D13" s="27">
        <v>12549000000</v>
      </c>
      <c r="E13" s="27">
        <v>18156000000</v>
      </c>
      <c r="F13" s="28">
        <v>30281000000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14433000000</v>
      </c>
      <c r="D17" s="34">
        <v>14925000000</v>
      </c>
      <c r="E17" s="34">
        <v>16239000000</v>
      </c>
      <c r="F17" s="35">
        <v>14562000000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Fail</v>
      </c>
      <c r="E22" s="44" t="str">
        <f>IF(E17&gt;F17, "Pass", "Fail")</f>
        <v>Pass</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f>C17/(C4)</f>
        <v>0.36520748987854251</v>
      </c>
      <c r="D24" s="50">
        <f>D17/(D4)</f>
        <v>0.41413468742195952</v>
      </c>
      <c r="E24" s="50">
        <f>E17/(E4)</f>
        <v>0.47330224424366074</v>
      </c>
      <c r="F24" s="51">
        <f>F17/(F4)</f>
        <v>0.4238437581861047</v>
      </c>
      <c r="G24" s="46">
        <f>(IF(C24 &gt; 0.5, 100, IF(C24 &gt;= 0.2, 50, 0))) +
  (IF(D24 &gt; 0.5, 100, IF(D24 &gt;= 0.2, 50, 0))) +
  (IF(E24 &gt; 0.5, 100, IF(E24 &gt;= 0.2, 50, 0))) +
  (IF(F24 &gt; 0.5, 100, IF(F24 &gt;= 0.2, 50, 0)))</f>
        <v>200</v>
      </c>
      <c r="H24" s="47" t="s">
        <v>571</v>
      </c>
      <c r="I24" s="20"/>
      <c r="J24" s="20"/>
      <c r="K24" s="20"/>
      <c r="L24" s="20"/>
      <c r="M24" s="20"/>
      <c r="N24" s="20"/>
      <c r="O24" s="20"/>
      <c r="P24" s="20"/>
      <c r="Q24" s="20"/>
      <c r="R24" s="20"/>
      <c r="S24" s="20"/>
      <c r="T24" s="20"/>
      <c r="U24" s="20"/>
      <c r="V24" s="20"/>
    </row>
    <row r="25" spans="1:22" x14ac:dyDescent="0.2">
      <c r="A25" s="20"/>
      <c r="B25" s="39" t="s">
        <v>487</v>
      </c>
      <c r="C25" s="50">
        <f>C17/C6</f>
        <v>9.8054934677600153E-2</v>
      </c>
      <c r="D25" s="50">
        <f>D17/D6</f>
        <v>0.10327075967147098</v>
      </c>
      <c r="E25" s="50">
        <f>E17/E6</f>
        <v>0.11396509253215993</v>
      </c>
      <c r="F25" s="51">
        <f>F17/F6</f>
        <v>0.10098054172503225</v>
      </c>
      <c r="G25" s="46">
        <f>(IF(C25 &gt; 0.17, 100, IF(C25 &gt;= 0.1, 50, 0))) +
  (IF(D25 &gt; 0.17, 100, IF(D25 &gt;= 0.1, 50, 0))) +
  (IF(E25 &gt; 0.17, 100, IF(E25 &gt;= 0.1, 50, 0))) +
  (IF(F25 &gt; 0.17, 100, IF(F25 &gt;= 0.1, 50, 0)))</f>
        <v>150</v>
      </c>
      <c r="H25" s="47" t="s">
        <v>572</v>
      </c>
      <c r="I25" s="20"/>
      <c r="J25" s="20"/>
      <c r="K25" s="20"/>
      <c r="L25" s="20"/>
      <c r="M25" s="20"/>
      <c r="N25" s="20"/>
      <c r="O25" s="20"/>
      <c r="P25" s="20"/>
      <c r="Q25" s="20"/>
      <c r="R25" s="20"/>
      <c r="S25" s="20"/>
      <c r="T25" s="20"/>
      <c r="U25" s="20"/>
      <c r="V25" s="20"/>
    </row>
    <row r="26" spans="1:22" x14ac:dyDescent="0.2">
      <c r="A26" s="20"/>
      <c r="B26" s="39" t="s">
        <v>489</v>
      </c>
      <c r="C26" s="50">
        <f>C8/C6</f>
        <v>0.81023554109230733</v>
      </c>
      <c r="D26" s="50">
        <f>D8/D6</f>
        <v>0.82968800813711308</v>
      </c>
      <c r="E26" s="50">
        <f>E8/E6</f>
        <v>0.78515134289183175</v>
      </c>
      <c r="F26" s="51">
        <f>F8/F6</f>
        <v>0.72153724532959795</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9.0008832721837209</v>
      </c>
      <c r="D27" s="50">
        <f>D9/(D13+D10)</f>
        <v>10.516694557335246</v>
      </c>
      <c r="E27" s="50">
        <f>E9/(E13+E10)</f>
        <v>6.8481493721083941</v>
      </c>
      <c r="F27" s="51">
        <f>F9/(F13+F10)</f>
        <v>3.7622601631386017</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0.47878677084366755</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0.98063595597227882</v>
      </c>
      <c r="D31" s="50">
        <f>D17/(D13+D10)</f>
        <v>1.189337795840306</v>
      </c>
      <c r="E31" s="50">
        <f>E17/(E13+E10)</f>
        <v>0.89441506939854598</v>
      </c>
      <c r="F31" s="51">
        <f>F17/(F13+F10)</f>
        <v>0.48089561110927642</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0.71333333333333337</v>
      </c>
      <c r="J2" s="20"/>
      <c r="K2" s="20"/>
      <c r="L2" s="20"/>
      <c r="M2" s="20"/>
      <c r="N2" s="20"/>
      <c r="O2" s="20"/>
      <c r="P2" s="20"/>
      <c r="Q2" s="20"/>
      <c r="R2" s="20"/>
      <c r="S2" s="20"/>
      <c r="T2" s="20"/>
      <c r="U2" s="20"/>
      <c r="V2" s="20"/>
    </row>
    <row r="3" spans="1:22" ht="19" x14ac:dyDescent="0.25">
      <c r="A3" s="20"/>
      <c r="B3" s="26" t="s">
        <v>545</v>
      </c>
      <c r="C3" s="27">
        <v>8612000000</v>
      </c>
      <c r="D3" s="27">
        <v>8247000000</v>
      </c>
      <c r="E3" s="27">
        <v>6795000000</v>
      </c>
      <c r="F3" s="28">
        <v>5676000000</v>
      </c>
      <c r="G3" s="20"/>
      <c r="H3" s="20"/>
      <c r="I3" s="20"/>
      <c r="J3" s="20"/>
      <c r="K3" s="20"/>
      <c r="L3" s="20"/>
      <c r="M3" s="20"/>
      <c r="N3" s="20"/>
      <c r="O3" s="20"/>
      <c r="P3" s="20"/>
      <c r="Q3" s="20"/>
      <c r="R3" s="20"/>
      <c r="S3" s="20"/>
      <c r="T3" s="20"/>
      <c r="U3" s="20"/>
      <c r="V3" s="20"/>
    </row>
    <row r="4" spans="1:22" ht="19" x14ac:dyDescent="0.25">
      <c r="A4" s="20"/>
      <c r="B4" s="29" t="s">
        <v>546</v>
      </c>
      <c r="C4" s="27">
        <v>153619000000</v>
      </c>
      <c r="D4" s="27">
        <v>143591000000</v>
      </c>
      <c r="E4" s="27">
        <v>146961000000</v>
      </c>
      <c r="F4" s="28">
        <v>156618000000</v>
      </c>
      <c r="G4" s="20"/>
      <c r="H4" s="20"/>
      <c r="I4" s="20"/>
      <c r="J4" s="20"/>
      <c r="K4" s="20"/>
      <c r="L4" s="20"/>
      <c r="M4" s="20"/>
      <c r="N4" s="20"/>
      <c r="O4" s="20"/>
      <c r="P4" s="20"/>
      <c r="Q4" s="20"/>
      <c r="R4" s="20"/>
      <c r="S4" s="20"/>
      <c r="T4" s="20"/>
      <c r="U4" s="20"/>
      <c r="V4" s="20"/>
    </row>
    <row r="5" spans="1:22" ht="19" x14ac:dyDescent="0.25">
      <c r="A5" s="20"/>
      <c r="B5" s="29" t="s">
        <v>547</v>
      </c>
      <c r="C5" s="27">
        <v>4722000000</v>
      </c>
      <c r="D5" s="27">
        <v>4722000000</v>
      </c>
      <c r="E5" s="27">
        <v>4385000000</v>
      </c>
      <c r="F5" s="28">
        <v>4402000000</v>
      </c>
      <c r="G5" s="20"/>
      <c r="H5" s="20"/>
      <c r="I5" s="20"/>
      <c r="J5" s="20"/>
      <c r="K5" s="20"/>
      <c r="L5" s="20"/>
      <c r="M5" s="20"/>
      <c r="N5" s="20"/>
      <c r="O5" s="20"/>
      <c r="P5" s="20"/>
      <c r="Q5" s="20"/>
      <c r="R5" s="20"/>
      <c r="S5" s="20"/>
      <c r="T5" s="20"/>
      <c r="U5" s="20"/>
      <c r="V5" s="20"/>
    </row>
    <row r="6" spans="1:22" ht="19" x14ac:dyDescent="0.25">
      <c r="A6" s="20"/>
      <c r="B6" s="29" t="s">
        <v>548</v>
      </c>
      <c r="C6" s="27">
        <v>261632000000</v>
      </c>
      <c r="D6" s="27">
        <v>257709000000</v>
      </c>
      <c r="E6" s="27">
        <v>239535000000</v>
      </c>
      <c r="F6" s="28">
        <v>239790000000</v>
      </c>
      <c r="G6" s="20"/>
      <c r="H6" s="20"/>
      <c r="I6" s="20"/>
      <c r="J6" s="20"/>
      <c r="K6" s="20"/>
      <c r="L6" s="20"/>
      <c r="M6" s="20"/>
      <c r="N6" s="20"/>
      <c r="O6" s="20"/>
      <c r="P6" s="20"/>
      <c r="Q6" s="20"/>
      <c r="R6" s="20"/>
      <c r="S6" s="20"/>
      <c r="T6" s="20"/>
      <c r="U6" s="20"/>
      <c r="V6" s="20"/>
    </row>
    <row r="7" spans="1:22" ht="19" x14ac:dyDescent="0.25">
      <c r="A7" s="20"/>
      <c r="B7" s="29" t="s">
        <v>549</v>
      </c>
      <c r="C7" s="27">
        <v>32258000000</v>
      </c>
      <c r="D7" s="27">
        <v>34208000000</v>
      </c>
      <c r="E7" s="27">
        <v>26791000000</v>
      </c>
      <c r="F7" s="28">
        <v>22183000000</v>
      </c>
      <c r="G7" s="20"/>
      <c r="H7" s="20"/>
      <c r="I7" s="20"/>
      <c r="J7" s="20"/>
      <c r="K7" s="20"/>
      <c r="L7" s="20"/>
      <c r="M7" s="20"/>
      <c r="N7" s="20"/>
      <c r="O7" s="20"/>
      <c r="P7" s="20"/>
      <c r="Q7" s="20"/>
      <c r="R7" s="20"/>
      <c r="S7" s="20"/>
      <c r="T7" s="20"/>
      <c r="U7" s="20"/>
      <c r="V7" s="20"/>
    </row>
    <row r="8" spans="1:22" ht="19" x14ac:dyDescent="0.25">
      <c r="A8" s="20"/>
      <c r="B8" s="29" t="s">
        <v>550</v>
      </c>
      <c r="C8" s="27">
        <v>67445000000</v>
      </c>
      <c r="D8" s="27">
        <v>63259000000</v>
      </c>
      <c r="E8" s="27">
        <v>72804000000</v>
      </c>
      <c r="F8" s="28">
        <v>84881000000</v>
      </c>
      <c r="G8" s="20"/>
      <c r="H8" s="20"/>
      <c r="I8" s="20"/>
      <c r="J8" s="20"/>
      <c r="K8" s="20"/>
      <c r="L8" s="20"/>
      <c r="M8" s="20"/>
      <c r="N8" s="20"/>
      <c r="O8" s="20"/>
      <c r="P8" s="20"/>
      <c r="Q8" s="20"/>
      <c r="R8" s="20"/>
      <c r="S8" s="20"/>
      <c r="T8" s="20"/>
      <c r="U8" s="20"/>
      <c r="V8" s="20"/>
    </row>
    <row r="9" spans="1:22" ht="19" x14ac:dyDescent="0.25">
      <c r="A9" s="20"/>
      <c r="B9" s="29" t="s">
        <v>551</v>
      </c>
      <c r="C9" s="27">
        <v>99703000000</v>
      </c>
      <c r="D9" s="27">
        <v>97467000000</v>
      </c>
      <c r="E9" s="27">
        <v>99595000000</v>
      </c>
      <c r="F9" s="28">
        <v>107064000000</v>
      </c>
      <c r="G9" s="20"/>
      <c r="H9" s="20"/>
      <c r="I9" s="20"/>
      <c r="J9" s="20"/>
      <c r="K9" s="20"/>
      <c r="L9" s="20"/>
      <c r="M9" s="20"/>
      <c r="N9" s="20"/>
      <c r="O9" s="20"/>
      <c r="P9" s="20"/>
      <c r="Q9" s="20"/>
      <c r="R9" s="20"/>
      <c r="S9" s="20"/>
      <c r="T9" s="20"/>
      <c r="U9" s="20"/>
      <c r="V9" s="20"/>
    </row>
    <row r="10" spans="1:22" ht="19" x14ac:dyDescent="0.25">
      <c r="A10" s="20"/>
      <c r="B10" s="29" t="s">
        <v>552</v>
      </c>
      <c r="C10" s="27">
        <v>59065000000</v>
      </c>
      <c r="D10" s="27">
        <v>48196000000</v>
      </c>
      <c r="E10" s="27">
        <v>41464000000</v>
      </c>
      <c r="F10" s="28">
        <v>41498000000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200025000000</v>
      </c>
      <c r="D12" s="27">
        <v>190024000000</v>
      </c>
      <c r="E12" s="27">
        <v>165546000000</v>
      </c>
      <c r="F12" s="28">
        <v>160377000000</v>
      </c>
      <c r="G12" s="20"/>
      <c r="H12" s="20"/>
      <c r="I12" s="20"/>
      <c r="J12" s="20"/>
      <c r="K12" s="20"/>
      <c r="L12" s="20"/>
      <c r="M12" s="20"/>
      <c r="N12" s="20"/>
      <c r="O12" s="20"/>
      <c r="P12" s="20"/>
      <c r="Q12" s="20"/>
      <c r="R12" s="20"/>
      <c r="S12" s="20"/>
      <c r="T12" s="20"/>
      <c r="U12" s="20"/>
      <c r="V12" s="20"/>
    </row>
    <row r="13" spans="1:22" ht="19" x14ac:dyDescent="0.25">
      <c r="A13" s="20"/>
      <c r="B13" s="29" t="s">
        <v>555</v>
      </c>
      <c r="C13" s="27">
        <v>161929000000</v>
      </c>
      <c r="D13" s="27">
        <v>160242000000</v>
      </c>
      <c r="E13" s="27">
        <v>139940000000</v>
      </c>
      <c r="F13" s="28">
        <v>132726000000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35609000000</v>
      </c>
      <c r="D17" s="34">
        <v>49602000000</v>
      </c>
      <c r="E17" s="34">
        <v>29187000000</v>
      </c>
      <c r="F17" s="35">
        <v>10577000000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Fail</v>
      </c>
      <c r="G23" s="46">
        <f>(COUNTIF(C23:F23, "Pass") * 100) + (COUNTIF(C23:F23, "Fail") * 0)</f>
        <v>300</v>
      </c>
      <c r="H23" s="47" t="s">
        <v>570</v>
      </c>
      <c r="I23" s="20"/>
      <c r="J23" s="20"/>
      <c r="K23" s="20"/>
      <c r="L23" s="20"/>
      <c r="M23" s="20"/>
      <c r="N23" s="20"/>
      <c r="O23" s="20"/>
      <c r="P23" s="20"/>
      <c r="Q23" s="20"/>
      <c r="R23" s="20"/>
      <c r="S23" s="20"/>
      <c r="T23" s="20"/>
      <c r="U23" s="20"/>
      <c r="V23" s="20"/>
    </row>
    <row r="24" spans="1:22" x14ac:dyDescent="0.2">
      <c r="A24" s="20"/>
      <c r="B24" s="39" t="s">
        <v>499</v>
      </c>
      <c r="C24" s="50">
        <f>C17/(C4)</f>
        <v>0.23180075381300491</v>
      </c>
      <c r="D24" s="50">
        <f>D17/(D4)</f>
        <v>0.3454394774045727</v>
      </c>
      <c r="E24" s="50">
        <f>E17/(E4)</f>
        <v>0.19860371118868272</v>
      </c>
      <c r="F24" s="51">
        <f>F17/(F4)</f>
        <v>6.7533744524894967E-2</v>
      </c>
      <c r="G24" s="46">
        <f>(IF(C24 &gt; 0.5, 100, IF(C24 &gt;= 0.2, 50, 0))) +
  (IF(D24 &gt; 0.5, 100, IF(D24 &gt;= 0.2, 50, 0))) +
  (IF(E24 &gt; 0.5, 100, IF(E24 &gt;= 0.2, 50, 0))) +
  (IF(F24 &gt; 0.5, 100, IF(F24 &gt;= 0.2, 50, 0)))</f>
        <v>100</v>
      </c>
      <c r="H24" s="47" t="s">
        <v>571</v>
      </c>
      <c r="I24" s="20"/>
      <c r="J24" s="20"/>
      <c r="K24" s="20"/>
      <c r="L24" s="20"/>
      <c r="M24" s="20"/>
      <c r="N24" s="20"/>
      <c r="O24" s="20"/>
      <c r="P24" s="20"/>
      <c r="Q24" s="20"/>
      <c r="R24" s="20"/>
      <c r="S24" s="20"/>
      <c r="T24" s="20"/>
      <c r="U24" s="20"/>
      <c r="V24" s="20"/>
    </row>
    <row r="25" spans="1:22" x14ac:dyDescent="0.2">
      <c r="A25" s="20"/>
      <c r="B25" s="39" t="s">
        <v>487</v>
      </c>
      <c r="C25" s="50">
        <f>C17/C6</f>
        <v>0.13610338184931506</v>
      </c>
      <c r="D25" s="50">
        <f>D17/D6</f>
        <v>0.19247290548642074</v>
      </c>
      <c r="E25" s="50">
        <f>E17/E6</f>
        <v>0.12184858162690212</v>
      </c>
      <c r="F25" s="51">
        <f>F17/F6</f>
        <v>4.410942908378164E-2</v>
      </c>
      <c r="G25" s="46">
        <f>(IF(C25 &gt; 0.17, 100, IF(C25 &gt;= 0.1, 50, 0))) +
  (IF(D25 &gt; 0.17, 100, IF(D25 &gt;= 0.1, 50, 0))) +
  (IF(E25 &gt; 0.17, 100, IF(E25 &gt;= 0.1, 50, 0))) +
  (IF(F25 &gt; 0.17, 100, IF(F25 &gt;= 0.1, 50, 0)))</f>
        <v>200</v>
      </c>
      <c r="H25" s="47" t="s">
        <v>572</v>
      </c>
      <c r="I25" s="20"/>
      <c r="J25" s="20"/>
      <c r="K25" s="20"/>
      <c r="L25" s="20"/>
      <c r="M25" s="20"/>
      <c r="N25" s="20"/>
      <c r="O25" s="20"/>
      <c r="P25" s="20"/>
      <c r="Q25" s="20"/>
      <c r="R25" s="20"/>
      <c r="S25" s="20"/>
      <c r="T25" s="20"/>
      <c r="U25" s="20"/>
      <c r="V25" s="20"/>
    </row>
    <row r="26" spans="1:22" x14ac:dyDescent="0.2">
      <c r="A26" s="20"/>
      <c r="B26" s="39" t="s">
        <v>489</v>
      </c>
      <c r="C26" s="50">
        <f>C8/C6</f>
        <v>0.2577857448630137</v>
      </c>
      <c r="D26" s="50">
        <f>D8/D6</f>
        <v>0.24546678618131304</v>
      </c>
      <c r="E26" s="50">
        <f>E8/E6</f>
        <v>0.3039388815830672</v>
      </c>
      <c r="F26" s="51">
        <f>F8/F6</f>
        <v>0.35398056632887109</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0.45115704498764675</v>
      </c>
      <c r="D27" s="50">
        <f>D9/(D13+D10)</f>
        <v>0.46760667440677806</v>
      </c>
      <c r="E27" s="50">
        <f>E9/(E13+E10)</f>
        <v>0.54902317479217655</v>
      </c>
      <c r="F27" s="51">
        <f>F9/(F13+F10)</f>
        <v>0.61451923959959587</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7.7574242341349853E-2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0.16113107143180358</v>
      </c>
      <c r="D31" s="50">
        <f>D17/(D13+D10)</f>
        <v>0.23797004384996978</v>
      </c>
      <c r="E31" s="50">
        <f>E17/(E13+E10)</f>
        <v>0.16089501885294702</v>
      </c>
      <c r="F31" s="51">
        <f>F17/(F13+F10)</f>
        <v>6.0709201946918909E-2</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0.65500000000000003</v>
      </c>
      <c r="J2" s="20"/>
      <c r="K2" s="20"/>
      <c r="L2" s="20"/>
      <c r="M2" s="20"/>
      <c r="N2" s="20"/>
      <c r="O2" s="20"/>
      <c r="P2" s="20"/>
      <c r="Q2" s="20"/>
      <c r="R2" s="20"/>
      <c r="S2" s="20"/>
      <c r="T2" s="20"/>
      <c r="U2" s="20"/>
      <c r="V2" s="20"/>
    </row>
    <row r="3" spans="1:22" ht="19" x14ac:dyDescent="0.25">
      <c r="A3" s="20"/>
      <c r="B3" s="26" t="s">
        <v>545</v>
      </c>
      <c r="C3" s="27">
        <v>39309000</v>
      </c>
      <c r="D3" s="27">
        <v>35668000</v>
      </c>
      <c r="E3" s="27">
        <v>32826000</v>
      </c>
      <c r="F3" s="28">
        <v>26445000</v>
      </c>
      <c r="G3" s="20"/>
      <c r="H3" s="20"/>
      <c r="I3" s="20"/>
      <c r="J3" s="20"/>
      <c r="K3" s="20"/>
      <c r="L3" s="20"/>
      <c r="M3" s="20"/>
      <c r="N3" s="20"/>
      <c r="O3" s="20"/>
      <c r="P3" s="20"/>
      <c r="Q3" s="20"/>
      <c r="R3" s="20"/>
      <c r="S3" s="20"/>
      <c r="T3" s="20"/>
      <c r="U3" s="20"/>
      <c r="V3" s="20"/>
    </row>
    <row r="4" spans="1:22" ht="19" x14ac:dyDescent="0.25">
      <c r="A4" s="20"/>
      <c r="B4" s="29" t="s">
        <v>546</v>
      </c>
      <c r="C4" s="27">
        <v>5748586000</v>
      </c>
      <c r="D4" s="27">
        <v>5253549000</v>
      </c>
      <c r="E4" s="27">
        <v>4887572000</v>
      </c>
      <c r="F4" s="28">
        <v>4351496000</v>
      </c>
      <c r="G4" s="20"/>
      <c r="H4" s="20"/>
      <c r="I4" s="20"/>
      <c r="J4" s="20"/>
      <c r="K4" s="20"/>
      <c r="L4" s="20"/>
      <c r="M4" s="20"/>
      <c r="N4" s="20"/>
      <c r="O4" s="20"/>
      <c r="P4" s="20"/>
      <c r="Q4" s="20"/>
      <c r="R4" s="20"/>
      <c r="S4" s="20"/>
      <c r="T4" s="20"/>
      <c r="U4" s="20"/>
      <c r="V4" s="20"/>
    </row>
    <row r="5" spans="1:22" ht="19" x14ac:dyDescent="0.25">
      <c r="A5" s="20"/>
      <c r="B5" s="29" t="s">
        <v>547</v>
      </c>
      <c r="C5" s="27">
        <v>21939000</v>
      </c>
      <c r="D5" s="27">
        <v>21939000</v>
      </c>
      <c r="E5" s="27">
        <v>21939000</v>
      </c>
      <c r="F5" s="28">
        <v>21939000</v>
      </c>
      <c r="G5" s="20"/>
      <c r="H5" s="20"/>
      <c r="I5" s="20"/>
      <c r="J5" s="20"/>
      <c r="K5" s="20"/>
      <c r="L5" s="20"/>
      <c r="M5" s="20"/>
      <c r="N5" s="20"/>
      <c r="O5" s="20"/>
      <c r="P5" s="20"/>
      <c r="Q5" s="20"/>
      <c r="R5" s="20"/>
      <c r="S5" s="20"/>
      <c r="T5" s="20"/>
      <c r="U5" s="20"/>
      <c r="V5" s="20"/>
    </row>
    <row r="6" spans="1:22" ht="19" x14ac:dyDescent="0.25">
      <c r="A6" s="20"/>
      <c r="B6" s="29" t="s">
        <v>548</v>
      </c>
      <c r="C6" s="27">
        <v>8044362000</v>
      </c>
      <c r="D6" s="27">
        <v>6927504000</v>
      </c>
      <c r="E6" s="27">
        <v>6652958000</v>
      </c>
      <c r="F6" s="28">
        <v>5982896000</v>
      </c>
      <c r="G6" s="20"/>
      <c r="H6" s="20"/>
      <c r="I6" s="20"/>
      <c r="J6" s="20"/>
      <c r="K6" s="20"/>
      <c r="L6" s="20"/>
      <c r="M6" s="20"/>
      <c r="N6" s="20"/>
      <c r="O6" s="20"/>
      <c r="P6" s="20"/>
      <c r="Q6" s="20"/>
      <c r="R6" s="20"/>
      <c r="S6" s="20"/>
      <c r="T6" s="20"/>
      <c r="U6" s="20"/>
      <c r="V6" s="20"/>
    </row>
    <row r="7" spans="1:22" ht="19" x14ac:dyDescent="0.25">
      <c r="A7" s="20"/>
      <c r="B7" s="29" t="s">
        <v>549</v>
      </c>
      <c r="C7" s="27">
        <v>1030625000</v>
      </c>
      <c r="D7" s="27">
        <v>921880000</v>
      </c>
      <c r="E7" s="27">
        <v>873682000</v>
      </c>
      <c r="F7" s="28">
        <v>822199000</v>
      </c>
      <c r="G7" s="20"/>
      <c r="H7" s="20"/>
      <c r="I7" s="20"/>
      <c r="J7" s="20"/>
      <c r="K7" s="20"/>
      <c r="L7" s="20"/>
      <c r="M7" s="20"/>
      <c r="N7" s="20"/>
      <c r="O7" s="20"/>
      <c r="P7" s="20"/>
      <c r="Q7" s="20"/>
      <c r="R7" s="20"/>
      <c r="S7" s="20"/>
      <c r="T7" s="20"/>
      <c r="U7" s="20"/>
      <c r="V7" s="20"/>
    </row>
    <row r="8" spans="1:22" ht="19" x14ac:dyDescent="0.25">
      <c r="A8" s="20"/>
      <c r="B8" s="29" t="s">
        <v>550</v>
      </c>
      <c r="C8" s="27">
        <v>3951530000</v>
      </c>
      <c r="D8" s="27">
        <v>3637601000</v>
      </c>
      <c r="E8" s="27">
        <v>3481902000</v>
      </c>
      <c r="F8" s="28">
        <v>3140562000</v>
      </c>
      <c r="G8" s="20"/>
      <c r="H8" s="20"/>
      <c r="I8" s="20"/>
      <c r="J8" s="20"/>
      <c r="K8" s="20"/>
      <c r="L8" s="20"/>
      <c r="M8" s="20"/>
      <c r="N8" s="20"/>
      <c r="O8" s="20"/>
      <c r="P8" s="20"/>
      <c r="Q8" s="20"/>
      <c r="R8" s="20"/>
      <c r="S8" s="20"/>
      <c r="T8" s="20"/>
      <c r="U8" s="20"/>
      <c r="V8" s="20"/>
    </row>
    <row r="9" spans="1:22" ht="19" x14ac:dyDescent="0.25">
      <c r="A9" s="20"/>
      <c r="B9" s="29" t="s">
        <v>551</v>
      </c>
      <c r="C9" s="27">
        <v>4982155000</v>
      </c>
      <c r="D9" s="27">
        <v>4559481000</v>
      </c>
      <c r="E9" s="27">
        <v>4355584000</v>
      </c>
      <c r="F9" s="28">
        <v>3962761000</v>
      </c>
      <c r="G9" s="20"/>
      <c r="H9" s="20"/>
      <c r="I9" s="20"/>
      <c r="J9" s="20"/>
      <c r="K9" s="20"/>
      <c r="L9" s="20"/>
      <c r="M9" s="20"/>
      <c r="N9" s="20"/>
      <c r="O9" s="20"/>
      <c r="P9" s="20"/>
      <c r="Q9" s="20"/>
      <c r="R9" s="20"/>
      <c r="S9" s="20"/>
      <c r="T9" s="20"/>
      <c r="U9" s="20"/>
      <c r="V9" s="20"/>
    </row>
    <row r="10" spans="1:22" ht="19" x14ac:dyDescent="0.25">
      <c r="A10" s="20"/>
      <c r="B10" s="29" t="s">
        <v>552</v>
      </c>
      <c r="C10" s="27">
        <v>4944656000</v>
      </c>
      <c r="D10" s="27">
        <v>4282014000</v>
      </c>
      <c r="E10" s="27">
        <v>3356102000</v>
      </c>
      <c r="F10" s="28">
        <v>2802075000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6056985000</v>
      </c>
      <c r="D12" s="27">
        <v>4828248000</v>
      </c>
      <c r="E12" s="27">
        <v>3929147000</v>
      </c>
      <c r="F12" s="28">
        <v>3276163000</v>
      </c>
      <c r="G12" s="20"/>
      <c r="H12" s="20"/>
      <c r="I12" s="20"/>
      <c r="J12" s="20"/>
      <c r="K12" s="20"/>
      <c r="L12" s="20"/>
      <c r="M12" s="20"/>
      <c r="N12" s="20"/>
      <c r="O12" s="20"/>
      <c r="P12" s="20"/>
      <c r="Q12" s="20"/>
      <c r="R12" s="20"/>
      <c r="S12" s="20"/>
      <c r="T12" s="20"/>
      <c r="U12" s="20"/>
      <c r="V12" s="20"/>
    </row>
    <row r="13" spans="1:22" ht="19" x14ac:dyDescent="0.25">
      <c r="A13" s="20"/>
      <c r="B13" s="29" t="s">
        <v>555</v>
      </c>
      <c r="C13" s="27">
        <v>3062207000</v>
      </c>
      <c r="D13" s="27">
        <v>2368023000</v>
      </c>
      <c r="E13" s="27">
        <v>2297374000</v>
      </c>
      <c r="F13" s="28">
        <v>2020135000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1783477000</v>
      </c>
      <c r="D17" s="34">
        <v>1323179000</v>
      </c>
      <c r="E17" s="34">
        <v>1282081000</v>
      </c>
      <c r="F17" s="35">
        <v>663847000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Fail</v>
      </c>
      <c r="G23" s="46">
        <f>(COUNTIF(C23:F23, "Pass") * 100) + (COUNTIF(C23:F23, "Fail") * 0)</f>
        <v>300</v>
      </c>
      <c r="H23" s="47" t="s">
        <v>570</v>
      </c>
      <c r="I23" s="20"/>
      <c r="J23" s="20"/>
      <c r="K23" s="20"/>
      <c r="L23" s="20"/>
      <c r="M23" s="20"/>
      <c r="N23" s="20"/>
      <c r="O23" s="20"/>
      <c r="P23" s="20"/>
      <c r="Q23" s="20"/>
      <c r="R23" s="20"/>
      <c r="S23" s="20"/>
      <c r="T23" s="20"/>
      <c r="U23" s="20"/>
      <c r="V23" s="20"/>
    </row>
    <row r="24" spans="1:22" x14ac:dyDescent="0.2">
      <c r="A24" s="20"/>
      <c r="B24" s="39" t="s">
        <v>499</v>
      </c>
      <c r="C24" s="50">
        <f>C17/(C4)</f>
        <v>0.31024620663237884</v>
      </c>
      <c r="D24" s="50">
        <f>D17/(D4)</f>
        <v>0.25186383528544226</v>
      </c>
      <c r="E24" s="50">
        <f>E17/(E4)</f>
        <v>0.26231449889638453</v>
      </c>
      <c r="F24" s="51">
        <f>F17/(F4)</f>
        <v>0.15255604049733701</v>
      </c>
      <c r="G24" s="46">
        <f>(IF(C24 &gt; 0.5, 100, IF(C24 &gt;= 0.2, 50, 0))) +
  (IF(D24 &gt; 0.5, 100, IF(D24 &gt;= 0.2, 50, 0))) +
  (IF(E24 &gt; 0.5, 100, IF(E24 &gt;= 0.2, 50, 0))) +
  (IF(F24 &gt; 0.5, 100, IF(F24 &gt;= 0.2, 50, 0)))</f>
        <v>150</v>
      </c>
      <c r="H24" s="47" t="s">
        <v>571</v>
      </c>
      <c r="I24" s="20"/>
      <c r="J24" s="20"/>
      <c r="K24" s="20"/>
      <c r="L24" s="20"/>
      <c r="M24" s="20"/>
      <c r="N24" s="20"/>
      <c r="O24" s="20"/>
      <c r="P24" s="20"/>
      <c r="Q24" s="20"/>
      <c r="R24" s="20"/>
      <c r="S24" s="20"/>
      <c r="T24" s="20"/>
      <c r="U24" s="20"/>
      <c r="V24" s="20"/>
    </row>
    <row r="25" spans="1:22" x14ac:dyDescent="0.2">
      <c r="A25" s="20"/>
      <c r="B25" s="39" t="s">
        <v>487</v>
      </c>
      <c r="C25" s="50">
        <f>C17/C6</f>
        <v>0.22170521416117275</v>
      </c>
      <c r="D25" s="50">
        <f>D17/D6</f>
        <v>0.19100371504657376</v>
      </c>
      <c r="E25" s="50">
        <f>E17/E6</f>
        <v>0.19270841631647156</v>
      </c>
      <c r="F25" s="51">
        <f>F17/F6</f>
        <v>0.11095746942617755</v>
      </c>
      <c r="G25" s="46">
        <f>(IF(C25 &gt; 0.17, 100, IF(C25 &gt;= 0.1, 50, 0))) +
  (IF(D25 &gt; 0.17, 100, IF(D25 &gt;= 0.1, 50, 0))) +
  (IF(E25 &gt; 0.17, 100, IF(E25 &gt;= 0.1, 50, 0))) +
  (IF(F25 &gt; 0.17, 100, IF(F25 &gt;= 0.1, 50, 0)))</f>
        <v>350</v>
      </c>
      <c r="H25" s="47" t="s">
        <v>572</v>
      </c>
      <c r="I25" s="20"/>
      <c r="J25" s="20"/>
      <c r="K25" s="20"/>
      <c r="L25" s="20"/>
      <c r="M25" s="20"/>
      <c r="N25" s="20"/>
      <c r="O25" s="20"/>
      <c r="P25" s="20"/>
      <c r="Q25" s="20"/>
      <c r="R25" s="20"/>
      <c r="S25" s="20"/>
      <c r="T25" s="20"/>
      <c r="U25" s="20"/>
      <c r="V25" s="20"/>
    </row>
    <row r="26" spans="1:22" x14ac:dyDescent="0.2">
      <c r="A26" s="20"/>
      <c r="B26" s="39" t="s">
        <v>489</v>
      </c>
      <c r="C26" s="50">
        <f>C8/C6</f>
        <v>0.49121732711680555</v>
      </c>
      <c r="D26" s="50">
        <f>D8/D6</f>
        <v>0.52509547450279348</v>
      </c>
      <c r="E26" s="50">
        <f>E8/E6</f>
        <v>0.52336148822824369</v>
      </c>
      <c r="F26" s="51">
        <f>F8/F6</f>
        <v>0.52492338158644247</v>
      </c>
      <c r="G26" s="46">
        <f>(IF(C26 &lt; 0.5, 100, 0)) +
  (IF(D26 &lt; 0.5, 100, 0)) +
  (IF(E26 &lt; 0.5, 100, 0)) +
  (IF(F26 &lt; 0.5, 100, 0))</f>
        <v>100</v>
      </c>
      <c r="H26" s="47" t="s">
        <v>573</v>
      </c>
      <c r="I26" s="20"/>
      <c r="J26" s="20"/>
      <c r="K26" s="20"/>
      <c r="L26" s="20"/>
      <c r="M26" s="20"/>
      <c r="N26" s="20"/>
      <c r="O26" s="20"/>
      <c r="P26" s="20"/>
      <c r="Q26" s="20"/>
      <c r="R26" s="20"/>
      <c r="S26" s="20"/>
      <c r="T26" s="20"/>
      <c r="U26" s="20"/>
      <c r="V26" s="20"/>
    </row>
    <row r="27" spans="1:22" x14ac:dyDescent="0.2">
      <c r="A27" s="20"/>
      <c r="B27" s="39" t="s">
        <v>574</v>
      </c>
      <c r="C27" s="50">
        <f>C9/(C13+C10)</f>
        <v>0.62223557465639168</v>
      </c>
      <c r="D27" s="50">
        <f>D9/(D13+D10)</f>
        <v>0.6856324258045482</v>
      </c>
      <c r="E27" s="50">
        <f>E9/(E13+E10)</f>
        <v>0.7704258406686435</v>
      </c>
      <c r="F27" s="51">
        <f>F9/(F13+F10)</f>
        <v>0.82177279711999274</v>
      </c>
      <c r="G27" s="46">
        <f>(IF(C27 &lt; 0.8, 100, IF(C27 &lt; 1, 50, 0))) +
  (IF(D27 &lt; 0.8, 100, IF(D27 &lt; 1, 50, 0))) +
  (IF(E27 &lt; 0.8, 100, IF(E27 &lt; 1, 50, 0))) +
  (IF(F27 &lt; 0.8, 100, IF(F27 &lt; 1, 50, 0)))</f>
        <v>350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0.22754380053366244</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0.22274353888657766</v>
      </c>
      <c r="D31" s="50">
        <f>D17/(D13+D10)</f>
        <v>0.1989731786454722</v>
      </c>
      <c r="E31" s="50">
        <f>E17/(E13+E10)</f>
        <v>0.22677747283264313</v>
      </c>
      <c r="F31" s="51">
        <f>F17/(F13+F10)</f>
        <v>0.1376644733431352</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t="e">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#DIV/0!</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0</v>
      </c>
      <c r="D4" s="27">
        <v>0</v>
      </c>
      <c r="E4" s="27">
        <v>0</v>
      </c>
      <c r="F4" s="28">
        <v>0</v>
      </c>
      <c r="G4" s="20"/>
      <c r="H4" s="20"/>
      <c r="I4" s="20"/>
      <c r="J4" s="20"/>
      <c r="K4" s="20"/>
      <c r="L4" s="20"/>
      <c r="M4" s="20"/>
      <c r="N4" s="20"/>
      <c r="O4" s="20"/>
      <c r="P4" s="20"/>
      <c r="Q4" s="20"/>
      <c r="R4" s="20"/>
      <c r="S4" s="20"/>
      <c r="T4" s="20"/>
      <c r="U4" s="20"/>
      <c r="V4" s="20"/>
    </row>
    <row r="5" spans="1:22" ht="19" x14ac:dyDescent="0.25">
      <c r="A5" s="20"/>
      <c r="B5" s="29" t="s">
        <v>547</v>
      </c>
      <c r="C5" s="27">
        <v>19686000000</v>
      </c>
      <c r="D5" s="27">
        <v>16228000000</v>
      </c>
      <c r="E5" s="27">
        <v>15213000000</v>
      </c>
      <c r="F5" s="28">
        <v>15400000000</v>
      </c>
      <c r="G5" s="20"/>
      <c r="H5" s="20"/>
      <c r="I5" s="20"/>
      <c r="J5" s="20"/>
      <c r="K5" s="20"/>
      <c r="L5" s="20"/>
      <c r="M5" s="20"/>
      <c r="N5" s="20"/>
      <c r="O5" s="20"/>
      <c r="P5" s="20"/>
      <c r="Q5" s="20"/>
      <c r="R5" s="20"/>
      <c r="S5" s="20"/>
      <c r="T5" s="20"/>
      <c r="U5" s="20"/>
      <c r="V5" s="20"/>
    </row>
    <row r="6" spans="1:22" ht="19" x14ac:dyDescent="0.25">
      <c r="A6" s="20"/>
      <c r="B6" s="29" t="s">
        <v>548</v>
      </c>
      <c r="C6" s="27">
        <v>230682000000</v>
      </c>
      <c r="D6" s="27">
        <v>199017000000</v>
      </c>
      <c r="E6" s="27">
        <v>200054000000</v>
      </c>
      <c r="F6" s="28">
        <v>190774000000</v>
      </c>
      <c r="G6" s="20"/>
      <c r="H6" s="20"/>
      <c r="I6" s="20"/>
      <c r="J6" s="20"/>
      <c r="K6" s="20"/>
      <c r="L6" s="20"/>
      <c r="M6" s="20"/>
      <c r="N6" s="20"/>
      <c r="O6" s="20"/>
      <c r="P6" s="20"/>
      <c r="Q6" s="20"/>
      <c r="R6" s="20"/>
      <c r="S6" s="20"/>
      <c r="T6" s="20"/>
      <c r="U6" s="20"/>
      <c r="V6" s="20"/>
    </row>
    <row r="7" spans="1:22" ht="19" x14ac:dyDescent="0.25">
      <c r="A7" s="20"/>
      <c r="B7" s="29" t="s">
        <v>549</v>
      </c>
      <c r="C7" s="27">
        <v>0</v>
      </c>
      <c r="D7" s="27">
        <v>0</v>
      </c>
      <c r="E7" s="27">
        <v>0</v>
      </c>
      <c r="F7" s="28">
        <v>0</v>
      </c>
      <c r="G7" s="20"/>
      <c r="H7" s="20"/>
      <c r="I7" s="20"/>
      <c r="J7" s="20"/>
      <c r="K7" s="20"/>
      <c r="L7" s="20"/>
      <c r="M7" s="20"/>
      <c r="N7" s="20"/>
      <c r="O7" s="20"/>
      <c r="P7" s="20"/>
      <c r="Q7" s="20"/>
      <c r="R7" s="20"/>
      <c r="S7" s="20"/>
      <c r="T7" s="20"/>
      <c r="U7" s="20"/>
      <c r="V7" s="20"/>
    </row>
    <row r="8" spans="1:22" ht="19" x14ac:dyDescent="0.25">
      <c r="A8" s="20"/>
      <c r="B8" s="29" t="s">
        <v>550</v>
      </c>
      <c r="C8" s="27">
        <v>0</v>
      </c>
      <c r="D8" s="27">
        <v>0</v>
      </c>
      <c r="E8" s="27">
        <v>0</v>
      </c>
      <c r="F8" s="28">
        <v>0</v>
      </c>
      <c r="G8" s="20"/>
      <c r="H8" s="20"/>
      <c r="I8" s="20"/>
      <c r="J8" s="20"/>
      <c r="K8" s="20"/>
      <c r="L8" s="20"/>
      <c r="M8" s="20"/>
      <c r="N8" s="20"/>
      <c r="O8" s="20"/>
      <c r="P8" s="20"/>
      <c r="Q8" s="20"/>
      <c r="R8" s="20"/>
      <c r="S8" s="20"/>
      <c r="T8" s="20"/>
      <c r="U8" s="20"/>
      <c r="V8" s="20"/>
    </row>
    <row r="9" spans="1:22" ht="19" x14ac:dyDescent="0.25">
      <c r="A9" s="20"/>
      <c r="B9" s="29" t="s">
        <v>551</v>
      </c>
      <c r="C9" s="27">
        <v>166991000000</v>
      </c>
      <c r="D9" s="27">
        <v>148498000000</v>
      </c>
      <c r="E9" s="27">
        <v>140340000000</v>
      </c>
      <c r="F9" s="28">
        <v>131333000000</v>
      </c>
      <c r="G9" s="20"/>
      <c r="H9" s="20"/>
      <c r="I9" s="20"/>
      <c r="J9" s="20"/>
      <c r="K9" s="20"/>
      <c r="L9" s="20"/>
      <c r="M9" s="20"/>
      <c r="N9" s="20"/>
      <c r="O9" s="20"/>
      <c r="P9" s="20"/>
      <c r="Q9" s="20"/>
      <c r="R9" s="20"/>
      <c r="S9" s="20"/>
      <c r="T9" s="20"/>
      <c r="U9" s="20"/>
      <c r="V9" s="20"/>
    </row>
    <row r="10" spans="1:22" ht="19" x14ac:dyDescent="0.25">
      <c r="A10" s="20"/>
      <c r="B10" s="29" t="s">
        <v>552</v>
      </c>
      <c r="C10" s="27">
        <v>4400000000</v>
      </c>
      <c r="D10" s="27">
        <v>5113000000</v>
      </c>
      <c r="E10" s="27">
        <v>7464000000</v>
      </c>
      <c r="F10" s="28">
        <v>3644000000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54810000000</v>
      </c>
      <c r="D12" s="27">
        <v>48305000000</v>
      </c>
      <c r="E12" s="27">
        <v>47365000000</v>
      </c>
      <c r="F12" s="28">
        <v>39337000000</v>
      </c>
      <c r="G12" s="20"/>
      <c r="H12" s="20"/>
      <c r="I12" s="20"/>
      <c r="J12" s="20"/>
      <c r="K12" s="20"/>
      <c r="L12" s="20"/>
      <c r="M12" s="20"/>
      <c r="N12" s="20"/>
      <c r="O12" s="20"/>
      <c r="P12" s="20"/>
      <c r="Q12" s="20"/>
      <c r="R12" s="20"/>
      <c r="S12" s="20"/>
      <c r="T12" s="20"/>
      <c r="U12" s="20"/>
      <c r="V12" s="20"/>
    </row>
    <row r="13" spans="1:22" ht="19" x14ac:dyDescent="0.25">
      <c r="A13" s="20"/>
      <c r="B13" s="29" t="s">
        <v>555</v>
      </c>
      <c r="C13" s="27">
        <v>63691000000</v>
      </c>
      <c r="D13" s="27">
        <v>50519000000</v>
      </c>
      <c r="E13" s="27">
        <v>59714000000</v>
      </c>
      <c r="F13" s="28">
        <v>59441000000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12632000000</v>
      </c>
      <c r="D17" s="34">
        <v>11258000000</v>
      </c>
      <c r="E17" s="34">
        <v>11151000000</v>
      </c>
      <c r="F17" s="35">
        <v>9785000000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t="e">
        <f>C17/(C4)</f>
        <v>#DIV/0!</v>
      </c>
      <c r="D24" s="50" t="e">
        <f>D17/(D4)</f>
        <v>#DIV/0!</v>
      </c>
      <c r="E24" s="50" t="e">
        <f>E17/(E4)</f>
        <v>#DIV/0!</v>
      </c>
      <c r="F24" s="51" t="e">
        <f>F17/(F4)</f>
        <v>#DIV/0!</v>
      </c>
      <c r="G24" s="46" t="e">
        <f>(IF(C24 &gt; 0.5, 100, IF(C24 &gt;= 0.2, 50, 0))) +
  (IF(D24 &gt; 0.5, 100, IF(D24 &gt;= 0.2, 50, 0))) +
  (IF(E24 &gt; 0.5, 100, IF(E24 &gt;= 0.2, 50, 0))) +
  (IF(F24 &gt; 0.5, 100, IF(F24 &gt;= 0.2, 50, 0)))</f>
        <v>#DIV/0!</v>
      </c>
      <c r="H24" s="47" t="s">
        <v>571</v>
      </c>
      <c r="I24" s="20"/>
      <c r="J24" s="20"/>
      <c r="K24" s="20"/>
      <c r="L24" s="20"/>
      <c r="M24" s="20"/>
      <c r="N24" s="20"/>
      <c r="O24" s="20"/>
      <c r="P24" s="20"/>
      <c r="Q24" s="20"/>
      <c r="R24" s="20"/>
      <c r="S24" s="20"/>
      <c r="T24" s="20"/>
      <c r="U24" s="20"/>
      <c r="V24" s="20"/>
    </row>
    <row r="25" spans="1:22" x14ac:dyDescent="0.2">
      <c r="A25" s="20"/>
      <c r="B25" s="39" t="s">
        <v>487</v>
      </c>
      <c r="C25" s="50">
        <f>C17/C6</f>
        <v>5.4759365706903873E-2</v>
      </c>
      <c r="D25" s="50">
        <f>D17/D6</f>
        <v>5.6568031876673849E-2</v>
      </c>
      <c r="E25" s="50">
        <f>E17/E6</f>
        <v>5.5739950213442371E-2</v>
      </c>
      <c r="F25" s="51">
        <f>F17/F6</f>
        <v>5.1291056433266591E-2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v>
      </c>
      <c r="D26" s="50">
        <f>D8/D6</f>
        <v>0</v>
      </c>
      <c r="E26" s="50">
        <f>E8/E6</f>
        <v>0</v>
      </c>
      <c r="F26" s="51">
        <f>F8/F6</f>
        <v>0</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2.4524680207369549</v>
      </c>
      <c r="D27" s="50">
        <f>D9/(D13+D10)</f>
        <v>2.6692910555076215</v>
      </c>
      <c r="E27" s="50">
        <f>E9/(E13+E10)</f>
        <v>2.0890767810890472</v>
      </c>
      <c r="F27" s="51">
        <f>F9/(F13+F10)</f>
        <v>2.0818419592613142</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0.11953123218424615</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0.18551644123305577</v>
      </c>
      <c r="D31" s="50">
        <f>D17/(D13+D10)</f>
        <v>0.20236554501006615</v>
      </c>
      <c r="E31" s="50">
        <f>E17/(E13+E10)</f>
        <v>0.16599184256750721</v>
      </c>
      <c r="F31" s="51">
        <f>F17/(F13+F10)</f>
        <v>0.15510818736625187</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0.49916666666666665</v>
      </c>
      <c r="J2" s="20"/>
      <c r="K2" s="20"/>
      <c r="L2" s="20"/>
      <c r="M2" s="20"/>
      <c r="N2" s="20"/>
      <c r="O2" s="20"/>
      <c r="P2" s="20"/>
      <c r="Q2" s="20"/>
      <c r="R2" s="20"/>
      <c r="S2" s="20"/>
      <c r="T2" s="20"/>
      <c r="U2" s="20"/>
      <c r="V2" s="20"/>
    </row>
    <row r="3" spans="1:22" ht="19" x14ac:dyDescent="0.25">
      <c r="A3" s="20"/>
      <c r="B3" s="26" t="s">
        <v>545</v>
      </c>
      <c r="C3" s="27">
        <v>613300000</v>
      </c>
      <c r="D3" s="27">
        <v>646600000</v>
      </c>
      <c r="E3" s="27">
        <v>535400000</v>
      </c>
      <c r="F3" s="28">
        <v>495400000</v>
      </c>
      <c r="G3" s="20"/>
      <c r="H3" s="20"/>
      <c r="I3" s="20"/>
      <c r="J3" s="20"/>
      <c r="K3" s="20"/>
      <c r="L3" s="20"/>
      <c r="M3" s="20"/>
      <c r="N3" s="20"/>
      <c r="O3" s="20"/>
      <c r="P3" s="20"/>
      <c r="Q3" s="20"/>
      <c r="R3" s="20"/>
      <c r="S3" s="20"/>
      <c r="T3" s="20"/>
      <c r="U3" s="20"/>
      <c r="V3" s="20"/>
    </row>
    <row r="4" spans="1:22" ht="19" x14ac:dyDescent="0.25">
      <c r="A4" s="20"/>
      <c r="B4" s="29" t="s">
        <v>546</v>
      </c>
      <c r="C4" s="27">
        <v>927700000</v>
      </c>
      <c r="D4" s="27">
        <v>761100000</v>
      </c>
      <c r="E4" s="27">
        <v>652700000</v>
      </c>
      <c r="F4" s="28">
        <v>612800000</v>
      </c>
      <c r="G4" s="20"/>
      <c r="H4" s="20"/>
      <c r="I4" s="20"/>
      <c r="J4" s="20"/>
      <c r="K4" s="20"/>
      <c r="L4" s="20"/>
      <c r="M4" s="20"/>
      <c r="N4" s="20"/>
      <c r="O4" s="20"/>
      <c r="P4" s="20"/>
      <c r="Q4" s="20"/>
      <c r="R4" s="20"/>
      <c r="S4" s="20"/>
      <c r="T4" s="20"/>
      <c r="U4" s="20"/>
      <c r="V4" s="20"/>
    </row>
    <row r="5" spans="1:22" ht="19" x14ac:dyDescent="0.25">
      <c r="A5" s="20"/>
      <c r="B5" s="29" t="s">
        <v>547</v>
      </c>
      <c r="C5" s="27">
        <v>2431500000</v>
      </c>
      <c r="D5" s="27">
        <v>2426800000</v>
      </c>
      <c r="E5" s="27">
        <v>2274500000</v>
      </c>
      <c r="F5" s="28">
        <v>2229600000</v>
      </c>
      <c r="G5" s="20"/>
      <c r="H5" s="20"/>
      <c r="I5" s="20"/>
      <c r="J5" s="20"/>
      <c r="K5" s="20"/>
      <c r="L5" s="20"/>
      <c r="M5" s="20"/>
      <c r="N5" s="20"/>
      <c r="O5" s="20"/>
      <c r="P5" s="20"/>
      <c r="Q5" s="20"/>
      <c r="R5" s="20"/>
      <c r="S5" s="20"/>
      <c r="T5" s="20"/>
      <c r="U5" s="20"/>
      <c r="V5" s="20"/>
    </row>
    <row r="6" spans="1:22" ht="19" x14ac:dyDescent="0.25">
      <c r="A6" s="20"/>
      <c r="B6" s="29" t="s">
        <v>548</v>
      </c>
      <c r="C6" s="27">
        <v>8569200000</v>
      </c>
      <c r="D6" s="27">
        <v>8345600000</v>
      </c>
      <c r="E6" s="27">
        <v>7996500000</v>
      </c>
      <c r="F6" s="28">
        <v>7414500000</v>
      </c>
      <c r="G6" s="20"/>
      <c r="H6" s="20"/>
      <c r="I6" s="20"/>
      <c r="J6" s="20"/>
      <c r="K6" s="20"/>
      <c r="L6" s="20"/>
      <c r="M6" s="20"/>
      <c r="N6" s="20"/>
      <c r="O6" s="20"/>
      <c r="P6" s="20"/>
      <c r="Q6" s="20"/>
      <c r="R6" s="20"/>
      <c r="S6" s="20"/>
      <c r="T6" s="20"/>
      <c r="U6" s="20"/>
      <c r="V6" s="20"/>
    </row>
    <row r="7" spans="1:22" ht="19" x14ac:dyDescent="0.25">
      <c r="A7" s="20"/>
      <c r="B7" s="29" t="s">
        <v>549</v>
      </c>
      <c r="C7" s="27">
        <v>1422000000</v>
      </c>
      <c r="D7" s="27">
        <v>1183800000</v>
      </c>
      <c r="E7" s="27">
        <v>2075200000</v>
      </c>
      <c r="F7" s="28">
        <v>1388600000</v>
      </c>
      <c r="G7" s="20"/>
      <c r="H7" s="20"/>
      <c r="I7" s="20"/>
      <c r="J7" s="20"/>
      <c r="K7" s="20"/>
      <c r="L7" s="20"/>
      <c r="M7" s="20"/>
      <c r="N7" s="20"/>
      <c r="O7" s="20"/>
      <c r="P7" s="20"/>
      <c r="Q7" s="20"/>
      <c r="R7" s="20"/>
      <c r="S7" s="20"/>
      <c r="T7" s="20"/>
      <c r="U7" s="20"/>
      <c r="V7" s="20"/>
    </row>
    <row r="8" spans="1:22" ht="19" x14ac:dyDescent="0.25">
      <c r="A8" s="20"/>
      <c r="B8" s="29" t="s">
        <v>550</v>
      </c>
      <c r="C8" s="27">
        <v>3291800000</v>
      </c>
      <c r="D8" s="27">
        <v>3671900000</v>
      </c>
      <c r="E8" s="27">
        <v>2688100000</v>
      </c>
      <c r="F8" s="28">
        <v>3005500000</v>
      </c>
      <c r="G8" s="20"/>
      <c r="H8" s="20"/>
      <c r="I8" s="20"/>
      <c r="J8" s="20"/>
      <c r="K8" s="20"/>
      <c r="L8" s="20"/>
      <c r="M8" s="20"/>
      <c r="N8" s="20"/>
      <c r="O8" s="20"/>
      <c r="P8" s="20"/>
      <c r="Q8" s="20"/>
      <c r="R8" s="20"/>
      <c r="S8" s="20"/>
      <c r="T8" s="20"/>
      <c r="U8" s="20"/>
      <c r="V8" s="20"/>
    </row>
    <row r="9" spans="1:22" ht="19" x14ac:dyDescent="0.25">
      <c r="A9" s="20"/>
      <c r="B9" s="29" t="s">
        <v>551</v>
      </c>
      <c r="C9" s="27">
        <v>4713800000</v>
      </c>
      <c r="D9" s="27">
        <v>4855700000</v>
      </c>
      <c r="E9" s="27">
        <v>4763300000</v>
      </c>
      <c r="F9" s="28">
        <v>4394100000</v>
      </c>
      <c r="G9" s="20"/>
      <c r="H9" s="20"/>
      <c r="I9" s="20"/>
      <c r="J9" s="20"/>
      <c r="K9" s="20"/>
      <c r="L9" s="20"/>
      <c r="M9" s="20"/>
      <c r="N9" s="20"/>
      <c r="O9" s="20"/>
      <c r="P9" s="20"/>
      <c r="Q9" s="20"/>
      <c r="R9" s="20"/>
      <c r="S9" s="20"/>
      <c r="T9" s="20"/>
      <c r="U9" s="20"/>
      <c r="V9" s="20"/>
    </row>
    <row r="10" spans="1:22" ht="19" x14ac:dyDescent="0.25">
      <c r="A10" s="20"/>
      <c r="B10" s="29" t="s">
        <v>552</v>
      </c>
      <c r="C10" s="27">
        <v>2878200000</v>
      </c>
      <c r="D10" s="27">
        <v>2665300000</v>
      </c>
      <c r="E10" s="27">
        <v>2667700000</v>
      </c>
      <c r="F10" s="28">
        <v>2255200000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6012300000</v>
      </c>
      <c r="D12" s="27">
        <v>5524600000</v>
      </c>
      <c r="E12" s="27">
        <v>5366000000</v>
      </c>
      <c r="F12" s="28">
        <v>4786000000</v>
      </c>
      <c r="G12" s="20"/>
      <c r="H12" s="20"/>
      <c r="I12" s="20"/>
      <c r="J12" s="20"/>
      <c r="K12" s="20"/>
      <c r="L12" s="20"/>
      <c r="M12" s="20"/>
      <c r="N12" s="20"/>
      <c r="O12" s="20"/>
      <c r="P12" s="20"/>
      <c r="Q12" s="20"/>
      <c r="R12" s="20"/>
      <c r="S12" s="20"/>
      <c r="T12" s="20"/>
      <c r="U12" s="20"/>
      <c r="V12" s="20"/>
    </row>
    <row r="13" spans="1:22" ht="19" x14ac:dyDescent="0.25">
      <c r="A13" s="20"/>
      <c r="B13" s="29" t="s">
        <v>555</v>
      </c>
      <c r="C13" s="27">
        <v>3855400000</v>
      </c>
      <c r="D13" s="27">
        <v>3489900000</v>
      </c>
      <c r="E13" s="27">
        <v>3233200000</v>
      </c>
      <c r="F13" s="28">
        <v>3020400000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1030600000</v>
      </c>
      <c r="D17" s="34">
        <v>885200000</v>
      </c>
      <c r="E17" s="34">
        <v>993800000</v>
      </c>
      <c r="F17" s="35">
        <v>990300000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1.1109194782796163</v>
      </c>
      <c r="D24" s="50">
        <f>D17/(D4)</f>
        <v>1.1630534752332151</v>
      </c>
      <c r="E24" s="50">
        <f>E17/(E4)</f>
        <v>1.5225984372606098</v>
      </c>
      <c r="F24" s="51">
        <f>F17/(F4)</f>
        <v>1.6160248041775458</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0.1202679363301125</v>
      </c>
      <c r="D25" s="50">
        <f>D17/D6</f>
        <v>0.1060678680981595</v>
      </c>
      <c r="E25" s="50">
        <f>E17/E6</f>
        <v>0.12427937222534859</v>
      </c>
      <c r="F25" s="51">
        <f>F17/F6</f>
        <v>0.13356261379728909</v>
      </c>
      <c r="G25" s="46">
        <f>(IF(C25 &gt; 0.17, 100, IF(C25 &gt;= 0.1, 50, 0))) +
  (IF(D25 &gt; 0.17, 100, IF(D25 &gt;= 0.1, 50, 0))) +
  (IF(E25 &gt; 0.17, 100, IF(E25 &gt;= 0.1, 50, 0))) +
  (IF(F25 &gt; 0.17, 100, IF(F25 &gt;= 0.1, 50, 0)))</f>
        <v>200</v>
      </c>
      <c r="H25" s="47" t="s">
        <v>572</v>
      </c>
      <c r="I25" s="20"/>
      <c r="J25" s="20"/>
      <c r="K25" s="20"/>
      <c r="L25" s="20"/>
      <c r="M25" s="20"/>
      <c r="N25" s="20"/>
      <c r="O25" s="20"/>
      <c r="P25" s="20"/>
      <c r="Q25" s="20"/>
      <c r="R25" s="20"/>
      <c r="S25" s="20"/>
      <c r="T25" s="20"/>
      <c r="U25" s="20"/>
      <c r="V25" s="20"/>
    </row>
    <row r="26" spans="1:22" x14ac:dyDescent="0.2">
      <c r="A26" s="20"/>
      <c r="B26" s="39" t="s">
        <v>489</v>
      </c>
      <c r="C26" s="50">
        <f>C8/C6</f>
        <v>0.38414321056808104</v>
      </c>
      <c r="D26" s="50">
        <f>D8/D6</f>
        <v>0.43998034892638038</v>
      </c>
      <c r="E26" s="50">
        <f>E8/E6</f>
        <v>0.33615956981179268</v>
      </c>
      <c r="F26" s="51">
        <f>F8/F6</f>
        <v>0.40535437318767281</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0.70004158251158366</v>
      </c>
      <c r="D27" s="50">
        <f>D9/(D13+D10)</f>
        <v>0.78887769690668053</v>
      </c>
      <c r="E27" s="50">
        <f>E9/(E13+E10)</f>
        <v>0.80721584842990057</v>
      </c>
      <c r="F27" s="51">
        <f>F9/(F13+F10)</f>
        <v>0.83291000075820765</v>
      </c>
      <c r="G27" s="46">
        <f>(IF(C27 &lt; 0.8, 100, IF(C27 &lt; 1, 50, 0))) +
  (IF(D27 &lt; 0.8, 100, IF(D27 &lt; 1, 50, 0))) +
  (IF(E27 &lt; 0.8, 100, IF(E27 &lt; 1, 50, 0))) +
  (IF(F27 &lt; 0.8, 100, IF(F27 &lt; 1, 50, 0)))</f>
        <v>300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7.967371527725263E-2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0.15305334442200308</v>
      </c>
      <c r="D31" s="50">
        <f>D17/(D13+D10)</f>
        <v>0.14381336106056666</v>
      </c>
      <c r="E31" s="50">
        <f>E17/(E13+E10)</f>
        <v>0.16841498754427292</v>
      </c>
      <c r="F31" s="51">
        <f>F17/(F13+F10)</f>
        <v>0.18771324588672378</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0.49333333333333329</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3871000000</v>
      </c>
      <c r="D4" s="27">
        <v>3774000000</v>
      </c>
      <c r="E4" s="27">
        <v>3995000000</v>
      </c>
      <c r="F4" s="28">
        <v>4205000000</v>
      </c>
      <c r="G4" s="20"/>
      <c r="H4" s="20"/>
      <c r="I4" s="20"/>
      <c r="J4" s="20"/>
      <c r="K4" s="20"/>
      <c r="L4" s="20"/>
      <c r="M4" s="20"/>
      <c r="N4" s="20"/>
      <c r="O4" s="20"/>
      <c r="P4" s="20"/>
      <c r="Q4" s="20"/>
      <c r="R4" s="20"/>
      <c r="S4" s="20"/>
      <c r="T4" s="20"/>
      <c r="U4" s="20"/>
      <c r="V4" s="20"/>
    </row>
    <row r="5" spans="1:22" ht="19" x14ac:dyDescent="0.25">
      <c r="A5" s="20"/>
      <c r="B5" s="29" t="s">
        <v>547</v>
      </c>
      <c r="C5" s="27">
        <v>44259000000</v>
      </c>
      <c r="D5" s="27">
        <v>45811000000</v>
      </c>
      <c r="E5" s="27">
        <v>45811000000</v>
      </c>
      <c r="F5" s="28">
        <v>44648000000</v>
      </c>
      <c r="G5" s="20"/>
      <c r="H5" s="20"/>
      <c r="I5" s="20"/>
      <c r="J5" s="20"/>
      <c r="K5" s="20"/>
      <c r="L5" s="20"/>
      <c r="M5" s="20"/>
      <c r="N5" s="20"/>
      <c r="O5" s="20"/>
      <c r="P5" s="20"/>
      <c r="Q5" s="20"/>
      <c r="R5" s="20"/>
      <c r="S5" s="20"/>
      <c r="T5" s="20"/>
      <c r="U5" s="20"/>
      <c r="V5" s="20"/>
    </row>
    <row r="6" spans="1:22" ht="19" x14ac:dyDescent="0.25">
      <c r="A6" s="20"/>
      <c r="B6" s="29" t="s">
        <v>548</v>
      </c>
      <c r="C6" s="27">
        <v>152761000000</v>
      </c>
      <c r="D6" s="27">
        <v>143885000000</v>
      </c>
      <c r="E6" s="27">
        <v>154889000000</v>
      </c>
      <c r="F6" s="28">
        <v>155451000000</v>
      </c>
      <c r="G6" s="20"/>
      <c r="H6" s="20"/>
      <c r="I6" s="20"/>
      <c r="J6" s="20"/>
      <c r="K6" s="20"/>
      <c r="L6" s="20"/>
      <c r="M6" s="20"/>
      <c r="N6" s="20"/>
      <c r="O6" s="20"/>
      <c r="P6" s="20"/>
      <c r="Q6" s="20"/>
      <c r="R6" s="20"/>
      <c r="S6" s="20"/>
      <c r="T6" s="20"/>
      <c r="U6" s="20"/>
      <c r="V6" s="20"/>
    </row>
    <row r="7" spans="1:22" ht="19" x14ac:dyDescent="0.25">
      <c r="A7" s="20"/>
      <c r="B7" s="29" t="s">
        <v>549</v>
      </c>
      <c r="C7" s="27">
        <v>0</v>
      </c>
      <c r="D7" s="27">
        <v>0</v>
      </c>
      <c r="E7" s="27">
        <v>0</v>
      </c>
      <c r="F7" s="28">
        <v>0</v>
      </c>
      <c r="G7" s="20"/>
      <c r="H7" s="20"/>
      <c r="I7" s="20"/>
      <c r="J7" s="20"/>
      <c r="K7" s="20"/>
      <c r="L7" s="20"/>
      <c r="M7" s="20"/>
      <c r="N7" s="20"/>
      <c r="O7" s="20"/>
      <c r="P7" s="20"/>
      <c r="Q7" s="20"/>
      <c r="R7" s="20"/>
      <c r="S7" s="20"/>
      <c r="T7" s="20"/>
      <c r="U7" s="20"/>
      <c r="V7" s="20"/>
    </row>
    <row r="8" spans="1:22" ht="19" x14ac:dyDescent="0.25">
      <c r="A8" s="20"/>
      <c r="B8" s="29" t="s">
        <v>550</v>
      </c>
      <c r="C8" s="27">
        <v>0</v>
      </c>
      <c r="D8" s="27">
        <v>0</v>
      </c>
      <c r="E8" s="27">
        <v>0</v>
      </c>
      <c r="F8" s="28">
        <v>0</v>
      </c>
      <c r="G8" s="20"/>
      <c r="H8" s="20"/>
      <c r="I8" s="20"/>
      <c r="J8" s="20"/>
      <c r="K8" s="20"/>
      <c r="L8" s="20"/>
      <c r="M8" s="20"/>
      <c r="N8" s="20"/>
      <c r="O8" s="20"/>
      <c r="P8" s="20"/>
      <c r="Q8" s="20"/>
      <c r="R8" s="20"/>
      <c r="S8" s="20"/>
      <c r="T8" s="20"/>
      <c r="U8" s="20"/>
      <c r="V8" s="20"/>
    </row>
    <row r="9" spans="1:22" ht="19" x14ac:dyDescent="0.25">
      <c r="A9" s="20"/>
      <c r="B9" s="29" t="s">
        <v>551</v>
      </c>
      <c r="C9" s="27">
        <v>106410000000</v>
      </c>
      <c r="D9" s="27">
        <v>99131000000</v>
      </c>
      <c r="E9" s="27">
        <v>107705000000</v>
      </c>
      <c r="F9" s="28">
        <v>105065000000</v>
      </c>
      <c r="G9" s="20"/>
      <c r="H9" s="20"/>
      <c r="I9" s="20"/>
      <c r="J9" s="20"/>
      <c r="K9" s="20"/>
      <c r="L9" s="20"/>
      <c r="M9" s="20"/>
      <c r="N9" s="20"/>
      <c r="O9" s="20"/>
      <c r="P9" s="20"/>
      <c r="Q9" s="20"/>
      <c r="R9" s="20"/>
      <c r="S9" s="20"/>
      <c r="T9" s="20"/>
      <c r="U9" s="20"/>
      <c r="V9" s="20"/>
    </row>
    <row r="10" spans="1:22" ht="19" x14ac:dyDescent="0.25">
      <c r="A10" s="20"/>
      <c r="B10" s="29" t="s">
        <v>552</v>
      </c>
      <c r="C10" s="27">
        <v>24238000000</v>
      </c>
      <c r="D10" s="27">
        <v>21844000000</v>
      </c>
      <c r="E10" s="27">
        <v>14175000000</v>
      </c>
      <c r="F10" s="28">
        <v>6372000000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41652000000</v>
      </c>
      <c r="D12" s="27">
        <v>37940000000</v>
      </c>
      <c r="E12" s="27">
        <v>32593000000</v>
      </c>
      <c r="F12" s="28">
        <v>28575000000</v>
      </c>
      <c r="G12" s="20"/>
      <c r="H12" s="20"/>
      <c r="I12" s="20"/>
      <c r="J12" s="20"/>
      <c r="K12" s="20"/>
      <c r="L12" s="20"/>
      <c r="M12" s="20"/>
      <c r="N12" s="20"/>
      <c r="O12" s="20"/>
      <c r="P12" s="20"/>
      <c r="Q12" s="20"/>
      <c r="R12" s="20"/>
      <c r="S12" s="20"/>
      <c r="T12" s="20"/>
      <c r="U12" s="20"/>
      <c r="V12" s="20"/>
    </row>
    <row r="13" spans="1:22" ht="19" x14ac:dyDescent="0.25">
      <c r="A13" s="20"/>
      <c r="B13" s="29" t="s">
        <v>555</v>
      </c>
      <c r="C13" s="27">
        <v>46351000000</v>
      </c>
      <c r="D13" s="27">
        <v>44754000000</v>
      </c>
      <c r="E13" s="27">
        <v>47184000000</v>
      </c>
      <c r="F13" s="28">
        <v>50386000000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11813000000</v>
      </c>
      <c r="D17" s="34">
        <v>8656000000</v>
      </c>
      <c r="E17" s="34">
        <v>7191000000</v>
      </c>
      <c r="F17" s="35">
        <v>10350000000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f>C17/(C4)</f>
        <v>3.0516662361146989</v>
      </c>
      <c r="D24" s="50">
        <f>D17/(D4)</f>
        <v>2.2935877053524112</v>
      </c>
      <c r="E24" s="50">
        <f>E17/(E4)</f>
        <v>1.8</v>
      </c>
      <c r="F24" s="51">
        <f>F17/(F4)</f>
        <v>2.4613555291319855</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7.7329946779609984E-2</v>
      </c>
      <c r="D25" s="50">
        <f>D17/D6</f>
        <v>6.0159154880633836E-2</v>
      </c>
      <c r="E25" s="50">
        <f>E17/E6</f>
        <v>4.6426795963561002E-2</v>
      </c>
      <c r="F25" s="51">
        <f>F17/F6</f>
        <v>6.6580465870274233E-2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v>
      </c>
      <c r="D26" s="50">
        <f>D8/D6</f>
        <v>0</v>
      </c>
      <c r="E26" s="50">
        <f>E8/E6</f>
        <v>0</v>
      </c>
      <c r="F26" s="51">
        <f>F8/F6</f>
        <v>0</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1.5074586691977503</v>
      </c>
      <c r="D27" s="50">
        <f>D9/(D13+D10)</f>
        <v>1.4884981530976906</v>
      </c>
      <c r="E27" s="50">
        <f>E9/(E13+E10)</f>
        <v>1.7553252171645561</v>
      </c>
      <c r="F27" s="51">
        <f>F9/(F13+F10)</f>
        <v>1.851104690087741</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0.13416824908916755</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0.1673490203856125</v>
      </c>
      <c r="D31" s="50">
        <f>D17/(D13+D10)</f>
        <v>0.12997387308928196</v>
      </c>
      <c r="E31" s="50">
        <f>E17/(E13+E10)</f>
        <v>0.11719552143939764</v>
      </c>
      <c r="F31" s="51">
        <f>F17/(F13+F10)</f>
        <v>0.18235314845484338</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0.49333333333333329</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208000000</v>
      </c>
      <c r="D4" s="27">
        <v>202000000</v>
      </c>
      <c r="E4" s="27">
        <v>205000000</v>
      </c>
      <c r="F4" s="28">
        <v>213000000</v>
      </c>
      <c r="G4" s="20"/>
      <c r="H4" s="20"/>
      <c r="I4" s="20"/>
      <c r="J4" s="20"/>
      <c r="K4" s="20"/>
      <c r="L4" s="20"/>
      <c r="M4" s="20"/>
      <c r="N4" s="20"/>
      <c r="O4" s="20"/>
      <c r="P4" s="20"/>
      <c r="Q4" s="20"/>
      <c r="R4" s="20"/>
      <c r="S4" s="20"/>
      <c r="T4" s="20"/>
      <c r="U4" s="20"/>
      <c r="V4" s="20"/>
    </row>
    <row r="5" spans="1:22" ht="19" x14ac:dyDescent="0.25">
      <c r="A5" s="20"/>
      <c r="B5" s="29" t="s">
        <v>547</v>
      </c>
      <c r="C5" s="27">
        <v>0</v>
      </c>
      <c r="D5" s="27">
        <v>0</v>
      </c>
      <c r="E5" s="27">
        <v>0</v>
      </c>
      <c r="F5" s="28">
        <v>0</v>
      </c>
      <c r="G5" s="20"/>
      <c r="H5" s="20"/>
      <c r="I5" s="20"/>
      <c r="J5" s="20"/>
      <c r="K5" s="20"/>
      <c r="L5" s="20"/>
      <c r="M5" s="20"/>
      <c r="N5" s="20"/>
      <c r="O5" s="20"/>
      <c r="P5" s="20"/>
      <c r="Q5" s="20"/>
      <c r="R5" s="20"/>
      <c r="S5" s="20"/>
      <c r="T5" s="20"/>
      <c r="U5" s="20"/>
      <c r="V5" s="20"/>
    </row>
    <row r="6" spans="1:22" ht="19" x14ac:dyDescent="0.25">
      <c r="A6" s="20"/>
      <c r="B6" s="29" t="s">
        <v>548</v>
      </c>
      <c r="C6" s="27">
        <v>32769000000</v>
      </c>
      <c r="D6" s="27">
        <v>29732000000</v>
      </c>
      <c r="E6" s="27">
        <v>31387000000</v>
      </c>
      <c r="F6" s="28">
        <v>27542000000</v>
      </c>
      <c r="G6" s="20"/>
      <c r="H6" s="20"/>
      <c r="I6" s="20"/>
      <c r="J6" s="20"/>
      <c r="K6" s="20"/>
      <c r="L6" s="20"/>
      <c r="M6" s="20"/>
      <c r="N6" s="20"/>
      <c r="O6" s="20"/>
      <c r="P6" s="20"/>
      <c r="Q6" s="20"/>
      <c r="R6" s="20"/>
      <c r="S6" s="20"/>
      <c r="T6" s="20"/>
      <c r="U6" s="20"/>
      <c r="V6" s="20"/>
    </row>
    <row r="7" spans="1:22" ht="19" x14ac:dyDescent="0.25">
      <c r="A7" s="20"/>
      <c r="B7" s="29" t="s">
        <v>549</v>
      </c>
      <c r="C7" s="27">
        <v>0</v>
      </c>
      <c r="D7" s="27">
        <v>0</v>
      </c>
      <c r="E7" s="27">
        <v>0</v>
      </c>
      <c r="F7" s="28">
        <v>0</v>
      </c>
      <c r="G7" s="20"/>
      <c r="H7" s="20"/>
      <c r="I7" s="20"/>
      <c r="J7" s="20"/>
      <c r="K7" s="20"/>
      <c r="L7" s="20"/>
      <c r="M7" s="20"/>
      <c r="N7" s="20"/>
      <c r="O7" s="20"/>
      <c r="P7" s="20"/>
      <c r="Q7" s="20"/>
      <c r="R7" s="20"/>
      <c r="S7" s="20"/>
      <c r="T7" s="20"/>
      <c r="U7" s="20"/>
      <c r="V7" s="20"/>
    </row>
    <row r="8" spans="1:22" ht="19" x14ac:dyDescent="0.25">
      <c r="A8" s="20"/>
      <c r="B8" s="29" t="s">
        <v>550</v>
      </c>
      <c r="C8" s="27">
        <v>0</v>
      </c>
      <c r="D8" s="27">
        <v>0</v>
      </c>
      <c r="E8" s="27">
        <v>0</v>
      </c>
      <c r="F8" s="28">
        <v>0</v>
      </c>
      <c r="G8" s="20"/>
      <c r="H8" s="20"/>
      <c r="I8" s="20"/>
      <c r="J8" s="20"/>
      <c r="K8" s="20"/>
      <c r="L8" s="20"/>
      <c r="M8" s="20"/>
      <c r="N8" s="20"/>
      <c r="O8" s="20"/>
      <c r="P8" s="20"/>
      <c r="Q8" s="20"/>
      <c r="R8" s="20"/>
      <c r="S8" s="20"/>
      <c r="T8" s="20"/>
      <c r="U8" s="20"/>
      <c r="V8" s="20"/>
    </row>
    <row r="9" spans="1:22" ht="19" x14ac:dyDescent="0.25">
      <c r="A9" s="20"/>
      <c r="B9" s="29" t="s">
        <v>551</v>
      </c>
      <c r="C9" s="27">
        <v>20671000000</v>
      </c>
      <c r="D9" s="27">
        <v>19170000000</v>
      </c>
      <c r="E9" s="27">
        <v>18282000000</v>
      </c>
      <c r="F9" s="28">
        <v>16753000000</v>
      </c>
      <c r="G9" s="20"/>
      <c r="H9" s="20"/>
      <c r="I9" s="20"/>
      <c r="J9" s="20"/>
      <c r="K9" s="20"/>
      <c r="L9" s="20"/>
      <c r="M9" s="20"/>
      <c r="N9" s="20"/>
      <c r="O9" s="20"/>
      <c r="P9" s="20"/>
      <c r="Q9" s="20"/>
      <c r="R9" s="20"/>
      <c r="S9" s="20"/>
      <c r="T9" s="20"/>
      <c r="U9" s="20"/>
      <c r="V9" s="20"/>
    </row>
    <row r="10" spans="1:22" ht="19" x14ac:dyDescent="0.25">
      <c r="A10" s="20"/>
      <c r="B10" s="29" t="s">
        <v>552</v>
      </c>
      <c r="C10" s="27">
        <v>2385000000</v>
      </c>
      <c r="D10" s="27">
        <v>2324000000</v>
      </c>
      <c r="E10" s="27">
        <v>1921000000</v>
      </c>
      <c r="F10" s="28">
        <v>1790000000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13084000000</v>
      </c>
      <c r="D12" s="27">
        <v>11711000000</v>
      </c>
      <c r="E12" s="27">
        <v>12625000000</v>
      </c>
      <c r="F12" s="28">
        <v>10085000000</v>
      </c>
      <c r="G12" s="20"/>
      <c r="H12" s="20"/>
      <c r="I12" s="20"/>
      <c r="J12" s="20"/>
      <c r="K12" s="20"/>
      <c r="L12" s="20"/>
      <c r="M12" s="20"/>
      <c r="N12" s="20"/>
      <c r="O12" s="20"/>
      <c r="P12" s="20"/>
      <c r="Q12" s="20"/>
      <c r="R12" s="20"/>
      <c r="S12" s="20"/>
      <c r="T12" s="20"/>
      <c r="U12" s="20"/>
      <c r="V12" s="20"/>
    </row>
    <row r="13" spans="1:22" ht="19" x14ac:dyDescent="0.25">
      <c r="A13" s="20"/>
      <c r="B13" s="29" t="s">
        <v>555</v>
      </c>
      <c r="C13" s="27">
        <v>12098000000</v>
      </c>
      <c r="D13" s="27">
        <v>10562000000</v>
      </c>
      <c r="E13" s="27">
        <v>13105000000</v>
      </c>
      <c r="F13" s="28">
        <v>10789000000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2052000000</v>
      </c>
      <c r="D17" s="34">
        <v>2052000000</v>
      </c>
      <c r="E17" s="34">
        <v>1981000000</v>
      </c>
      <c r="F17" s="35">
        <v>1491000000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f>C17/(C4)</f>
        <v>9.865384615384615</v>
      </c>
      <c r="D24" s="50">
        <f>D17/(D4)</f>
        <v>10.158415841584159</v>
      </c>
      <c r="E24" s="50">
        <f>E17/(E4)</f>
        <v>9.6634146341463421</v>
      </c>
      <c r="F24" s="51">
        <f>F17/(F4)</f>
        <v>7</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6.262015929689646E-2</v>
      </c>
      <c r="D25" s="50">
        <f>D17/D6</f>
        <v>6.901654782725683E-2</v>
      </c>
      <c r="E25" s="50">
        <f>E17/E6</f>
        <v>6.3115302513779586E-2</v>
      </c>
      <c r="F25" s="51">
        <f>F17/F6</f>
        <v>5.4135502142182851E-2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v>
      </c>
      <c r="D26" s="50">
        <f>D8/D6</f>
        <v>0</v>
      </c>
      <c r="E26" s="50">
        <f>E8/E6</f>
        <v>0</v>
      </c>
      <c r="F26" s="51">
        <f>F8/F6</f>
        <v>0</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1.4272595456742387</v>
      </c>
      <c r="D27" s="50">
        <f>D9/(D13+D10)</f>
        <v>1.4876610274716746</v>
      </c>
      <c r="E27" s="50">
        <f>E9/(E13+E10)</f>
        <v>1.2166910688140555</v>
      </c>
      <c r="F27" s="51">
        <f>F9/(F13+F10)</f>
        <v>1.3318228794021783</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9.8901119580982952E-2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0.14168335289649933</v>
      </c>
      <c r="D31" s="50">
        <f>D17/(D13+D10)</f>
        <v>0.15924258885612291</v>
      </c>
      <c r="E31" s="50">
        <f>E17/(E13+E10)</f>
        <v>0.13183814721150006</v>
      </c>
      <c r="F31" s="51">
        <f>F17/(F13+F10)</f>
        <v>0.11853088480801335</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621</v>
      </c>
      <c r="D2" s="23" t="s">
        <v>622</v>
      </c>
      <c r="E2" s="23" t="s">
        <v>623</v>
      </c>
      <c r="F2" s="23" t="s">
        <v>624</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0.73583333333333345</v>
      </c>
      <c r="J2" s="20"/>
      <c r="K2" s="20"/>
      <c r="L2" s="20"/>
      <c r="M2" s="20"/>
      <c r="N2" s="20"/>
      <c r="O2" s="20"/>
      <c r="P2" s="20"/>
      <c r="Q2" s="20"/>
      <c r="R2" s="20"/>
      <c r="S2" s="20"/>
      <c r="T2" s="20"/>
      <c r="U2" s="20"/>
      <c r="V2" s="20"/>
    </row>
    <row r="3" spans="1:22" ht="19" x14ac:dyDescent="0.25">
      <c r="A3" s="20"/>
      <c r="B3" s="26" t="s">
        <v>545</v>
      </c>
      <c r="C3" s="27">
        <v>1450345000</v>
      </c>
      <c r="D3" s="27">
        <v>1518522000</v>
      </c>
      <c r="E3" s="27">
        <v>1388856000</v>
      </c>
      <c r="F3" s="28">
        <v>1291901000</v>
      </c>
      <c r="G3" s="20"/>
      <c r="H3" s="20"/>
      <c r="I3" s="20"/>
      <c r="J3" s="20"/>
      <c r="K3" s="20"/>
      <c r="L3" s="20"/>
      <c r="M3" s="20"/>
      <c r="N3" s="20"/>
      <c r="O3" s="20"/>
      <c r="P3" s="20"/>
      <c r="Q3" s="20"/>
      <c r="R3" s="20"/>
      <c r="S3" s="20"/>
      <c r="T3" s="20"/>
      <c r="U3" s="20"/>
      <c r="V3" s="20"/>
    </row>
    <row r="4" spans="1:22" ht="19" x14ac:dyDescent="0.25">
      <c r="A4" s="20"/>
      <c r="B4" s="29" t="s">
        <v>546</v>
      </c>
      <c r="C4" s="27">
        <v>1722121000</v>
      </c>
      <c r="D4" s="27">
        <v>1574940000</v>
      </c>
      <c r="E4" s="27">
        <v>1493676000</v>
      </c>
      <c r="F4" s="28">
        <v>1486970000</v>
      </c>
      <c r="G4" s="20"/>
      <c r="H4" s="20"/>
      <c r="I4" s="20"/>
      <c r="J4" s="20"/>
      <c r="K4" s="20"/>
      <c r="L4" s="20"/>
      <c r="M4" s="20"/>
      <c r="N4" s="20"/>
      <c r="O4" s="20"/>
      <c r="P4" s="20"/>
      <c r="Q4" s="20"/>
      <c r="R4" s="20"/>
      <c r="S4" s="20"/>
      <c r="T4" s="20"/>
      <c r="U4" s="20"/>
      <c r="V4" s="20"/>
    </row>
    <row r="5" spans="1:22" ht="19" x14ac:dyDescent="0.25">
      <c r="A5" s="20"/>
      <c r="B5" s="29" t="s">
        <v>547</v>
      </c>
      <c r="C5" s="27">
        <v>3212424000</v>
      </c>
      <c r="D5" s="27">
        <v>3056201000</v>
      </c>
      <c r="E5" s="27">
        <v>3042976000</v>
      </c>
      <c r="F5" s="28">
        <v>2913069000</v>
      </c>
      <c r="G5" s="20"/>
      <c r="H5" s="20"/>
      <c r="I5" s="20"/>
      <c r="J5" s="20"/>
      <c r="K5" s="20"/>
      <c r="L5" s="20"/>
      <c r="M5" s="20"/>
      <c r="N5" s="20"/>
      <c r="O5" s="20"/>
      <c r="P5" s="20"/>
      <c r="Q5" s="20"/>
      <c r="R5" s="20"/>
      <c r="S5" s="20"/>
      <c r="T5" s="20"/>
      <c r="U5" s="20"/>
      <c r="V5" s="20"/>
    </row>
    <row r="6" spans="1:22" ht="19" x14ac:dyDescent="0.25">
      <c r="A6" s="20"/>
      <c r="B6" s="29" t="s">
        <v>548</v>
      </c>
      <c r="C6" s="27">
        <v>9168817000</v>
      </c>
      <c r="D6" s="27">
        <v>8546356000</v>
      </c>
      <c r="E6" s="27">
        <v>8147256000</v>
      </c>
      <c r="F6" s="28">
        <v>8236823000</v>
      </c>
      <c r="G6" s="20"/>
      <c r="H6" s="20"/>
      <c r="I6" s="20"/>
      <c r="J6" s="20"/>
      <c r="K6" s="20"/>
      <c r="L6" s="20"/>
      <c r="M6" s="20"/>
      <c r="N6" s="20"/>
      <c r="O6" s="20"/>
      <c r="P6" s="20"/>
      <c r="Q6" s="20"/>
      <c r="R6" s="20"/>
      <c r="S6" s="20"/>
      <c r="T6" s="20"/>
      <c r="U6" s="20"/>
      <c r="V6" s="20"/>
    </row>
    <row r="7" spans="1:22" ht="19" x14ac:dyDescent="0.25">
      <c r="A7" s="20"/>
      <c r="B7" s="29" t="s">
        <v>549</v>
      </c>
      <c r="C7" s="27">
        <v>1828519000</v>
      </c>
      <c r="D7" s="27">
        <v>1230062000</v>
      </c>
      <c r="E7" s="27">
        <v>1432890000</v>
      </c>
      <c r="F7" s="28">
        <v>1934085000</v>
      </c>
      <c r="G7" s="20"/>
      <c r="H7" s="20"/>
      <c r="I7" s="20"/>
      <c r="J7" s="20"/>
      <c r="K7" s="20"/>
      <c r="L7" s="20"/>
      <c r="M7" s="20"/>
      <c r="N7" s="20"/>
      <c r="O7" s="20"/>
      <c r="P7" s="20"/>
      <c r="Q7" s="20"/>
      <c r="R7" s="20"/>
      <c r="S7" s="20"/>
      <c r="T7" s="20"/>
      <c r="U7" s="20"/>
      <c r="V7" s="20"/>
    </row>
    <row r="8" spans="1:22" ht="19" x14ac:dyDescent="0.25">
      <c r="A8" s="20"/>
      <c r="B8" s="29" t="s">
        <v>550</v>
      </c>
      <c r="C8" s="27">
        <v>3023926000</v>
      </c>
      <c r="D8" s="27">
        <v>3452308000</v>
      </c>
      <c r="E8" s="27">
        <v>3406170000</v>
      </c>
      <c r="F8" s="28">
        <v>2614891000</v>
      </c>
      <c r="G8" s="20"/>
      <c r="H8" s="20"/>
      <c r="I8" s="20"/>
      <c r="J8" s="20"/>
      <c r="K8" s="20"/>
      <c r="L8" s="20"/>
      <c r="M8" s="20"/>
      <c r="N8" s="20"/>
      <c r="O8" s="20"/>
      <c r="P8" s="20"/>
      <c r="Q8" s="20"/>
      <c r="R8" s="20"/>
      <c r="S8" s="20"/>
      <c r="T8" s="20"/>
      <c r="U8" s="20"/>
      <c r="V8" s="20"/>
    </row>
    <row r="9" spans="1:22" ht="19" x14ac:dyDescent="0.25">
      <c r="A9" s="20"/>
      <c r="B9" s="29" t="s">
        <v>551</v>
      </c>
      <c r="C9" s="27">
        <v>4852445000</v>
      </c>
      <c r="D9" s="27">
        <v>4682370000</v>
      </c>
      <c r="E9" s="27">
        <v>4839060000</v>
      </c>
      <c r="F9" s="28">
        <v>4548976000</v>
      </c>
      <c r="G9" s="20"/>
      <c r="H9" s="20"/>
      <c r="I9" s="20"/>
      <c r="J9" s="20"/>
      <c r="K9" s="20"/>
      <c r="L9" s="20"/>
      <c r="M9" s="20"/>
      <c r="N9" s="20"/>
      <c r="O9" s="20"/>
      <c r="P9" s="20"/>
      <c r="Q9" s="20"/>
      <c r="R9" s="20"/>
      <c r="S9" s="20"/>
      <c r="T9" s="20"/>
      <c r="U9" s="20"/>
      <c r="V9" s="20"/>
    </row>
    <row r="10" spans="1:22" ht="19" x14ac:dyDescent="0.25">
      <c r="A10" s="20"/>
      <c r="B10" s="29" t="s">
        <v>552</v>
      </c>
      <c r="C10" s="27">
        <v>8698085000</v>
      </c>
      <c r="D10" s="27">
        <v>7842649000</v>
      </c>
      <c r="E10" s="27">
        <v>7290801000</v>
      </c>
      <c r="F10" s="28">
        <v>5736258000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10617955000</v>
      </c>
      <c r="D12" s="27">
        <v>9597315000</v>
      </c>
      <c r="E12" s="27">
        <v>8719163000</v>
      </c>
      <c r="F12" s="28">
        <v>7877015000</v>
      </c>
      <c r="G12" s="20"/>
      <c r="H12" s="20"/>
      <c r="I12" s="20"/>
      <c r="J12" s="20"/>
      <c r="K12" s="20"/>
      <c r="L12" s="20"/>
      <c r="M12" s="20"/>
      <c r="N12" s="20"/>
      <c r="O12" s="20"/>
      <c r="P12" s="20"/>
      <c r="Q12" s="20"/>
      <c r="R12" s="20"/>
      <c r="S12" s="20"/>
      <c r="T12" s="20"/>
      <c r="U12" s="20"/>
      <c r="V12" s="20"/>
    </row>
    <row r="13" spans="1:22" ht="19" x14ac:dyDescent="0.25">
      <c r="A13" s="20"/>
      <c r="B13" s="29" t="s">
        <v>555</v>
      </c>
      <c r="C13" s="27">
        <v>4316372000</v>
      </c>
      <c r="D13" s="27">
        <v>3863986000</v>
      </c>
      <c r="E13" s="27">
        <v>3308196000</v>
      </c>
      <c r="F13" s="28">
        <v>3687847000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2079781000</v>
      </c>
      <c r="D17" s="34">
        <v>1597814000</v>
      </c>
      <c r="E17" s="34">
        <v>1537625000</v>
      </c>
      <c r="F17" s="35">
        <v>1360740000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Fail</v>
      </c>
      <c r="G23" s="46">
        <f>(COUNTIF(C23:F23, "Pass") * 100) + (COUNTIF(C23:F23, "Fail") * 0)</f>
        <v>300</v>
      </c>
      <c r="H23" s="47" t="s">
        <v>570</v>
      </c>
      <c r="I23" s="20"/>
      <c r="J23" s="20"/>
      <c r="K23" s="20"/>
      <c r="L23" s="20"/>
      <c r="M23" s="20"/>
      <c r="N23" s="20"/>
      <c r="O23" s="20"/>
      <c r="P23" s="20"/>
      <c r="Q23" s="20"/>
      <c r="R23" s="20"/>
      <c r="S23" s="20"/>
      <c r="T23" s="20"/>
      <c r="U23" s="20"/>
      <c r="V23" s="20"/>
    </row>
    <row r="24" spans="1:22" x14ac:dyDescent="0.2">
      <c r="A24" s="20"/>
      <c r="B24" s="39" t="s">
        <v>499</v>
      </c>
      <c r="C24" s="50">
        <f>C17/(C4)</f>
        <v>1.2076857549498554</v>
      </c>
      <c r="D24" s="50">
        <f>D17/(D4)</f>
        <v>1.0145237278880466</v>
      </c>
      <c r="E24" s="50">
        <f>E17/(E4)</f>
        <v>1.0294233823131655</v>
      </c>
      <c r="F24" s="51">
        <f>F17/(F4)</f>
        <v>0.91510924900973123</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0.22683198933951892</v>
      </c>
      <c r="D25" s="50">
        <f>D17/D6</f>
        <v>0.18695851190846718</v>
      </c>
      <c r="E25" s="50">
        <f>E17/E6</f>
        <v>0.18872918685751375</v>
      </c>
      <c r="F25" s="51">
        <f>F17/F6</f>
        <v>0.16520204452614801</v>
      </c>
      <c r="G25" s="46">
        <f>(IF(C25 &gt; 0.17, 100, IF(C25 &gt;= 0.1, 50, 0))) +
  (IF(D25 &gt; 0.17, 100, IF(D25 &gt;= 0.1, 50, 0))) +
  (IF(E25 &gt; 0.17, 100, IF(E25 &gt;= 0.1, 50, 0))) +
  (IF(F25 &gt; 0.17, 100, IF(F25 &gt;= 0.1, 50, 0)))</f>
        <v>350</v>
      </c>
      <c r="H25" s="47" t="s">
        <v>572</v>
      </c>
      <c r="I25" s="20"/>
      <c r="J25" s="20"/>
      <c r="K25" s="20"/>
      <c r="L25" s="20"/>
      <c r="M25" s="20"/>
      <c r="N25" s="20"/>
      <c r="O25" s="20"/>
      <c r="P25" s="20"/>
      <c r="Q25" s="20"/>
      <c r="R25" s="20"/>
      <c r="S25" s="20"/>
      <c r="T25" s="20"/>
      <c r="U25" s="20"/>
      <c r="V25" s="20"/>
    </row>
    <row r="26" spans="1:22" x14ac:dyDescent="0.2">
      <c r="A26" s="20"/>
      <c r="B26" s="39" t="s">
        <v>489</v>
      </c>
      <c r="C26" s="50">
        <f>C8/C6</f>
        <v>0.32980546999683819</v>
      </c>
      <c r="D26" s="50">
        <f>D8/D6</f>
        <v>0.40395087684154513</v>
      </c>
      <c r="E26" s="50">
        <f>E8/E6</f>
        <v>0.41807573003720516</v>
      </c>
      <c r="F26" s="51">
        <f>F8/F6</f>
        <v>0.31746354146495559</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0.37285036171697367</v>
      </c>
      <c r="D27" s="50">
        <f>D9/(D13+D10)</f>
        <v>0.3999757402532837</v>
      </c>
      <c r="E27" s="50">
        <f>E9/(E13+E10)</f>
        <v>0.45655829509150725</v>
      </c>
      <c r="F27" s="51">
        <f>F9/(F13+F10)</f>
        <v>0.48269581037138276</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0.10465788498098788</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0.15980543790647586</v>
      </c>
      <c r="D31" s="50">
        <f>D17/(D13+D10)</f>
        <v>0.13648789767512184</v>
      </c>
      <c r="E31" s="50">
        <f>E17/(E13+E10)</f>
        <v>0.14507268942523524</v>
      </c>
      <c r="F31" s="51">
        <f>F17/(F13+F10)</f>
        <v>0.14438930805630878</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625</v>
      </c>
      <c r="D2" s="23" t="s">
        <v>612</v>
      </c>
      <c r="E2" s="23" t="s">
        <v>613</v>
      </c>
      <c r="F2" s="23" t="s">
        <v>614</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0.435</v>
      </c>
      <c r="J2" s="20"/>
      <c r="K2" s="20"/>
      <c r="L2" s="20"/>
      <c r="M2" s="20"/>
      <c r="N2" s="20"/>
      <c r="O2" s="20"/>
      <c r="P2" s="20"/>
      <c r="Q2" s="20"/>
      <c r="R2" s="20"/>
      <c r="S2" s="20"/>
      <c r="T2" s="20"/>
      <c r="U2" s="20"/>
      <c r="V2" s="20"/>
    </row>
    <row r="3" spans="1:22" ht="19" x14ac:dyDescent="0.25">
      <c r="A3" s="20"/>
      <c r="B3" s="26" t="s">
        <v>545</v>
      </c>
      <c r="C3" s="27">
        <v>3373000000</v>
      </c>
      <c r="D3" s="27">
        <v>3644000000</v>
      </c>
      <c r="E3" s="27">
        <v>2568000000</v>
      </c>
      <c r="F3" s="28">
        <v>1559000000</v>
      </c>
      <c r="G3" s="20"/>
      <c r="H3" s="20"/>
      <c r="I3" s="20"/>
      <c r="J3" s="20"/>
      <c r="K3" s="20"/>
      <c r="L3" s="20"/>
      <c r="M3" s="20"/>
      <c r="N3" s="20"/>
      <c r="O3" s="20"/>
      <c r="P3" s="20"/>
      <c r="Q3" s="20"/>
      <c r="R3" s="20"/>
      <c r="S3" s="20"/>
      <c r="T3" s="20"/>
      <c r="U3" s="20"/>
      <c r="V3" s="20"/>
    </row>
    <row r="4" spans="1:22" ht="19" x14ac:dyDescent="0.25">
      <c r="A4" s="20"/>
      <c r="B4" s="29" t="s">
        <v>546</v>
      </c>
      <c r="C4" s="27">
        <v>2090000000</v>
      </c>
      <c r="D4" s="27">
        <v>2085000000</v>
      </c>
      <c r="E4" s="27">
        <v>1997000000</v>
      </c>
      <c r="F4" s="28">
        <v>2338000000</v>
      </c>
      <c r="G4" s="20"/>
      <c r="H4" s="20"/>
      <c r="I4" s="20"/>
      <c r="J4" s="20"/>
      <c r="K4" s="20"/>
      <c r="L4" s="20"/>
      <c r="M4" s="20"/>
      <c r="N4" s="20"/>
      <c r="O4" s="20"/>
      <c r="P4" s="20"/>
      <c r="Q4" s="20"/>
      <c r="R4" s="20"/>
      <c r="S4" s="20"/>
      <c r="T4" s="20"/>
      <c r="U4" s="20"/>
      <c r="V4" s="20"/>
    </row>
    <row r="5" spans="1:22" ht="19" x14ac:dyDescent="0.25">
      <c r="A5" s="20"/>
      <c r="B5" s="29" t="s">
        <v>547</v>
      </c>
      <c r="C5" s="27">
        <v>58660000000</v>
      </c>
      <c r="D5" s="27">
        <v>38535000000</v>
      </c>
      <c r="E5" s="27">
        <v>38304000000</v>
      </c>
      <c r="F5" s="28">
        <v>38168000000</v>
      </c>
      <c r="G5" s="20"/>
      <c r="H5" s="20"/>
      <c r="I5" s="20"/>
      <c r="J5" s="20"/>
      <c r="K5" s="20"/>
      <c r="L5" s="20"/>
      <c r="M5" s="20"/>
      <c r="N5" s="20"/>
      <c r="O5" s="20"/>
      <c r="P5" s="20"/>
      <c r="Q5" s="20"/>
      <c r="R5" s="20"/>
      <c r="S5" s="20"/>
      <c r="T5" s="20"/>
      <c r="U5" s="20"/>
      <c r="V5" s="20"/>
    </row>
    <row r="6" spans="1:22" ht="19" x14ac:dyDescent="0.25">
      <c r="A6" s="20"/>
      <c r="B6" s="29" t="s">
        <v>548</v>
      </c>
      <c r="C6" s="27">
        <v>124413000000</v>
      </c>
      <c r="D6" s="27">
        <v>101852000000</v>
      </c>
      <c r="E6" s="27">
        <v>94002000000</v>
      </c>
      <c r="F6" s="28">
        <v>97497000000</v>
      </c>
      <c r="G6" s="20"/>
      <c r="H6" s="20"/>
      <c r="I6" s="20"/>
      <c r="J6" s="20"/>
      <c r="K6" s="20"/>
      <c r="L6" s="20"/>
      <c r="M6" s="20"/>
      <c r="N6" s="20"/>
      <c r="O6" s="20"/>
      <c r="P6" s="20"/>
      <c r="Q6" s="20"/>
      <c r="R6" s="20"/>
      <c r="S6" s="20"/>
      <c r="T6" s="20"/>
      <c r="U6" s="20"/>
      <c r="V6" s="20"/>
    </row>
    <row r="7" spans="1:22" ht="19" x14ac:dyDescent="0.25">
      <c r="A7" s="20"/>
      <c r="B7" s="29" t="s">
        <v>549</v>
      </c>
      <c r="C7" s="27">
        <v>40584000000</v>
      </c>
      <c r="D7" s="27">
        <v>31309000000</v>
      </c>
      <c r="E7" s="27">
        <v>25640000000</v>
      </c>
      <c r="F7" s="28">
        <v>26257000000</v>
      </c>
      <c r="G7" s="20"/>
      <c r="H7" s="20"/>
      <c r="I7" s="20"/>
      <c r="J7" s="20"/>
      <c r="K7" s="20"/>
      <c r="L7" s="20"/>
      <c r="M7" s="20"/>
      <c r="N7" s="20"/>
      <c r="O7" s="20"/>
      <c r="P7" s="20"/>
      <c r="Q7" s="20"/>
      <c r="R7" s="20"/>
      <c r="S7" s="20"/>
      <c r="T7" s="20"/>
      <c r="U7" s="20"/>
      <c r="V7" s="20"/>
    </row>
    <row r="8" spans="1:22" ht="19" x14ac:dyDescent="0.25">
      <c r="A8" s="20"/>
      <c r="B8" s="29" t="s">
        <v>550</v>
      </c>
      <c r="C8" s="27">
        <v>38372000000</v>
      </c>
      <c r="D8" s="27">
        <v>26190000000</v>
      </c>
      <c r="E8" s="27">
        <v>28589000000</v>
      </c>
      <c r="F8" s="28">
        <v>29965000000</v>
      </c>
      <c r="G8" s="20"/>
      <c r="H8" s="20"/>
      <c r="I8" s="20"/>
      <c r="J8" s="20"/>
      <c r="K8" s="20"/>
      <c r="L8" s="20"/>
      <c r="M8" s="20"/>
      <c r="N8" s="20"/>
      <c r="O8" s="20"/>
      <c r="P8" s="20"/>
      <c r="Q8" s="20"/>
      <c r="R8" s="20"/>
      <c r="S8" s="20"/>
      <c r="T8" s="20"/>
      <c r="U8" s="20"/>
      <c r="V8" s="20"/>
    </row>
    <row r="9" spans="1:22" ht="19" x14ac:dyDescent="0.25">
      <c r="A9" s="20"/>
      <c r="B9" s="29" t="s">
        <v>551</v>
      </c>
      <c r="C9" s="27">
        <v>78956000000</v>
      </c>
      <c r="D9" s="27">
        <v>57499000000</v>
      </c>
      <c r="E9" s="27">
        <v>54229000000</v>
      </c>
      <c r="F9" s="28">
        <v>56222000000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1087000000</v>
      </c>
      <c r="D12" s="27">
        <v>1639000000</v>
      </c>
      <c r="E12" s="27">
        <v>-1319000000</v>
      </c>
      <c r="F12" s="28">
        <v>-654000000</v>
      </c>
      <c r="G12" s="20"/>
      <c r="H12" s="20"/>
      <c r="I12" s="20"/>
      <c r="J12" s="20"/>
      <c r="K12" s="20"/>
      <c r="L12" s="20"/>
      <c r="M12" s="20"/>
      <c r="N12" s="20"/>
      <c r="O12" s="20"/>
      <c r="P12" s="20"/>
      <c r="Q12" s="20"/>
      <c r="R12" s="20"/>
      <c r="S12" s="20"/>
      <c r="T12" s="20"/>
      <c r="U12" s="20"/>
      <c r="V12" s="20"/>
    </row>
    <row r="13" spans="1:22" ht="19" x14ac:dyDescent="0.25">
      <c r="A13" s="20"/>
      <c r="B13" s="29" t="s">
        <v>555</v>
      </c>
      <c r="C13" s="27">
        <v>45457000000</v>
      </c>
      <c r="D13" s="27">
        <v>44353000000</v>
      </c>
      <c r="E13" s="27">
        <v>39773000000</v>
      </c>
      <c r="F13" s="28">
        <v>41275000000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7983000000</v>
      </c>
      <c r="D15" s="27">
        <v>7551000000</v>
      </c>
      <c r="E15" s="27">
        <v>6774000000</v>
      </c>
      <c r="F15" s="28">
        <v>6549000000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10880000000</v>
      </c>
      <c r="D17" s="34">
        <v>19886000000</v>
      </c>
      <c r="E17" s="34">
        <v>13226000000</v>
      </c>
      <c r="F17" s="35">
        <v>15454000000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5.205741626794258</v>
      </c>
      <c r="D24" s="50">
        <f>D17/(D4)</f>
        <v>9.5376498800959233</v>
      </c>
      <c r="E24" s="50">
        <f>E17/(E4)</f>
        <v>6.6229344016024037</v>
      </c>
      <c r="F24" s="51">
        <f>F17/(F4)</f>
        <v>6.6099230111206158</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8.7450668338517681E-2</v>
      </c>
      <c r="D25" s="50">
        <f>D17/D6</f>
        <v>0.19524407964497506</v>
      </c>
      <c r="E25" s="50">
        <f>E17/E6</f>
        <v>0.14069913406097742</v>
      </c>
      <c r="F25" s="51">
        <f>F17/F6</f>
        <v>0.1585074412546027</v>
      </c>
      <c r="G25" s="46">
        <f>(IF(C25 &gt; 0.17, 100, IF(C25 &gt;= 0.1, 50, 0))) +
  (IF(D25 &gt; 0.17, 100, IF(D25 &gt;= 0.1, 50, 0))) +
  (IF(E25 &gt; 0.17, 100, IF(E25 &gt;= 0.1, 50, 0))) +
  (IF(F25 &gt; 0.17, 100, IF(F25 &gt;= 0.1, 50, 0)))</f>
        <v>200</v>
      </c>
      <c r="H25" s="47" t="s">
        <v>572</v>
      </c>
      <c r="I25" s="20"/>
      <c r="J25" s="20"/>
      <c r="K25" s="20"/>
      <c r="L25" s="20"/>
      <c r="M25" s="20"/>
      <c r="N25" s="20"/>
      <c r="O25" s="20"/>
      <c r="P25" s="20"/>
      <c r="Q25" s="20"/>
      <c r="R25" s="20"/>
      <c r="S25" s="20"/>
      <c r="T25" s="20"/>
      <c r="U25" s="20"/>
      <c r="V25" s="20"/>
    </row>
    <row r="26" spans="1:22" x14ac:dyDescent="0.2">
      <c r="A26" s="20"/>
      <c r="B26" s="39" t="s">
        <v>489</v>
      </c>
      <c r="C26" s="50">
        <f>C8/C6</f>
        <v>0.30842436079830887</v>
      </c>
      <c r="D26" s="50">
        <f>D8/D6</f>
        <v>0.25713780779955231</v>
      </c>
      <c r="E26" s="50">
        <f>E8/E6</f>
        <v>0.30413182698240465</v>
      </c>
      <c r="F26" s="51">
        <f>F8/F6</f>
        <v>0.30734279003456516</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1.7369382053369118</v>
      </c>
      <c r="D27" s="50">
        <f>D9/(D13+D10)</f>
        <v>1.2963948323675962</v>
      </c>
      <c r="E27" s="50">
        <f>E9/(E13+E10)</f>
        <v>1.3634626505418248</v>
      </c>
      <c r="F27" s="51">
        <f>F9/(F13+F10)</f>
        <v>1.3621320411871594</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-0.52085973019274434</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0.23934707525793608</v>
      </c>
      <c r="D31" s="50">
        <f>D17/(D13+D10)</f>
        <v>0.44835749554708815</v>
      </c>
      <c r="E31" s="50">
        <f>E17/(E13+E10)</f>
        <v>0.33253714831669728</v>
      </c>
      <c r="F31" s="51">
        <f>F17/(F13+F10)</f>
        <v>0.37441550575408844</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t="e">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#DIV/0!</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28747000000</v>
      </c>
      <c r="D4" s="27">
        <v>26253000000</v>
      </c>
      <c r="E4" s="27">
        <v>24328000000</v>
      </c>
      <c r="F4" s="28">
        <v>0</v>
      </c>
      <c r="G4" s="20"/>
      <c r="H4" s="20"/>
      <c r="I4" s="20"/>
      <c r="J4" s="20"/>
      <c r="K4" s="20"/>
      <c r="L4" s="20"/>
      <c r="M4" s="20"/>
      <c r="N4" s="20"/>
      <c r="O4" s="20"/>
      <c r="P4" s="20"/>
      <c r="Q4" s="20"/>
      <c r="R4" s="20"/>
      <c r="S4" s="20"/>
      <c r="T4" s="20"/>
      <c r="U4" s="20"/>
      <c r="V4" s="20"/>
    </row>
    <row r="5" spans="1:22" ht="19" x14ac:dyDescent="0.25">
      <c r="A5" s="20"/>
      <c r="B5" s="29" t="s">
        <v>547</v>
      </c>
      <c r="C5" s="27">
        <v>20098000000</v>
      </c>
      <c r="D5" s="27">
        <v>19691000000</v>
      </c>
      <c r="E5" s="27">
        <v>21299000000</v>
      </c>
      <c r="F5" s="28">
        <v>22162000000</v>
      </c>
      <c r="G5" s="20"/>
      <c r="H5" s="20"/>
      <c r="I5" s="20"/>
      <c r="J5" s="20"/>
      <c r="K5" s="20"/>
      <c r="L5" s="20"/>
      <c r="M5" s="20"/>
      <c r="N5" s="20"/>
      <c r="O5" s="20"/>
      <c r="P5" s="20"/>
      <c r="Q5" s="20"/>
      <c r="R5" s="20"/>
      <c r="S5" s="20"/>
      <c r="T5" s="20"/>
      <c r="U5" s="20"/>
      <c r="V5" s="20"/>
    </row>
    <row r="6" spans="1:22" ht="19" x14ac:dyDescent="0.25">
      <c r="A6" s="20"/>
      <c r="B6" s="29" t="s">
        <v>548</v>
      </c>
      <c r="C6" s="27">
        <v>2411834000000</v>
      </c>
      <c r="D6" s="27">
        <v>2416676000000</v>
      </c>
      <c r="E6" s="27">
        <v>2291413000000</v>
      </c>
      <c r="F6" s="28">
        <v>2260090000000</v>
      </c>
      <c r="G6" s="20"/>
      <c r="H6" s="20"/>
      <c r="I6" s="20"/>
      <c r="J6" s="20"/>
      <c r="K6" s="20"/>
      <c r="L6" s="20"/>
      <c r="M6" s="20"/>
      <c r="N6" s="20"/>
      <c r="O6" s="20"/>
      <c r="P6" s="20"/>
      <c r="Q6" s="20"/>
      <c r="R6" s="20"/>
      <c r="S6" s="20"/>
      <c r="T6" s="20"/>
      <c r="U6" s="20"/>
      <c r="V6" s="20"/>
    </row>
    <row r="7" spans="1:22" ht="19" x14ac:dyDescent="0.25">
      <c r="A7" s="20"/>
      <c r="B7" s="29" t="s">
        <v>549</v>
      </c>
      <c r="C7" s="27">
        <v>0</v>
      </c>
      <c r="D7" s="27">
        <v>0</v>
      </c>
      <c r="E7" s="27">
        <v>0</v>
      </c>
      <c r="F7" s="28">
        <v>0</v>
      </c>
      <c r="G7" s="20"/>
      <c r="H7" s="20"/>
      <c r="I7" s="20"/>
      <c r="J7" s="20"/>
      <c r="K7" s="20"/>
      <c r="L7" s="20"/>
      <c r="M7" s="20"/>
      <c r="N7" s="20"/>
      <c r="O7" s="20"/>
      <c r="P7" s="20"/>
      <c r="Q7" s="20"/>
      <c r="R7" s="20"/>
      <c r="S7" s="20"/>
      <c r="T7" s="20"/>
      <c r="U7" s="20"/>
      <c r="V7" s="20"/>
    </row>
    <row r="8" spans="1:22" ht="19" x14ac:dyDescent="0.25">
      <c r="A8" s="20"/>
      <c r="B8" s="29" t="s">
        <v>550</v>
      </c>
      <c r="C8" s="27">
        <v>0</v>
      </c>
      <c r="D8" s="27">
        <v>0</v>
      </c>
      <c r="E8" s="27">
        <v>0</v>
      </c>
      <c r="F8" s="28">
        <v>0</v>
      </c>
      <c r="G8" s="20"/>
      <c r="H8" s="20"/>
      <c r="I8" s="20"/>
      <c r="J8" s="20"/>
      <c r="K8" s="20"/>
      <c r="L8" s="20"/>
      <c r="M8" s="20"/>
      <c r="N8" s="20"/>
      <c r="O8" s="20"/>
      <c r="P8" s="20"/>
      <c r="Q8" s="20"/>
      <c r="R8" s="20"/>
      <c r="S8" s="20"/>
      <c r="T8" s="20"/>
      <c r="U8" s="20"/>
      <c r="V8" s="20"/>
    </row>
    <row r="9" spans="1:22" ht="19" x14ac:dyDescent="0.25">
      <c r="A9" s="20"/>
      <c r="B9" s="29" t="s">
        <v>551</v>
      </c>
      <c r="C9" s="27">
        <v>2205583000000</v>
      </c>
      <c r="D9" s="27">
        <v>2214838000000</v>
      </c>
      <c r="E9" s="27">
        <v>2088741000000</v>
      </c>
      <c r="F9" s="28">
        <v>2059890000000</v>
      </c>
      <c r="G9" s="20"/>
      <c r="H9" s="20"/>
      <c r="I9" s="20"/>
      <c r="J9" s="20"/>
      <c r="K9" s="20"/>
      <c r="L9" s="20"/>
      <c r="M9" s="20"/>
      <c r="N9" s="20"/>
      <c r="O9" s="20"/>
      <c r="P9" s="20"/>
      <c r="Q9" s="20"/>
      <c r="R9" s="20"/>
      <c r="S9" s="20"/>
      <c r="T9" s="20"/>
      <c r="U9" s="20"/>
      <c r="V9" s="20"/>
    </row>
    <row r="10" spans="1:22" ht="19" x14ac:dyDescent="0.25">
      <c r="A10" s="20"/>
      <c r="B10" s="29" t="s">
        <v>552</v>
      </c>
      <c r="C10" s="27">
        <v>75238000000</v>
      </c>
      <c r="D10" s="27">
        <v>73967000000</v>
      </c>
      <c r="E10" s="27">
        <v>71240000000</v>
      </c>
      <c r="F10" s="28">
        <v>64129000000</v>
      </c>
      <c r="G10" s="20"/>
      <c r="H10" s="20"/>
      <c r="I10" s="20"/>
      <c r="J10" s="20"/>
      <c r="K10" s="20"/>
      <c r="L10" s="20"/>
      <c r="M10" s="20"/>
      <c r="N10" s="20"/>
      <c r="O10" s="20"/>
      <c r="P10" s="20"/>
      <c r="Q10" s="20"/>
      <c r="R10" s="20"/>
      <c r="S10" s="20"/>
      <c r="T10" s="20"/>
      <c r="U10" s="20"/>
      <c r="V10" s="20"/>
    </row>
    <row r="11" spans="1:22" ht="19" x14ac:dyDescent="0.25">
      <c r="A11" s="20"/>
      <c r="B11" s="29" t="s">
        <v>553</v>
      </c>
      <c r="C11" s="27">
        <v>17600000000</v>
      </c>
      <c r="D11" s="27">
        <v>18995000000</v>
      </c>
      <c r="E11" s="27">
        <v>18995000000</v>
      </c>
      <c r="F11" s="28">
        <v>19480000000</v>
      </c>
      <c r="G11" s="20"/>
      <c r="H11" s="20"/>
      <c r="I11" s="20"/>
      <c r="J11" s="20"/>
      <c r="K11" s="20"/>
      <c r="L11" s="20"/>
      <c r="M11" s="20"/>
      <c r="N11" s="20"/>
      <c r="O11" s="20"/>
      <c r="P11" s="20"/>
      <c r="Q11" s="20"/>
      <c r="R11" s="20"/>
      <c r="S11" s="20"/>
      <c r="T11" s="20"/>
      <c r="U11" s="20"/>
      <c r="V11" s="20"/>
    </row>
    <row r="12" spans="1:22" ht="19" x14ac:dyDescent="0.25">
      <c r="A12" s="20"/>
      <c r="B12" s="29" t="s">
        <v>554</v>
      </c>
      <c r="C12" s="27">
        <v>198905000000</v>
      </c>
      <c r="D12" s="27">
        <v>194734000000</v>
      </c>
      <c r="E12" s="27">
        <v>184948000000</v>
      </c>
      <c r="F12" s="28">
        <v>168272000000</v>
      </c>
      <c r="G12" s="20"/>
      <c r="H12" s="20"/>
      <c r="I12" s="20"/>
      <c r="J12" s="20"/>
      <c r="K12" s="20"/>
      <c r="L12" s="20"/>
      <c r="M12" s="20"/>
      <c r="N12" s="20"/>
      <c r="O12" s="20"/>
      <c r="P12" s="20"/>
      <c r="Q12" s="20"/>
      <c r="R12" s="20"/>
      <c r="S12" s="20"/>
      <c r="T12" s="20"/>
      <c r="U12" s="20"/>
      <c r="V12" s="20"/>
    </row>
    <row r="13" spans="1:22" ht="19" x14ac:dyDescent="0.25">
      <c r="A13" s="20"/>
      <c r="B13" s="29" t="s">
        <v>555</v>
      </c>
      <c r="C13" s="27">
        <v>206251000000</v>
      </c>
      <c r="D13" s="27">
        <v>201838000000</v>
      </c>
      <c r="E13" s="27">
        <v>202672000000</v>
      </c>
      <c r="F13" s="28">
        <v>200200000000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-73416000000</v>
      </c>
      <c r="D17" s="34">
        <v>25069000000</v>
      </c>
      <c r="E17" s="34">
        <v>47090000000</v>
      </c>
      <c r="F17" s="35">
        <v>-23488000000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Fail</v>
      </c>
      <c r="E22" s="44" t="str">
        <f>IF(E17&gt;F17, "Pass", "Fail")</f>
        <v>Pass</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Pass</v>
      </c>
      <c r="E23" s="44" t="str">
        <f>IF(E17&gt;E7, "Pass", "Fail")</f>
        <v>Pass</v>
      </c>
      <c r="F23" s="49" t="str">
        <f>IF(F17&gt;F7, "Pass", "Fail")</f>
        <v>Fail</v>
      </c>
      <c r="G23" s="46">
        <f>(COUNTIF(C23:F23, "Pass") * 100) + (COUNTIF(C23:F23, "Fail") * 0)</f>
        <v>200</v>
      </c>
      <c r="H23" s="47" t="s">
        <v>570</v>
      </c>
      <c r="I23" s="20"/>
      <c r="J23" s="20"/>
      <c r="K23" s="20"/>
      <c r="L23" s="20"/>
      <c r="M23" s="20"/>
      <c r="N23" s="20"/>
      <c r="O23" s="20"/>
      <c r="P23" s="20"/>
      <c r="Q23" s="20"/>
      <c r="R23" s="20"/>
      <c r="S23" s="20"/>
      <c r="T23" s="20"/>
      <c r="U23" s="20"/>
      <c r="V23" s="20"/>
    </row>
    <row r="24" spans="1:22" x14ac:dyDescent="0.2">
      <c r="A24" s="20"/>
      <c r="B24" s="39" t="s">
        <v>499</v>
      </c>
      <c r="C24" s="50">
        <f>C17/(C4)</f>
        <v>-2.5538664904163912</v>
      </c>
      <c r="D24" s="50">
        <f>D17/(D4)</f>
        <v>0.95490039233611401</v>
      </c>
      <c r="E24" s="50">
        <f>E17/(E4)</f>
        <v>1.9356297270634659</v>
      </c>
      <c r="F24" s="51" t="e">
        <f>F17/(F4)</f>
        <v>#DIV/0!</v>
      </c>
      <c r="G24" s="46" t="e">
        <f>(IF(C24 &gt; 0.5, 100, IF(C24 &gt;= 0.2, 50, 0))) +
  (IF(D24 &gt; 0.5, 100, IF(D24 &gt;= 0.2, 50, 0))) +
  (IF(E24 &gt; 0.5, 100, IF(E24 &gt;= 0.2, 50, 0))) +
  (IF(F24 &gt; 0.5, 100, IF(F24 &gt;= 0.2, 50, 0)))</f>
        <v>#DIV/0!</v>
      </c>
      <c r="H24" s="47" t="s">
        <v>571</v>
      </c>
      <c r="I24" s="20"/>
      <c r="J24" s="20"/>
      <c r="K24" s="20"/>
      <c r="L24" s="20"/>
      <c r="M24" s="20"/>
      <c r="N24" s="20"/>
      <c r="O24" s="20"/>
      <c r="P24" s="20"/>
      <c r="Q24" s="20"/>
      <c r="R24" s="20"/>
      <c r="S24" s="20"/>
      <c r="T24" s="20"/>
      <c r="U24" s="20"/>
      <c r="V24" s="20"/>
    </row>
    <row r="25" spans="1:22" x14ac:dyDescent="0.2">
      <c r="A25" s="20"/>
      <c r="B25" s="39" t="s">
        <v>487</v>
      </c>
      <c r="C25" s="50">
        <f>C17/C6</f>
        <v>-3.0439905897337877E-2</v>
      </c>
      <c r="D25" s="50">
        <f>D17/D6</f>
        <v>1.037333924779325E-2</v>
      </c>
      <c r="E25" s="50">
        <f>E17/E6</f>
        <v>2.0550638405211107E-2</v>
      </c>
      <c r="F25" s="51">
        <f>F17/F6</f>
        <v>-1.0392506493104256E-2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v>
      </c>
      <c r="D26" s="50">
        <f>D8/D6</f>
        <v>0</v>
      </c>
      <c r="E26" s="50">
        <f>E8/E6</f>
        <v>0</v>
      </c>
      <c r="F26" s="51">
        <f>F8/F6</f>
        <v>0</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7.8354145277435352</v>
      </c>
      <c r="D27" s="50">
        <f>D9/(D13+D10)</f>
        <v>8.0304490491470428</v>
      </c>
      <c r="E27" s="50">
        <f>E9/(E13+E10)</f>
        <v>7.6255914308244988</v>
      </c>
      <c r="F27" s="51">
        <f>F9/(F13+F10)</f>
        <v>7.792902027397675</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Fail</v>
      </c>
      <c r="D28" s="52" t="str">
        <f>IF(D11=0, "Pass", "Fail")</f>
        <v>Fail</v>
      </c>
      <c r="E28" s="52" t="str">
        <f>IF(E11=0, "Pass", "Fail")</f>
        <v>Fail</v>
      </c>
      <c r="F28" s="53" t="str">
        <f>IF(F11=0, "Pass", "Fail")</f>
        <v>Fail</v>
      </c>
      <c r="G28" s="46">
        <f>(COUNTIF(C28:F28, "Pass") * 100) + (COUNTIF(C28:F28, "Fail") * 0)</f>
        <v>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5.7810861981469598E-2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-0.26081303354660396</v>
      </c>
      <c r="D31" s="50">
        <f>D17/(D13+D10)</f>
        <v>9.0893928681495983E-2</v>
      </c>
      <c r="E31" s="50">
        <f>E17/(E13+E10)</f>
        <v>0.17191652793597945</v>
      </c>
      <c r="F31" s="51">
        <f>F17/(F13+F10)</f>
        <v>-8.8858959856845068E-2</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0.45583333333333331</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895000000</v>
      </c>
      <c r="D4" s="27">
        <v>844000000</v>
      </c>
      <c r="E4" s="27">
        <v>768000000</v>
      </c>
      <c r="F4" s="28">
        <v>759000000</v>
      </c>
      <c r="G4" s="20"/>
      <c r="H4" s="20"/>
      <c r="I4" s="20"/>
      <c r="J4" s="20"/>
      <c r="K4" s="20"/>
      <c r="L4" s="20"/>
      <c r="M4" s="20"/>
      <c r="N4" s="20"/>
      <c r="O4" s="20"/>
      <c r="P4" s="20"/>
      <c r="Q4" s="20"/>
      <c r="R4" s="20"/>
      <c r="S4" s="20"/>
      <c r="T4" s="20"/>
      <c r="U4" s="20"/>
      <c r="V4" s="20"/>
    </row>
    <row r="5" spans="1:22" ht="19" x14ac:dyDescent="0.25">
      <c r="A5" s="20"/>
      <c r="B5" s="29" t="s">
        <v>547</v>
      </c>
      <c r="C5" s="27">
        <v>8188000000</v>
      </c>
      <c r="D5" s="27">
        <v>8173000000</v>
      </c>
      <c r="E5" s="27">
        <v>7116000000</v>
      </c>
      <c r="F5" s="28">
        <v>7050000000</v>
      </c>
      <c r="G5" s="20"/>
      <c r="H5" s="20"/>
      <c r="I5" s="20"/>
      <c r="J5" s="20"/>
      <c r="K5" s="20"/>
      <c r="L5" s="20"/>
      <c r="M5" s="20"/>
      <c r="N5" s="20"/>
      <c r="O5" s="20"/>
      <c r="P5" s="20"/>
      <c r="Q5" s="20"/>
      <c r="R5" s="20"/>
      <c r="S5" s="20"/>
      <c r="T5" s="20"/>
      <c r="U5" s="20"/>
      <c r="V5" s="20"/>
    </row>
    <row r="6" spans="1:22" ht="19" x14ac:dyDescent="0.25">
      <c r="A6" s="20"/>
      <c r="B6" s="29" t="s">
        <v>548</v>
      </c>
      <c r="C6" s="27">
        <v>221964000000</v>
      </c>
      <c r="D6" s="27">
        <v>226733000000</v>
      </c>
      <c r="E6" s="27">
        <v>188409000000</v>
      </c>
      <c r="F6" s="28">
        <v>183349000000</v>
      </c>
      <c r="G6" s="20"/>
      <c r="H6" s="20"/>
      <c r="I6" s="20"/>
      <c r="J6" s="20"/>
      <c r="K6" s="20"/>
      <c r="L6" s="20"/>
      <c r="M6" s="20"/>
      <c r="N6" s="20"/>
      <c r="O6" s="20"/>
      <c r="P6" s="20"/>
      <c r="Q6" s="20"/>
      <c r="R6" s="20"/>
      <c r="S6" s="20"/>
      <c r="T6" s="20"/>
      <c r="U6" s="20"/>
      <c r="V6" s="20"/>
    </row>
    <row r="7" spans="1:22" ht="19" x14ac:dyDescent="0.25">
      <c r="A7" s="20"/>
      <c r="B7" s="29" t="s">
        <v>549</v>
      </c>
      <c r="C7" s="27">
        <v>0</v>
      </c>
      <c r="D7" s="27">
        <v>0</v>
      </c>
      <c r="E7" s="27">
        <v>0</v>
      </c>
      <c r="F7" s="28">
        <v>0</v>
      </c>
      <c r="G7" s="20"/>
      <c r="H7" s="20"/>
      <c r="I7" s="20"/>
      <c r="J7" s="20"/>
      <c r="K7" s="20"/>
      <c r="L7" s="20"/>
      <c r="M7" s="20"/>
      <c r="N7" s="20"/>
      <c r="O7" s="20"/>
      <c r="P7" s="20"/>
      <c r="Q7" s="20"/>
      <c r="R7" s="20"/>
      <c r="S7" s="20"/>
      <c r="T7" s="20"/>
      <c r="U7" s="20"/>
      <c r="V7" s="20"/>
    </row>
    <row r="8" spans="1:22" ht="19" x14ac:dyDescent="0.25">
      <c r="A8" s="20"/>
      <c r="B8" s="29" t="s">
        <v>550</v>
      </c>
      <c r="C8" s="27">
        <v>0</v>
      </c>
      <c r="D8" s="27">
        <v>0</v>
      </c>
      <c r="E8" s="27">
        <v>0</v>
      </c>
      <c r="F8" s="28">
        <v>0</v>
      </c>
      <c r="G8" s="20"/>
      <c r="H8" s="20"/>
      <c r="I8" s="20"/>
      <c r="J8" s="20"/>
      <c r="K8" s="20"/>
      <c r="L8" s="20"/>
      <c r="M8" s="20"/>
      <c r="N8" s="20"/>
      <c r="O8" s="20"/>
      <c r="P8" s="20"/>
      <c r="Q8" s="20"/>
      <c r="R8" s="20"/>
      <c r="S8" s="20"/>
      <c r="T8" s="20"/>
      <c r="U8" s="20"/>
      <c r="V8" s="20"/>
    </row>
    <row r="9" spans="1:22" ht="19" x14ac:dyDescent="0.25">
      <c r="A9" s="20"/>
      <c r="B9" s="29" t="s">
        <v>551</v>
      </c>
      <c r="C9" s="27">
        <v>197622000000</v>
      </c>
      <c r="D9" s="27">
        <v>203043000000</v>
      </c>
      <c r="E9" s="27">
        <v>164989000000</v>
      </c>
      <c r="F9" s="28">
        <v>160676000000</v>
      </c>
      <c r="G9" s="20"/>
      <c r="H9" s="20"/>
      <c r="I9" s="20"/>
      <c r="J9" s="20"/>
      <c r="K9" s="20"/>
      <c r="L9" s="20"/>
      <c r="M9" s="20"/>
      <c r="N9" s="20"/>
      <c r="O9" s="20"/>
      <c r="P9" s="20"/>
      <c r="Q9" s="20"/>
      <c r="R9" s="20"/>
      <c r="S9" s="20"/>
      <c r="T9" s="20"/>
      <c r="U9" s="20"/>
      <c r="V9" s="20"/>
    </row>
    <row r="10" spans="1:22" ht="19" x14ac:dyDescent="0.25">
      <c r="A10" s="20"/>
      <c r="B10" s="29" t="s">
        <v>552</v>
      </c>
      <c r="C10" s="27">
        <v>5986000000</v>
      </c>
      <c r="D10" s="27">
        <v>5071000000</v>
      </c>
      <c r="E10" s="27">
        <v>4918000000</v>
      </c>
      <c r="F10" s="28">
        <v>4623000000</v>
      </c>
      <c r="G10" s="20"/>
      <c r="H10" s="20"/>
      <c r="I10" s="20"/>
      <c r="J10" s="20"/>
      <c r="K10" s="20"/>
      <c r="L10" s="20"/>
      <c r="M10" s="20"/>
      <c r="N10" s="20"/>
      <c r="O10" s="20"/>
      <c r="P10" s="20"/>
      <c r="Q10" s="20"/>
      <c r="R10" s="20"/>
      <c r="S10" s="20"/>
      <c r="T10" s="20"/>
      <c r="U10" s="20"/>
      <c r="V10" s="20"/>
    </row>
    <row r="11" spans="1:22" ht="19" x14ac:dyDescent="0.25">
      <c r="A11" s="20"/>
      <c r="B11" s="29" t="s">
        <v>553</v>
      </c>
      <c r="C11" s="27">
        <v>2014000000</v>
      </c>
      <c r="D11" s="27">
        <v>2014000000</v>
      </c>
      <c r="E11" s="27">
        <v>2014000000</v>
      </c>
      <c r="F11" s="28">
        <v>1965000000</v>
      </c>
      <c r="G11" s="20"/>
      <c r="H11" s="20"/>
      <c r="I11" s="20"/>
      <c r="J11" s="20"/>
      <c r="K11" s="20"/>
      <c r="L11" s="20"/>
      <c r="M11" s="20"/>
      <c r="N11" s="20"/>
      <c r="O11" s="20"/>
      <c r="P11" s="20"/>
      <c r="Q11" s="20"/>
      <c r="R11" s="20"/>
      <c r="S11" s="20"/>
      <c r="T11" s="20"/>
      <c r="U11" s="20"/>
      <c r="V11" s="20"/>
    </row>
    <row r="12" spans="1:22" ht="19" x14ac:dyDescent="0.25">
      <c r="A12" s="20"/>
      <c r="B12" s="29" t="s">
        <v>554</v>
      </c>
      <c r="C12" s="27">
        <v>9816000000</v>
      </c>
      <c r="D12" s="27">
        <v>9159000000</v>
      </c>
      <c r="E12" s="27">
        <v>7978000000</v>
      </c>
      <c r="F12" s="28">
        <v>6445000000</v>
      </c>
      <c r="G12" s="20"/>
      <c r="H12" s="20"/>
      <c r="I12" s="20"/>
      <c r="J12" s="20"/>
      <c r="K12" s="20"/>
      <c r="L12" s="20"/>
      <c r="M12" s="20"/>
      <c r="N12" s="20"/>
      <c r="O12" s="20"/>
      <c r="P12" s="20"/>
      <c r="Q12" s="20"/>
      <c r="R12" s="20"/>
      <c r="S12" s="20"/>
      <c r="T12" s="20"/>
      <c r="U12" s="20"/>
      <c r="V12" s="20"/>
    </row>
    <row r="13" spans="1:22" ht="19" x14ac:dyDescent="0.25">
      <c r="A13" s="20"/>
      <c r="B13" s="29" t="s">
        <v>555</v>
      </c>
      <c r="C13" s="27">
        <v>24342000000</v>
      </c>
      <c r="D13" s="27">
        <v>23690000000</v>
      </c>
      <c r="E13" s="27">
        <v>23420000000</v>
      </c>
      <c r="F13" s="28">
        <v>22673000000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2961000000</v>
      </c>
      <c r="D17" s="34">
        <v>4119000000</v>
      </c>
      <c r="E17" s="34">
        <v>2275000000</v>
      </c>
      <c r="F17" s="35">
        <v>111000000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f>C17/(C4)</f>
        <v>3.3083798882681563</v>
      </c>
      <c r="D24" s="50">
        <f>D17/(D4)</f>
        <v>4.8803317535545023</v>
      </c>
      <c r="E24" s="50">
        <f>E17/(E4)</f>
        <v>2.9622395833333335</v>
      </c>
      <c r="F24" s="51">
        <f>F17/(F4)</f>
        <v>0.14624505928853754</v>
      </c>
      <c r="G24" s="46">
        <f>(IF(C24 &gt; 0.5, 100, IF(C24 &gt;= 0.2, 50, 0))) +
  (IF(D24 &gt; 0.5, 100, IF(D24 &gt;= 0.2, 50, 0))) +
  (IF(E24 &gt; 0.5, 100, IF(E24 &gt;= 0.2, 50, 0))) +
  (IF(F24 &gt; 0.5, 100, IF(F24 &gt;= 0.2, 50, 0)))</f>
        <v>300</v>
      </c>
      <c r="H24" s="47" t="s">
        <v>571</v>
      </c>
      <c r="I24" s="20"/>
      <c r="J24" s="20"/>
      <c r="K24" s="20"/>
      <c r="L24" s="20"/>
      <c r="M24" s="20"/>
      <c r="N24" s="20"/>
      <c r="O24" s="20"/>
      <c r="P24" s="20"/>
      <c r="Q24" s="20"/>
      <c r="R24" s="20"/>
      <c r="S24" s="20"/>
      <c r="T24" s="20"/>
      <c r="U24" s="20"/>
      <c r="V24" s="20"/>
    </row>
    <row r="25" spans="1:22" x14ac:dyDescent="0.2">
      <c r="A25" s="20"/>
      <c r="B25" s="39" t="s">
        <v>487</v>
      </c>
      <c r="C25" s="50">
        <f>C17/C6</f>
        <v>1.3340001081256421E-2</v>
      </c>
      <c r="D25" s="50">
        <f>D17/D6</f>
        <v>1.8166742379803556E-2</v>
      </c>
      <c r="E25" s="50">
        <f>E17/E6</f>
        <v>1.2074794728489616E-2</v>
      </c>
      <c r="F25" s="51">
        <f>F17/F6</f>
        <v>6.0540281103251177E-4</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v>
      </c>
      <c r="D26" s="50">
        <f>D8/D6</f>
        <v>0</v>
      </c>
      <c r="E26" s="50">
        <f>E8/E6</f>
        <v>0</v>
      </c>
      <c r="F26" s="51">
        <f>F8/F6</f>
        <v>0</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6.5161566868900023</v>
      </c>
      <c r="D27" s="50">
        <f>D9/(D13+D10)</f>
        <v>7.0596641285073538</v>
      </c>
      <c r="E27" s="50">
        <f>E9/(E13+E10)</f>
        <v>5.822182228809373</v>
      </c>
      <c r="F27" s="51">
        <f>F9/(F13+F10)</f>
        <v>5.8864302461899181</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Fail</v>
      </c>
      <c r="D28" s="52" t="str">
        <f>IF(D11=0, "Pass", "Fail")</f>
        <v>Fail</v>
      </c>
      <c r="E28" s="52" t="str">
        <f>IF(E11=0, "Pass", "Fail")</f>
        <v>Fail</v>
      </c>
      <c r="F28" s="53" t="str">
        <f>IF(F11=0, "Pass", "Fail")</f>
        <v>Fail</v>
      </c>
      <c r="G28" s="46">
        <f>(COUNTIF(C28:F28, "Pass") * 100) + (COUNTIF(C28:F28, "Fail") * 0)</f>
        <v>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0.15254120514364908</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9.76325507781588E-2</v>
      </c>
      <c r="D31" s="50">
        <f>D17/(D13+D10)</f>
        <v>0.14321477000104307</v>
      </c>
      <c r="E31" s="50">
        <f>E17/(E13+E10)</f>
        <v>8.0280894911426356E-2</v>
      </c>
      <c r="F31" s="51">
        <f>F17/(F13+F10)</f>
        <v>4.0665298944900351E-3</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603</v>
      </c>
      <c r="D2" s="23" t="s">
        <v>604</v>
      </c>
      <c r="E2" s="23" t="s">
        <v>605</v>
      </c>
      <c r="F2" s="23" t="s">
        <v>606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0.37083333333333329</v>
      </c>
      <c r="J2" s="20"/>
      <c r="K2" s="20"/>
      <c r="L2" s="20"/>
      <c r="M2" s="20"/>
      <c r="N2" s="20"/>
      <c r="O2" s="20"/>
      <c r="P2" s="20"/>
      <c r="Q2" s="20"/>
      <c r="R2" s="20"/>
      <c r="S2" s="20"/>
      <c r="T2" s="20"/>
      <c r="U2" s="20"/>
      <c r="V2" s="20"/>
    </row>
    <row r="3" spans="1:22" ht="19" x14ac:dyDescent="0.25">
      <c r="A3" s="20"/>
      <c r="B3" s="26" t="s">
        <v>545</v>
      </c>
      <c r="C3" s="27">
        <v>637000000</v>
      </c>
      <c r="D3" s="27">
        <v>696000000</v>
      </c>
      <c r="E3" s="27">
        <v>755000000</v>
      </c>
      <c r="F3" s="28">
        <v>752000000</v>
      </c>
      <c r="G3" s="20"/>
      <c r="H3" s="20"/>
      <c r="I3" s="20"/>
      <c r="J3" s="20"/>
      <c r="K3" s="20"/>
      <c r="L3" s="20"/>
      <c r="M3" s="20"/>
      <c r="N3" s="20"/>
      <c r="O3" s="20"/>
      <c r="P3" s="20"/>
      <c r="Q3" s="20"/>
      <c r="R3" s="20"/>
      <c r="S3" s="20"/>
      <c r="T3" s="20"/>
      <c r="U3" s="20"/>
      <c r="V3" s="20"/>
    </row>
    <row r="4" spans="1:22" ht="19" x14ac:dyDescent="0.25">
      <c r="A4" s="20"/>
      <c r="B4" s="29" t="s">
        <v>546</v>
      </c>
      <c r="C4" s="27">
        <v>1675000000</v>
      </c>
      <c r="D4" s="27">
        <v>1691000000</v>
      </c>
      <c r="E4" s="27">
        <v>1676000000</v>
      </c>
      <c r="F4" s="28">
        <v>1634000000</v>
      </c>
      <c r="G4" s="20"/>
      <c r="H4" s="20"/>
      <c r="I4" s="20"/>
      <c r="J4" s="20"/>
      <c r="K4" s="20"/>
      <c r="L4" s="20"/>
      <c r="M4" s="20"/>
      <c r="N4" s="20"/>
      <c r="O4" s="20"/>
      <c r="P4" s="20"/>
      <c r="Q4" s="20"/>
      <c r="R4" s="20"/>
      <c r="S4" s="20"/>
      <c r="T4" s="20"/>
      <c r="U4" s="20"/>
      <c r="V4" s="20"/>
    </row>
    <row r="5" spans="1:22" ht="19" x14ac:dyDescent="0.25">
      <c r="A5" s="20"/>
      <c r="B5" s="29" t="s">
        <v>547</v>
      </c>
      <c r="C5" s="27">
        <v>1228000000</v>
      </c>
      <c r="D5" s="27">
        <v>1252000000</v>
      </c>
      <c r="E5" s="27">
        <v>1558000000</v>
      </c>
      <c r="F5" s="28">
        <v>1575000000</v>
      </c>
      <c r="G5" s="20"/>
      <c r="H5" s="20"/>
      <c r="I5" s="20"/>
      <c r="J5" s="20"/>
      <c r="K5" s="20"/>
      <c r="L5" s="20"/>
      <c r="M5" s="20"/>
      <c r="N5" s="20"/>
      <c r="O5" s="20"/>
      <c r="P5" s="20"/>
      <c r="Q5" s="20"/>
      <c r="R5" s="20"/>
      <c r="S5" s="20"/>
      <c r="T5" s="20"/>
      <c r="U5" s="20"/>
      <c r="V5" s="20"/>
    </row>
    <row r="6" spans="1:22" ht="19" x14ac:dyDescent="0.25">
      <c r="A6" s="20"/>
      <c r="B6" s="29" t="s">
        <v>548</v>
      </c>
      <c r="C6" s="27">
        <v>5751000000</v>
      </c>
      <c r="D6" s="27">
        <v>5945000000</v>
      </c>
      <c r="E6" s="27">
        <v>6158000000</v>
      </c>
      <c r="F6" s="28">
        <v>6334000000</v>
      </c>
      <c r="G6" s="20"/>
      <c r="H6" s="20"/>
      <c r="I6" s="20"/>
      <c r="J6" s="20"/>
      <c r="K6" s="20"/>
      <c r="L6" s="20"/>
      <c r="M6" s="20"/>
      <c r="N6" s="20"/>
      <c r="O6" s="20"/>
      <c r="P6" s="20"/>
      <c r="Q6" s="20"/>
      <c r="R6" s="20"/>
      <c r="S6" s="20"/>
      <c r="T6" s="20"/>
      <c r="U6" s="20"/>
      <c r="V6" s="20"/>
    </row>
    <row r="7" spans="1:22" ht="19" x14ac:dyDescent="0.25">
      <c r="A7" s="20"/>
      <c r="B7" s="29" t="s">
        <v>549</v>
      </c>
      <c r="C7" s="27">
        <v>1574000000</v>
      </c>
      <c r="D7" s="27">
        <v>1917000000</v>
      </c>
      <c r="E7" s="27">
        <v>1784000000</v>
      </c>
      <c r="F7" s="28">
        <v>2056000000</v>
      </c>
      <c r="G7" s="20"/>
      <c r="H7" s="20"/>
      <c r="I7" s="20"/>
      <c r="J7" s="20"/>
      <c r="K7" s="20"/>
      <c r="L7" s="20"/>
      <c r="M7" s="20"/>
      <c r="N7" s="20"/>
      <c r="O7" s="20"/>
      <c r="P7" s="20"/>
      <c r="Q7" s="20"/>
      <c r="R7" s="20"/>
      <c r="S7" s="20"/>
      <c r="T7" s="20"/>
      <c r="U7" s="20"/>
      <c r="V7" s="20"/>
    </row>
    <row r="8" spans="1:22" ht="19" x14ac:dyDescent="0.25">
      <c r="A8" s="20"/>
      <c r="B8" s="29" t="s">
        <v>550</v>
      </c>
      <c r="C8" s="27">
        <v>3685000000</v>
      </c>
      <c r="D8" s="27">
        <v>3640000000</v>
      </c>
      <c r="E8" s="27">
        <v>3645000000</v>
      </c>
      <c r="F8" s="28">
        <v>3686000000</v>
      </c>
      <c r="G8" s="20"/>
      <c r="H8" s="20"/>
      <c r="I8" s="20"/>
      <c r="J8" s="20"/>
      <c r="K8" s="20"/>
      <c r="L8" s="20"/>
      <c r="M8" s="20"/>
      <c r="N8" s="20"/>
      <c r="O8" s="20"/>
      <c r="P8" s="20"/>
      <c r="Q8" s="20"/>
      <c r="R8" s="20"/>
      <c r="S8" s="20"/>
      <c r="T8" s="20"/>
      <c r="U8" s="20"/>
      <c r="V8" s="20"/>
    </row>
    <row r="9" spans="1:22" ht="19" x14ac:dyDescent="0.25">
      <c r="A9" s="20"/>
      <c r="B9" s="29" t="s">
        <v>551</v>
      </c>
      <c r="C9" s="27">
        <v>5259000000</v>
      </c>
      <c r="D9" s="27">
        <v>5557000000</v>
      </c>
      <c r="E9" s="27">
        <v>5429000000</v>
      </c>
      <c r="F9" s="28">
        <v>5742000000</v>
      </c>
      <c r="G9" s="20"/>
      <c r="H9" s="20"/>
      <c r="I9" s="20"/>
      <c r="J9" s="20"/>
      <c r="K9" s="20"/>
      <c r="L9" s="20"/>
      <c r="M9" s="20"/>
      <c r="N9" s="20"/>
      <c r="O9" s="20"/>
      <c r="P9" s="20"/>
      <c r="Q9" s="20"/>
      <c r="R9" s="20"/>
      <c r="S9" s="20"/>
      <c r="T9" s="20"/>
      <c r="U9" s="20"/>
      <c r="V9" s="20"/>
    </row>
    <row r="10" spans="1:22" ht="19" x14ac:dyDescent="0.25">
      <c r="A10" s="20"/>
      <c r="B10" s="29" t="s">
        <v>552</v>
      </c>
      <c r="C10" s="27">
        <v>1186000000</v>
      </c>
      <c r="D10" s="27">
        <v>1246000000</v>
      </c>
      <c r="E10" s="27">
        <v>1346000000</v>
      </c>
      <c r="F10" s="28">
        <v>1396000000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250000000</v>
      </c>
      <c r="D12" s="27">
        <v>583000000</v>
      </c>
      <c r="E12" s="27">
        <v>1048000000</v>
      </c>
      <c r="F12" s="28">
        <v>1036000000</v>
      </c>
      <c r="G12" s="20"/>
      <c r="H12" s="20"/>
      <c r="I12" s="20"/>
      <c r="J12" s="20"/>
      <c r="K12" s="20"/>
      <c r="L12" s="20"/>
      <c r="M12" s="20"/>
      <c r="N12" s="20"/>
      <c r="O12" s="20"/>
      <c r="P12" s="20"/>
      <c r="Q12" s="20"/>
      <c r="R12" s="20"/>
      <c r="S12" s="20"/>
      <c r="T12" s="20"/>
      <c r="U12" s="20"/>
      <c r="V12" s="20"/>
    </row>
    <row r="13" spans="1:22" ht="19" x14ac:dyDescent="0.25">
      <c r="A13" s="20"/>
      <c r="B13" s="29" t="s">
        <v>555</v>
      </c>
      <c r="C13" s="27">
        <v>492000000</v>
      </c>
      <c r="D13" s="27">
        <v>388000000</v>
      </c>
      <c r="E13" s="27">
        <v>729000000</v>
      </c>
      <c r="F13" s="28">
        <v>592000000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126000000</v>
      </c>
      <c r="D15" s="27">
        <v>138000000</v>
      </c>
      <c r="E15" s="27">
        <v>132000000</v>
      </c>
      <c r="F15" s="28">
        <v>149000000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695000000</v>
      </c>
      <c r="D17" s="34">
        <v>1158000000</v>
      </c>
      <c r="E17" s="34">
        <v>786000000</v>
      </c>
      <c r="F17" s="35">
        <v>1276000000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Pass</v>
      </c>
      <c r="F21" s="45"/>
      <c r="G21" s="46">
        <f>(((COUNTIF(C21:E21, "Pass") * 100) + (COUNTIF(C21:E21, "Fail") * 0)) * (400/300)) / 2</f>
        <v>66.666666666666657</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0.41492537313432837</v>
      </c>
      <c r="D24" s="50">
        <f>D17/(D4)</f>
        <v>0.6848018923713779</v>
      </c>
      <c r="E24" s="50">
        <f>E17/(E4)</f>
        <v>0.46897374701670647</v>
      </c>
      <c r="F24" s="51">
        <f>F17/(F4)</f>
        <v>0.780905752753978</v>
      </c>
      <c r="G24" s="46">
        <f>(IF(C24 &gt; 0.5, 100, IF(C24 &gt;= 0.2, 50, 0))) +
  (IF(D24 &gt; 0.5, 100, IF(D24 &gt;= 0.2, 50, 0))) +
  (IF(E24 &gt; 0.5, 100, IF(E24 &gt;= 0.2, 50, 0))) +
  (IF(F24 &gt; 0.5, 100, IF(F24 &gt;= 0.2, 50, 0)))</f>
        <v>300</v>
      </c>
      <c r="H24" s="47" t="s">
        <v>571</v>
      </c>
      <c r="I24" s="20"/>
      <c r="J24" s="20"/>
      <c r="K24" s="20"/>
      <c r="L24" s="20"/>
      <c r="M24" s="20"/>
      <c r="N24" s="20"/>
      <c r="O24" s="20"/>
      <c r="P24" s="20"/>
      <c r="Q24" s="20"/>
      <c r="R24" s="20"/>
      <c r="S24" s="20"/>
      <c r="T24" s="20"/>
      <c r="U24" s="20"/>
      <c r="V24" s="20"/>
    </row>
    <row r="25" spans="1:22" x14ac:dyDescent="0.2">
      <c r="A25" s="20"/>
      <c r="B25" s="39" t="s">
        <v>487</v>
      </c>
      <c r="C25" s="50">
        <f>C17/C6</f>
        <v>0.12084854807859503</v>
      </c>
      <c r="D25" s="50">
        <f>D17/D6</f>
        <v>0.19478553406223717</v>
      </c>
      <c r="E25" s="50">
        <f>E17/E6</f>
        <v>0.12763884378044821</v>
      </c>
      <c r="F25" s="51">
        <f>F17/F6</f>
        <v>0.20145247868645405</v>
      </c>
      <c r="G25" s="46">
        <f>(IF(C25 &gt; 0.17, 100, IF(C25 &gt;= 0.1, 50, 0))) +
  (IF(D25 &gt; 0.17, 100, IF(D25 &gt;= 0.1, 50, 0))) +
  (IF(E25 &gt; 0.17, 100, IF(E25 &gt;= 0.1, 50, 0))) +
  (IF(F25 &gt; 0.17, 100, IF(F25 &gt;= 0.1, 50, 0)))</f>
        <v>300</v>
      </c>
      <c r="H25" s="47" t="s">
        <v>572</v>
      </c>
      <c r="I25" s="20"/>
      <c r="J25" s="20"/>
      <c r="K25" s="20"/>
      <c r="L25" s="20"/>
      <c r="M25" s="20"/>
      <c r="N25" s="20"/>
      <c r="O25" s="20"/>
      <c r="P25" s="20"/>
      <c r="Q25" s="20"/>
      <c r="R25" s="20"/>
      <c r="S25" s="20"/>
      <c r="T25" s="20"/>
      <c r="U25" s="20"/>
      <c r="V25" s="20"/>
    </row>
    <row r="26" spans="1:22" x14ac:dyDescent="0.2">
      <c r="A26" s="20"/>
      <c r="B26" s="39" t="s">
        <v>489</v>
      </c>
      <c r="C26" s="50">
        <f>C8/C6</f>
        <v>0.64075812902103979</v>
      </c>
      <c r="D26" s="50">
        <f>D8/D6</f>
        <v>0.61227922624053832</v>
      </c>
      <c r="E26" s="50">
        <f>E8/E6</f>
        <v>0.59191295875284178</v>
      </c>
      <c r="F26" s="51">
        <f>F8/F6</f>
        <v>0.58193874329018003</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3.134088200238379</v>
      </c>
      <c r="D27" s="50">
        <f>D9/(D13+D10)</f>
        <v>3.400856793145655</v>
      </c>
      <c r="E27" s="50">
        <f>E9/(E13+E10)</f>
        <v>2.6163855421686746</v>
      </c>
      <c r="F27" s="51">
        <f>F9/(F13+F10)</f>
        <v>2.8883299798792756</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-0.33443427064700287</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0.41418355184743744</v>
      </c>
      <c r="D31" s="50">
        <f>D17/(D13+D10)</f>
        <v>0.70869033047735619</v>
      </c>
      <c r="E31" s="50">
        <f>E17/(E13+E10)</f>
        <v>0.37879518072289159</v>
      </c>
      <c r="F31" s="51">
        <f>F17/(F13+F10)</f>
        <v>0.64185110663983902</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0.20333333333333331</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409500000</v>
      </c>
      <c r="D4" s="27">
        <v>455500000</v>
      </c>
      <c r="E4" s="27">
        <v>505300000</v>
      </c>
      <c r="F4" s="28">
        <v>579200000</v>
      </c>
      <c r="G4" s="20"/>
      <c r="H4" s="20"/>
      <c r="I4" s="20"/>
      <c r="J4" s="20"/>
      <c r="K4" s="20"/>
      <c r="L4" s="20"/>
      <c r="M4" s="20"/>
      <c r="N4" s="20"/>
      <c r="O4" s="20"/>
      <c r="P4" s="20"/>
      <c r="Q4" s="20"/>
      <c r="R4" s="20"/>
      <c r="S4" s="20"/>
      <c r="T4" s="20"/>
      <c r="U4" s="20"/>
      <c r="V4" s="20"/>
    </row>
    <row r="5" spans="1:22" ht="19" x14ac:dyDescent="0.25">
      <c r="A5" s="20"/>
      <c r="B5" s="29" t="s">
        <v>547</v>
      </c>
      <c r="C5" s="27">
        <v>10495300000</v>
      </c>
      <c r="D5" s="27">
        <v>10482500000</v>
      </c>
      <c r="E5" s="27">
        <v>10528000000</v>
      </c>
      <c r="F5" s="28">
        <v>10798800000</v>
      </c>
      <c r="G5" s="20"/>
      <c r="H5" s="20"/>
      <c r="I5" s="20"/>
      <c r="J5" s="20"/>
      <c r="K5" s="20"/>
      <c r="L5" s="20"/>
      <c r="M5" s="20"/>
      <c r="N5" s="20"/>
      <c r="O5" s="20"/>
      <c r="P5" s="20"/>
      <c r="Q5" s="20"/>
      <c r="R5" s="20"/>
      <c r="S5" s="20"/>
      <c r="T5" s="20"/>
      <c r="U5" s="20"/>
      <c r="V5" s="20"/>
    </row>
    <row r="6" spans="1:22" ht="19" x14ac:dyDescent="0.25">
      <c r="A6" s="20"/>
      <c r="B6" s="29" t="s">
        <v>548</v>
      </c>
      <c r="C6" s="27">
        <v>129706100000</v>
      </c>
      <c r="D6" s="27">
        <v>174175700000</v>
      </c>
      <c r="E6" s="27">
        <v>196780300000</v>
      </c>
      <c r="F6" s="28">
        <v>124659600000</v>
      </c>
      <c r="G6" s="20"/>
      <c r="H6" s="20"/>
      <c r="I6" s="20"/>
      <c r="J6" s="20"/>
      <c r="K6" s="20"/>
      <c r="L6" s="20"/>
      <c r="M6" s="20"/>
      <c r="N6" s="20"/>
      <c r="O6" s="20"/>
      <c r="P6" s="20"/>
      <c r="Q6" s="20"/>
      <c r="R6" s="20"/>
      <c r="S6" s="20"/>
      <c r="T6" s="20"/>
      <c r="U6" s="20"/>
      <c r="V6" s="20"/>
    </row>
    <row r="7" spans="1:22" ht="19" x14ac:dyDescent="0.25">
      <c r="A7" s="20"/>
      <c r="B7" s="29" t="s">
        <v>549</v>
      </c>
      <c r="C7" s="27">
        <v>93416900000</v>
      </c>
      <c r="D7" s="27">
        <v>137687500000</v>
      </c>
      <c r="E7" s="27">
        <v>160398400000</v>
      </c>
      <c r="F7" s="28">
        <v>88197900000</v>
      </c>
      <c r="G7" s="20"/>
      <c r="H7" s="20"/>
      <c r="I7" s="20"/>
      <c r="J7" s="20"/>
      <c r="K7" s="20"/>
      <c r="L7" s="20"/>
      <c r="M7" s="20"/>
      <c r="N7" s="20"/>
      <c r="O7" s="20"/>
      <c r="P7" s="20"/>
      <c r="Q7" s="20"/>
      <c r="R7" s="20"/>
      <c r="S7" s="20"/>
      <c r="T7" s="20"/>
      <c r="U7" s="20"/>
      <c r="V7" s="20"/>
    </row>
    <row r="8" spans="1:22" ht="19" x14ac:dyDescent="0.25">
      <c r="A8" s="20"/>
      <c r="B8" s="29" t="s">
        <v>550</v>
      </c>
      <c r="C8" s="27">
        <v>9551300000</v>
      </c>
      <c r="D8" s="27">
        <v>9609500000</v>
      </c>
      <c r="E8" s="27">
        <v>8982600000</v>
      </c>
      <c r="F8" s="28">
        <v>10110200000</v>
      </c>
      <c r="G8" s="20"/>
      <c r="H8" s="20"/>
      <c r="I8" s="20"/>
      <c r="J8" s="20"/>
      <c r="K8" s="20"/>
      <c r="L8" s="20"/>
      <c r="M8" s="20"/>
      <c r="N8" s="20"/>
      <c r="O8" s="20"/>
      <c r="P8" s="20"/>
      <c r="Q8" s="20"/>
      <c r="R8" s="20"/>
      <c r="S8" s="20"/>
      <c r="T8" s="20"/>
      <c r="U8" s="20"/>
      <c r="V8" s="20"/>
    </row>
    <row r="9" spans="1:22" ht="19" x14ac:dyDescent="0.25">
      <c r="A9" s="20"/>
      <c r="B9" s="29" t="s">
        <v>551</v>
      </c>
      <c r="C9" s="27">
        <v>102968200000</v>
      </c>
      <c r="D9" s="27">
        <v>147297000000</v>
      </c>
      <c r="E9" s="27">
        <v>169381000000</v>
      </c>
      <c r="F9" s="28">
        <v>98308100000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4455200000</v>
      </c>
      <c r="D12" s="27">
        <v>4746800000</v>
      </c>
      <c r="E12" s="27">
        <v>5151900000</v>
      </c>
      <c r="F12" s="28">
        <v>4995900000</v>
      </c>
      <c r="G12" s="20"/>
      <c r="H12" s="20"/>
      <c r="I12" s="20"/>
      <c r="J12" s="20"/>
      <c r="K12" s="20"/>
      <c r="L12" s="20"/>
      <c r="M12" s="20"/>
      <c r="N12" s="20"/>
      <c r="O12" s="20"/>
      <c r="P12" s="20"/>
      <c r="Q12" s="20"/>
      <c r="R12" s="20"/>
      <c r="S12" s="20"/>
      <c r="T12" s="20"/>
      <c r="U12" s="20"/>
      <c r="V12" s="20"/>
    </row>
    <row r="13" spans="1:22" ht="19" x14ac:dyDescent="0.25">
      <c r="A13" s="20"/>
      <c r="B13" s="29" t="s">
        <v>555</v>
      </c>
      <c r="C13" s="27">
        <v>26737900000</v>
      </c>
      <c r="D13" s="27">
        <v>26878700000</v>
      </c>
      <c r="E13" s="27">
        <v>27399300000</v>
      </c>
      <c r="F13" s="28">
        <v>26351500000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3453800000</v>
      </c>
      <c r="D17" s="34">
        <v>3056000000</v>
      </c>
      <c r="E17" s="34">
        <v>2402400000</v>
      </c>
      <c r="F17" s="35">
        <v>2715600000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8.4341880341880344</v>
      </c>
      <c r="D24" s="50">
        <f>D17/(D4)</f>
        <v>6.7091108671789241</v>
      </c>
      <c r="E24" s="50">
        <f>E17/(E4)</f>
        <v>4.7544033247575701</v>
      </c>
      <c r="F24" s="51">
        <f>F17/(F4)</f>
        <v>4.6885359116022096</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2.6627891826213262E-2</v>
      </c>
      <c r="D25" s="50">
        <f>D17/D6</f>
        <v>1.7545501467770761E-2</v>
      </c>
      <c r="E25" s="50">
        <f>E17/E6</f>
        <v>1.2208539167792711E-2</v>
      </c>
      <c r="F25" s="51">
        <f>F17/F6</f>
        <v>2.1784122522453143E-2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7.3638017024642635E-2</v>
      </c>
      <c r="D26" s="50">
        <f>D8/D6</f>
        <v>5.5171301163135844E-2</v>
      </c>
      <c r="E26" s="50">
        <f>E8/E6</f>
        <v>4.5647862108148023E-2</v>
      </c>
      <c r="F26" s="51">
        <f>F8/F6</f>
        <v>8.1102458214208931E-2</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3.8510204615919723</v>
      </c>
      <c r="D27" s="50">
        <f>D9/(D13+D10)</f>
        <v>5.4800641400067711</v>
      </c>
      <c r="E27" s="50">
        <f>E9/(E13+E10)</f>
        <v>6.1819462541013825</v>
      </c>
      <c r="F27" s="51">
        <f>F9/(F13+F10)</f>
        <v>3.7306453143084832</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-3.6278812766383527E-2</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0.12917244809801817</v>
      </c>
      <c r="D31" s="50">
        <f>D17/(D13+D10)</f>
        <v>0.11369597487973748</v>
      </c>
      <c r="E31" s="50">
        <f>E17/(E13+E10)</f>
        <v>8.7681072144178862E-2</v>
      </c>
      <c r="F31" s="51">
        <f>F17/(F13+F10)</f>
        <v>0.10305295713716486</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0.21416666666666664</v>
      </c>
      <c r="J2" s="20"/>
      <c r="K2" s="20"/>
      <c r="L2" s="20"/>
      <c r="M2" s="20"/>
      <c r="N2" s="20"/>
      <c r="O2" s="20"/>
      <c r="P2" s="20"/>
      <c r="Q2" s="20"/>
      <c r="R2" s="20"/>
      <c r="S2" s="20"/>
      <c r="T2" s="20"/>
      <c r="U2" s="20"/>
      <c r="V2" s="20"/>
    </row>
    <row r="3" spans="1:22" ht="19" x14ac:dyDescent="0.25">
      <c r="A3" s="20"/>
      <c r="B3" s="26" t="s">
        <v>545</v>
      </c>
      <c r="C3" s="27">
        <v>938000000</v>
      </c>
      <c r="D3" s="27">
        <v>1117000000</v>
      </c>
      <c r="E3" s="27">
        <v>667000000</v>
      </c>
      <c r="F3" s="28">
        <v>576000000</v>
      </c>
      <c r="G3" s="20"/>
      <c r="H3" s="20"/>
      <c r="I3" s="20"/>
      <c r="J3" s="20"/>
      <c r="K3" s="20"/>
      <c r="L3" s="20"/>
      <c r="M3" s="20"/>
      <c r="N3" s="20"/>
      <c r="O3" s="20"/>
      <c r="P3" s="20"/>
      <c r="Q3" s="20"/>
      <c r="R3" s="20"/>
      <c r="S3" s="20"/>
      <c r="T3" s="20"/>
      <c r="U3" s="20"/>
      <c r="V3" s="20"/>
    </row>
    <row r="4" spans="1:22" ht="19" x14ac:dyDescent="0.25">
      <c r="A4" s="20"/>
      <c r="B4" s="29" t="s">
        <v>546</v>
      </c>
      <c r="C4" s="27">
        <v>25072000000</v>
      </c>
      <c r="D4" s="27">
        <v>22713000000</v>
      </c>
      <c r="E4" s="27">
        <v>22352000000</v>
      </c>
      <c r="F4" s="28">
        <v>21017000000</v>
      </c>
      <c r="G4" s="20"/>
      <c r="H4" s="20"/>
      <c r="I4" s="20"/>
      <c r="J4" s="20"/>
      <c r="K4" s="20"/>
      <c r="L4" s="20"/>
      <c r="M4" s="20"/>
      <c r="N4" s="20"/>
      <c r="O4" s="20"/>
      <c r="P4" s="20"/>
      <c r="Q4" s="20"/>
      <c r="R4" s="20"/>
      <c r="S4" s="20"/>
      <c r="T4" s="20"/>
      <c r="U4" s="20"/>
      <c r="V4" s="20"/>
    </row>
    <row r="5" spans="1:22" ht="19" x14ac:dyDescent="0.25">
      <c r="A5" s="20"/>
      <c r="B5" s="29" t="s">
        <v>547</v>
      </c>
      <c r="C5" s="27">
        <v>0</v>
      </c>
      <c r="D5" s="27">
        <v>0</v>
      </c>
      <c r="E5" s="27">
        <v>0</v>
      </c>
      <c r="F5" s="28">
        <v>0</v>
      </c>
      <c r="G5" s="20"/>
      <c r="H5" s="20"/>
      <c r="I5" s="20"/>
      <c r="J5" s="20"/>
      <c r="K5" s="20"/>
      <c r="L5" s="20"/>
      <c r="M5" s="20"/>
      <c r="N5" s="20"/>
      <c r="O5" s="20"/>
      <c r="P5" s="20"/>
      <c r="Q5" s="20"/>
      <c r="R5" s="20"/>
      <c r="S5" s="20"/>
      <c r="T5" s="20"/>
      <c r="U5" s="20"/>
      <c r="V5" s="20"/>
    </row>
    <row r="6" spans="1:22" ht="19" x14ac:dyDescent="0.25">
      <c r="A6" s="20"/>
      <c r="B6" s="29" t="s">
        <v>548</v>
      </c>
      <c r="C6" s="27">
        <v>33517000000</v>
      </c>
      <c r="D6" s="27">
        <v>31353000000</v>
      </c>
      <c r="E6" s="27">
        <v>28753000000</v>
      </c>
      <c r="F6" s="28">
        <v>29666000000</v>
      </c>
      <c r="G6" s="20"/>
      <c r="H6" s="20"/>
      <c r="I6" s="20"/>
      <c r="J6" s="20"/>
      <c r="K6" s="20"/>
      <c r="L6" s="20"/>
      <c r="M6" s="20"/>
      <c r="N6" s="20"/>
      <c r="O6" s="20"/>
      <c r="P6" s="20"/>
      <c r="Q6" s="20"/>
      <c r="R6" s="20"/>
      <c r="S6" s="20"/>
      <c r="T6" s="20"/>
      <c r="U6" s="20"/>
      <c r="V6" s="20"/>
    </row>
    <row r="7" spans="1:22" ht="19" x14ac:dyDescent="0.25">
      <c r="A7" s="20"/>
      <c r="B7" s="29" t="s">
        <v>549</v>
      </c>
      <c r="C7" s="27">
        <v>2895000000</v>
      </c>
      <c r="D7" s="27">
        <v>2985000000</v>
      </c>
      <c r="E7" s="27">
        <v>2204000000</v>
      </c>
      <c r="F7" s="28">
        <v>3074000000</v>
      </c>
      <c r="G7" s="20"/>
      <c r="H7" s="20"/>
      <c r="I7" s="20"/>
      <c r="J7" s="20"/>
      <c r="K7" s="20"/>
      <c r="L7" s="20"/>
      <c r="M7" s="20"/>
      <c r="N7" s="20"/>
      <c r="O7" s="20"/>
      <c r="P7" s="20"/>
      <c r="Q7" s="20"/>
      <c r="R7" s="20"/>
      <c r="S7" s="20"/>
      <c r="T7" s="20"/>
      <c r="U7" s="20"/>
      <c r="V7" s="20"/>
    </row>
    <row r="8" spans="1:22" ht="19" x14ac:dyDescent="0.25">
      <c r="A8" s="20"/>
      <c r="B8" s="29" t="s">
        <v>550</v>
      </c>
      <c r="C8" s="27">
        <v>22497000000</v>
      </c>
      <c r="D8" s="27">
        <v>20773000000</v>
      </c>
      <c r="E8" s="27">
        <v>19361000000</v>
      </c>
      <c r="F8" s="28">
        <v>20515000000</v>
      </c>
      <c r="G8" s="20"/>
      <c r="H8" s="20"/>
      <c r="I8" s="20"/>
      <c r="J8" s="20"/>
      <c r="K8" s="20"/>
      <c r="L8" s="20"/>
      <c r="M8" s="20"/>
      <c r="N8" s="20"/>
      <c r="O8" s="20"/>
      <c r="P8" s="20"/>
      <c r="Q8" s="20"/>
      <c r="R8" s="20"/>
      <c r="S8" s="20"/>
      <c r="T8" s="20"/>
      <c r="U8" s="20"/>
      <c r="V8" s="20"/>
    </row>
    <row r="9" spans="1:22" ht="19" x14ac:dyDescent="0.25">
      <c r="A9" s="20"/>
      <c r="B9" s="29" t="s">
        <v>551</v>
      </c>
      <c r="C9" s="27">
        <v>25392000000</v>
      </c>
      <c r="D9" s="27">
        <v>23758000000</v>
      </c>
      <c r="E9" s="27">
        <v>21565000000</v>
      </c>
      <c r="F9" s="28">
        <v>23589000000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224000000</v>
      </c>
      <c r="D11" s="27">
        <v>224000000</v>
      </c>
      <c r="E11" s="27">
        <v>224000000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1658000000</v>
      </c>
      <c r="D12" s="27">
        <v>1350000000</v>
      </c>
      <c r="E12" s="27">
        <v>1057000000</v>
      </c>
      <c r="F12" s="28">
        <v>214000000</v>
      </c>
      <c r="G12" s="20"/>
      <c r="H12" s="20"/>
      <c r="I12" s="20"/>
      <c r="J12" s="20"/>
      <c r="K12" s="20"/>
      <c r="L12" s="20"/>
      <c r="M12" s="20"/>
      <c r="N12" s="20"/>
      <c r="O12" s="20"/>
      <c r="P12" s="20"/>
      <c r="Q12" s="20"/>
      <c r="R12" s="20"/>
      <c r="S12" s="20"/>
      <c r="T12" s="20"/>
      <c r="U12" s="20"/>
      <c r="V12" s="20"/>
    </row>
    <row r="13" spans="1:22" ht="19" x14ac:dyDescent="0.25">
      <c r="A13" s="20"/>
      <c r="B13" s="29" t="s">
        <v>555</v>
      </c>
      <c r="C13" s="27">
        <v>8125000000</v>
      </c>
      <c r="D13" s="27">
        <v>7595000000</v>
      </c>
      <c r="E13" s="27">
        <v>7188000000</v>
      </c>
      <c r="F13" s="28">
        <v>6077000000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2309000000</v>
      </c>
      <c r="D17" s="34">
        <v>855000000</v>
      </c>
      <c r="E17" s="34">
        <v>1819000000</v>
      </c>
      <c r="F17" s="35">
        <v>1276000000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9.2094767070835998E-2</v>
      </c>
      <c r="D24" s="50">
        <f>D17/(D4)</f>
        <v>3.7643640206049399E-2</v>
      </c>
      <c r="E24" s="50">
        <f>E17/(E4)</f>
        <v>8.1379742304939162E-2</v>
      </c>
      <c r="F24" s="51">
        <f>F17/(F4)</f>
        <v>6.0712756340105631E-2</v>
      </c>
      <c r="G24" s="46">
        <f>(IF(C24 &gt; 0.5, 100, IF(C24 &gt;= 0.2, 50, 0))) +
  (IF(D24 &gt; 0.5, 100, IF(D24 &gt;= 0.2, 50, 0))) +
  (IF(E24 &gt; 0.5, 100, IF(E24 &gt;= 0.2, 50, 0))) +
  (IF(F24 &gt; 0.5, 100, IF(F24 &gt;= 0.2, 50, 0)))</f>
        <v>0</v>
      </c>
      <c r="H24" s="47" t="s">
        <v>571</v>
      </c>
      <c r="I24" s="20"/>
      <c r="J24" s="20"/>
      <c r="K24" s="20"/>
      <c r="L24" s="20"/>
      <c r="M24" s="20"/>
      <c r="N24" s="20"/>
      <c r="O24" s="20"/>
      <c r="P24" s="20"/>
      <c r="Q24" s="20"/>
      <c r="R24" s="20"/>
      <c r="S24" s="20"/>
      <c r="T24" s="20"/>
      <c r="U24" s="20"/>
      <c r="V24" s="20"/>
    </row>
    <row r="25" spans="1:22" x14ac:dyDescent="0.2">
      <c r="A25" s="20"/>
      <c r="B25" s="39" t="s">
        <v>487</v>
      </c>
      <c r="C25" s="50">
        <f>C17/C6</f>
        <v>6.8890413819852614E-2</v>
      </c>
      <c r="D25" s="50">
        <f>D17/D6</f>
        <v>2.7270117692086881E-2</v>
      </c>
      <c r="E25" s="50">
        <f>E17/E6</f>
        <v>6.3262963864640212E-2</v>
      </c>
      <c r="F25" s="51">
        <f>F17/F6</f>
        <v>4.3012202521404974E-2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0.67121162395202438</v>
      </c>
      <c r="D26" s="50">
        <f>D8/D6</f>
        <v>0.66255222785698342</v>
      </c>
      <c r="E26" s="50">
        <f>E8/E6</f>
        <v>0.67335582374013148</v>
      </c>
      <c r="F26" s="51">
        <f>F8/F6</f>
        <v>0.69153239398638167</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3.1251692307692309</v>
      </c>
      <c r="D27" s="50">
        <f>D9/(D13+D10)</f>
        <v>3.1281105990783411</v>
      </c>
      <c r="E27" s="50">
        <f>E9/(E13+E10)</f>
        <v>3.0001391207568169</v>
      </c>
      <c r="F27" s="51">
        <f>F9/(F13+F10)</f>
        <v>3.8816850419614943</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Fail</v>
      </c>
      <c r="D28" s="52" t="str">
        <f>IF(D11=0, "Pass", "Fail")</f>
        <v>Fail</v>
      </c>
      <c r="E28" s="52" t="str">
        <f>IF(E11=0, "Pass", "Fail")</f>
        <v>Fail</v>
      </c>
      <c r="F28" s="53" t="str">
        <f>IF(F11=0, "Pass", "Fail")</f>
        <v>Pass</v>
      </c>
      <c r="G28" s="46">
        <f>(COUNTIF(C28:F28, "Pass") * 100) + (COUNTIF(C28:F28, "Fail") * 0)</f>
        <v>100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1.4815333687224097</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0.28418461538461537</v>
      </c>
      <c r="D31" s="50">
        <f>D17/(D13+D10)</f>
        <v>0.11257406188281764</v>
      </c>
      <c r="E31" s="50">
        <f>E17/(E13+E10)</f>
        <v>0.25306065664997218</v>
      </c>
      <c r="F31" s="51">
        <f>F17/(F13+F10)</f>
        <v>0.20997202567056114</v>
      </c>
      <c r="G31" s="46">
        <f>(IF(C31 &gt; 0.23, 100, 0)) +
  (IF(D31 &gt; 0.23, 100, 0)) +
  (IF(E31 &gt; 0.23, 100, 0)) +
  (IF(F31 &gt; 0.23, 100, 0))</f>
        <v>200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0.39833333333333337</v>
      </c>
      <c r="J2" s="20"/>
      <c r="K2" s="20"/>
      <c r="L2" s="20"/>
      <c r="M2" s="20"/>
      <c r="N2" s="20"/>
      <c r="O2" s="20"/>
      <c r="P2" s="20"/>
      <c r="Q2" s="20"/>
      <c r="R2" s="20"/>
      <c r="S2" s="20"/>
      <c r="T2" s="20"/>
      <c r="U2" s="20"/>
      <c r="V2" s="20"/>
    </row>
    <row r="3" spans="1:22" ht="19" x14ac:dyDescent="0.25">
      <c r="A3" s="20"/>
      <c r="B3" s="26" t="s">
        <v>545</v>
      </c>
      <c r="C3" s="27">
        <v>4424000000</v>
      </c>
      <c r="D3" s="27">
        <v>4233000000</v>
      </c>
      <c r="E3" s="27">
        <v>3414000000</v>
      </c>
      <c r="F3" s="28">
        <v>3266000000</v>
      </c>
      <c r="G3" s="20"/>
      <c r="H3" s="20"/>
      <c r="I3" s="20"/>
      <c r="J3" s="20"/>
      <c r="K3" s="20"/>
      <c r="L3" s="20"/>
      <c r="M3" s="20"/>
      <c r="N3" s="20"/>
      <c r="O3" s="20"/>
      <c r="P3" s="20"/>
      <c r="Q3" s="20"/>
      <c r="R3" s="20"/>
      <c r="S3" s="20"/>
      <c r="T3" s="20"/>
      <c r="U3" s="20"/>
      <c r="V3" s="20"/>
    </row>
    <row r="4" spans="1:22" ht="19" x14ac:dyDescent="0.25">
      <c r="A4" s="20"/>
      <c r="B4" s="29" t="s">
        <v>546</v>
      </c>
      <c r="C4" s="27">
        <v>9236000000</v>
      </c>
      <c r="D4" s="27">
        <v>9841000000</v>
      </c>
      <c r="E4" s="27">
        <v>9920000000</v>
      </c>
      <c r="F4" s="28">
        <v>10777000000</v>
      </c>
      <c r="G4" s="20"/>
      <c r="H4" s="20"/>
      <c r="I4" s="20"/>
      <c r="J4" s="20"/>
      <c r="K4" s="20"/>
      <c r="L4" s="20"/>
      <c r="M4" s="20"/>
      <c r="N4" s="20"/>
      <c r="O4" s="20"/>
      <c r="P4" s="20"/>
      <c r="Q4" s="20"/>
      <c r="R4" s="20"/>
      <c r="S4" s="20"/>
      <c r="T4" s="20"/>
      <c r="U4" s="20"/>
      <c r="V4" s="20"/>
    </row>
    <row r="5" spans="1:22" ht="19" x14ac:dyDescent="0.25">
      <c r="A5" s="20"/>
      <c r="B5" s="29" t="s">
        <v>547</v>
      </c>
      <c r="C5" s="27">
        <v>18358000000</v>
      </c>
      <c r="D5" s="27">
        <v>18782000000</v>
      </c>
      <c r="E5" s="27">
        <v>19363000000</v>
      </c>
      <c r="F5" s="28">
        <v>17506000000</v>
      </c>
      <c r="G5" s="20"/>
      <c r="H5" s="20"/>
      <c r="I5" s="20"/>
      <c r="J5" s="20"/>
      <c r="K5" s="20"/>
      <c r="L5" s="20"/>
      <c r="M5" s="20"/>
      <c r="N5" s="20"/>
      <c r="O5" s="20"/>
      <c r="P5" s="20"/>
      <c r="Q5" s="20"/>
      <c r="R5" s="20"/>
      <c r="S5" s="20"/>
      <c r="T5" s="20"/>
      <c r="U5" s="20"/>
      <c r="V5" s="20"/>
    </row>
    <row r="6" spans="1:22" ht="19" x14ac:dyDescent="0.25">
      <c r="A6" s="20"/>
      <c r="B6" s="29" t="s">
        <v>548</v>
      </c>
      <c r="C6" s="27">
        <v>97703000000</v>
      </c>
      <c r="D6" s="27">
        <v>92763000000</v>
      </c>
      <c r="E6" s="27">
        <v>94354000000</v>
      </c>
      <c r="F6" s="28">
        <v>87296000000</v>
      </c>
      <c r="G6" s="20"/>
      <c r="H6" s="20"/>
      <c r="I6" s="20"/>
      <c r="J6" s="20"/>
      <c r="K6" s="20"/>
      <c r="L6" s="20"/>
      <c r="M6" s="20"/>
      <c r="N6" s="20"/>
      <c r="O6" s="20"/>
      <c r="P6" s="20"/>
      <c r="Q6" s="20"/>
      <c r="R6" s="20"/>
      <c r="S6" s="20"/>
      <c r="T6" s="20"/>
      <c r="U6" s="20"/>
      <c r="V6" s="20"/>
    </row>
    <row r="7" spans="1:22" ht="19" x14ac:dyDescent="0.25">
      <c r="A7" s="20"/>
      <c r="B7" s="29" t="s">
        <v>549</v>
      </c>
      <c r="C7" s="27">
        <v>23571000000</v>
      </c>
      <c r="D7" s="27">
        <v>19724000000</v>
      </c>
      <c r="E7" s="27">
        <v>19950000000</v>
      </c>
      <c r="F7" s="28">
        <v>14601000000</v>
      </c>
      <c r="G7" s="20"/>
      <c r="H7" s="20"/>
      <c r="I7" s="20"/>
      <c r="J7" s="20"/>
      <c r="K7" s="20"/>
      <c r="L7" s="20"/>
      <c r="M7" s="20"/>
      <c r="N7" s="20"/>
      <c r="O7" s="20"/>
      <c r="P7" s="20"/>
      <c r="Q7" s="20"/>
      <c r="R7" s="20"/>
      <c r="S7" s="20"/>
      <c r="T7" s="20"/>
      <c r="U7" s="20"/>
      <c r="V7" s="20"/>
    </row>
    <row r="8" spans="1:22" ht="19" x14ac:dyDescent="0.25">
      <c r="A8" s="20"/>
      <c r="B8" s="29" t="s">
        <v>550</v>
      </c>
      <c r="C8" s="27">
        <v>46652000000</v>
      </c>
      <c r="D8" s="27">
        <v>47213000000</v>
      </c>
      <c r="E8" s="27">
        <v>49544000000</v>
      </c>
      <c r="F8" s="28">
        <v>51411000000</v>
      </c>
      <c r="G8" s="20"/>
      <c r="H8" s="20"/>
      <c r="I8" s="20"/>
      <c r="J8" s="20"/>
      <c r="K8" s="20"/>
      <c r="L8" s="20"/>
      <c r="M8" s="20"/>
      <c r="N8" s="20"/>
      <c r="O8" s="20"/>
      <c r="P8" s="20"/>
      <c r="Q8" s="20"/>
      <c r="R8" s="20"/>
      <c r="S8" s="20"/>
      <c r="T8" s="20"/>
      <c r="U8" s="20"/>
      <c r="V8" s="20"/>
    </row>
    <row r="9" spans="1:22" ht="19" x14ac:dyDescent="0.25">
      <c r="A9" s="20"/>
      <c r="B9" s="29" t="s">
        <v>551</v>
      </c>
      <c r="C9" s="27">
        <v>70223000000</v>
      </c>
      <c r="D9" s="27">
        <v>66937000000</v>
      </c>
      <c r="E9" s="27">
        <v>69494000000</v>
      </c>
      <c r="F9" s="28">
        <v>66012000000</v>
      </c>
      <c r="G9" s="20"/>
      <c r="H9" s="20"/>
      <c r="I9" s="20"/>
      <c r="J9" s="20"/>
      <c r="K9" s="20"/>
      <c r="L9" s="20"/>
      <c r="M9" s="20"/>
      <c r="N9" s="20"/>
      <c r="O9" s="20"/>
      <c r="P9" s="20"/>
      <c r="Q9" s="20"/>
      <c r="R9" s="20"/>
      <c r="S9" s="20"/>
      <c r="T9" s="20"/>
      <c r="U9" s="20"/>
      <c r="V9" s="20"/>
    </row>
    <row r="10" spans="1:22" ht="19" x14ac:dyDescent="0.25">
      <c r="A10" s="20"/>
      <c r="B10" s="29" t="s">
        <v>552</v>
      </c>
      <c r="C10" s="27">
        <v>54535000000</v>
      </c>
      <c r="D10" s="27">
        <v>52601000000</v>
      </c>
      <c r="E10" s="27">
        <v>51641000000</v>
      </c>
      <c r="F10" s="28">
        <v>52016000000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73782000000</v>
      </c>
      <c r="D12" s="27">
        <v>71019000000</v>
      </c>
      <c r="E12" s="27">
        <v>69094000000</v>
      </c>
      <c r="F12" s="28">
        <v>66555000000</v>
      </c>
      <c r="G12" s="20"/>
      <c r="H12" s="20"/>
      <c r="I12" s="20"/>
      <c r="J12" s="20"/>
      <c r="K12" s="20"/>
      <c r="L12" s="20"/>
      <c r="M12" s="20"/>
      <c r="N12" s="20"/>
      <c r="O12" s="20"/>
      <c r="P12" s="20"/>
      <c r="Q12" s="20"/>
      <c r="R12" s="20"/>
      <c r="S12" s="20"/>
      <c r="T12" s="20"/>
      <c r="U12" s="20"/>
      <c r="V12" s="20"/>
    </row>
    <row r="13" spans="1:22" ht="19" x14ac:dyDescent="0.25">
      <c r="A13" s="20"/>
      <c r="B13" s="29" t="s">
        <v>555</v>
      </c>
      <c r="C13" s="27">
        <v>27480000000</v>
      </c>
      <c r="D13" s="27">
        <v>25826000000</v>
      </c>
      <c r="E13" s="27">
        <v>24860000000</v>
      </c>
      <c r="F13" s="28">
        <v>21284000000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11599000000</v>
      </c>
      <c r="D17" s="34">
        <v>11018000000</v>
      </c>
      <c r="E17" s="34">
        <v>12625000000</v>
      </c>
      <c r="F17" s="35">
        <v>9844000000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1.2558466868774361</v>
      </c>
      <c r="D24" s="50">
        <f>D17/(D4)</f>
        <v>1.1196016664973072</v>
      </c>
      <c r="E24" s="50">
        <f>E17/(E4)</f>
        <v>1.2726814516129032</v>
      </c>
      <c r="F24" s="51">
        <f>F17/(F4)</f>
        <v>0.91342674213603048</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0.11871692783230811</v>
      </c>
      <c r="D25" s="50">
        <f>D17/D6</f>
        <v>0.11877580500846242</v>
      </c>
      <c r="E25" s="50">
        <f>E17/E6</f>
        <v>0.13380460817771372</v>
      </c>
      <c r="F25" s="51">
        <f>F17/F6</f>
        <v>0.11276576246334311</v>
      </c>
      <c r="G25" s="46">
        <f>(IF(C25 &gt; 0.17, 100, IF(C25 &gt;= 0.1, 50, 0))) +
  (IF(D25 &gt; 0.17, 100, IF(D25 &gt;= 0.1, 50, 0))) +
  (IF(E25 &gt; 0.17, 100, IF(E25 &gt;= 0.1, 50, 0))) +
  (IF(F25 &gt; 0.17, 100, IF(F25 &gt;= 0.1, 50, 0)))</f>
        <v>200</v>
      </c>
      <c r="H25" s="47" t="s">
        <v>572</v>
      </c>
      <c r="I25" s="20"/>
      <c r="J25" s="20"/>
      <c r="K25" s="20"/>
      <c r="L25" s="20"/>
      <c r="M25" s="20"/>
      <c r="N25" s="20"/>
      <c r="O25" s="20"/>
      <c r="P25" s="20"/>
      <c r="Q25" s="20"/>
      <c r="R25" s="20"/>
      <c r="S25" s="20"/>
      <c r="T25" s="20"/>
      <c r="U25" s="20"/>
      <c r="V25" s="20"/>
    </row>
    <row r="26" spans="1:22" x14ac:dyDescent="0.2">
      <c r="A26" s="20"/>
      <c r="B26" s="39" t="s">
        <v>489</v>
      </c>
      <c r="C26" s="50">
        <f>C8/C6</f>
        <v>0.47748789699395106</v>
      </c>
      <c r="D26" s="50">
        <f>D8/D6</f>
        <v>0.50896370320062956</v>
      </c>
      <c r="E26" s="50">
        <f>E8/E6</f>
        <v>0.52508637683617021</v>
      </c>
      <c r="F26" s="51">
        <f>F8/F6</f>
        <v>0.58892732771260992</v>
      </c>
      <c r="G26" s="46">
        <f>(IF(C26 &lt; 0.5, 100, 0)) +
  (IF(D26 &lt; 0.5, 100, 0)) +
  (IF(E26 &lt; 0.5, 100, 0)) +
  (IF(F26 &lt; 0.5, 100, 0))</f>
        <v>100</v>
      </c>
      <c r="H26" s="47" t="s">
        <v>573</v>
      </c>
      <c r="I26" s="20"/>
      <c r="J26" s="20"/>
      <c r="K26" s="20"/>
      <c r="L26" s="20"/>
      <c r="M26" s="20"/>
      <c r="N26" s="20"/>
      <c r="O26" s="20"/>
      <c r="P26" s="20"/>
      <c r="Q26" s="20"/>
      <c r="R26" s="20"/>
      <c r="S26" s="20"/>
      <c r="T26" s="20"/>
      <c r="U26" s="20"/>
      <c r="V26" s="20"/>
    </row>
    <row r="27" spans="1:22" x14ac:dyDescent="0.2">
      <c r="A27" s="20"/>
      <c r="B27" s="39" t="s">
        <v>574</v>
      </c>
      <c r="C27" s="50">
        <f>C9/(C13+C10)</f>
        <v>0.85622142291044323</v>
      </c>
      <c r="D27" s="50">
        <f>D9/(D13+D10)</f>
        <v>0.85349433230902627</v>
      </c>
      <c r="E27" s="50">
        <f>E9/(E13+E10)</f>
        <v>0.90840642605979005</v>
      </c>
      <c r="F27" s="51">
        <f>F9/(F13+F10)</f>
        <v>0.9005729877216917</v>
      </c>
      <c r="G27" s="46">
        <f>(IF(C27 &lt; 0.8, 100, IF(C27 &lt; 1, 50, 0))) +
  (IF(D27 &lt; 0.8, 100, IF(D27 &lt; 1, 50, 0))) +
  (IF(E27 &lt; 0.8, 100, IF(E27 &lt; 1, 50, 0))) +
  (IF(F27 &lt; 0.8, 100, IF(F27 &lt; 1, 50, 0)))</f>
        <v>200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3.4971525618462486E-2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0.14142534902152046</v>
      </c>
      <c r="D31" s="50">
        <f>D17/(D13+D10)</f>
        <v>0.14048733216876841</v>
      </c>
      <c r="E31" s="50">
        <f>E17/(E13+E10)</f>
        <v>0.16503052247683037</v>
      </c>
      <c r="F31" s="51">
        <f>F17/(F13+F10)</f>
        <v>0.13429740791268757</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0.50166666666666659</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1659000000</v>
      </c>
      <c r="D4" s="27">
        <v>1977000000</v>
      </c>
      <c r="E4" s="27">
        <v>2104000000</v>
      </c>
      <c r="F4" s="28">
        <v>2264000000</v>
      </c>
      <c r="G4" s="20"/>
      <c r="H4" s="20"/>
      <c r="I4" s="20"/>
      <c r="J4" s="20"/>
      <c r="K4" s="20"/>
      <c r="L4" s="20"/>
      <c r="M4" s="20"/>
      <c r="N4" s="20"/>
      <c r="O4" s="20"/>
      <c r="P4" s="20"/>
      <c r="Q4" s="20"/>
      <c r="R4" s="20"/>
      <c r="S4" s="20"/>
      <c r="T4" s="20"/>
      <c r="U4" s="20"/>
      <c r="V4" s="20"/>
    </row>
    <row r="5" spans="1:22" ht="19" x14ac:dyDescent="0.25">
      <c r="A5" s="20"/>
      <c r="B5" s="29" t="s">
        <v>547</v>
      </c>
      <c r="C5" s="27">
        <v>6085000000</v>
      </c>
      <c r="D5" s="27">
        <v>5710000000</v>
      </c>
      <c r="E5" s="27">
        <v>5620000000</v>
      </c>
      <c r="F5" s="28">
        <v>5031000000</v>
      </c>
      <c r="G5" s="20"/>
      <c r="H5" s="20"/>
      <c r="I5" s="20"/>
      <c r="J5" s="20"/>
      <c r="K5" s="20"/>
      <c r="L5" s="20"/>
      <c r="M5" s="20"/>
      <c r="N5" s="20"/>
      <c r="O5" s="20"/>
      <c r="P5" s="20"/>
      <c r="Q5" s="20"/>
      <c r="R5" s="20"/>
      <c r="S5" s="20"/>
      <c r="T5" s="20"/>
      <c r="U5" s="20"/>
      <c r="V5" s="20"/>
    </row>
    <row r="6" spans="1:22" ht="19" x14ac:dyDescent="0.25">
      <c r="A6" s="20"/>
      <c r="B6" s="29" t="s">
        <v>548</v>
      </c>
      <c r="C6" s="27">
        <v>18483000000</v>
      </c>
      <c r="D6" s="27">
        <v>17852000000</v>
      </c>
      <c r="E6" s="27">
        <v>17852000000</v>
      </c>
      <c r="F6" s="28">
        <v>16923000000</v>
      </c>
      <c r="G6" s="20"/>
      <c r="H6" s="20"/>
      <c r="I6" s="20"/>
      <c r="J6" s="20"/>
      <c r="K6" s="20"/>
      <c r="L6" s="20"/>
      <c r="M6" s="20"/>
      <c r="N6" s="20"/>
      <c r="O6" s="20"/>
      <c r="P6" s="20"/>
      <c r="Q6" s="20"/>
      <c r="R6" s="20"/>
      <c r="S6" s="20"/>
      <c r="T6" s="20"/>
      <c r="U6" s="20"/>
      <c r="V6" s="20"/>
    </row>
    <row r="7" spans="1:22" ht="19" x14ac:dyDescent="0.25">
      <c r="A7" s="20"/>
      <c r="B7" s="29" t="s">
        <v>549</v>
      </c>
      <c r="C7" s="27">
        <v>3333000000</v>
      </c>
      <c r="D7" s="27">
        <v>3347000000</v>
      </c>
      <c r="E7" s="27">
        <v>3529000000</v>
      </c>
      <c r="F7" s="28">
        <v>3540000000</v>
      </c>
      <c r="G7" s="20"/>
      <c r="H7" s="20"/>
      <c r="I7" s="20"/>
      <c r="J7" s="20"/>
      <c r="K7" s="20"/>
      <c r="L7" s="20"/>
      <c r="M7" s="20"/>
      <c r="N7" s="20"/>
      <c r="O7" s="20"/>
      <c r="P7" s="20"/>
      <c r="Q7" s="20"/>
      <c r="R7" s="20"/>
      <c r="S7" s="20"/>
      <c r="T7" s="20"/>
      <c r="U7" s="20"/>
      <c r="V7" s="20"/>
    </row>
    <row r="8" spans="1:22" ht="19" x14ac:dyDescent="0.25">
      <c r="A8" s="20"/>
      <c r="B8" s="29" t="s">
        <v>550</v>
      </c>
      <c r="C8" s="27">
        <v>1923000000</v>
      </c>
      <c r="D8" s="27">
        <v>2196000000</v>
      </c>
      <c r="E8" s="27">
        <v>2332000000</v>
      </c>
      <c r="F8" s="28">
        <v>2547000000</v>
      </c>
      <c r="G8" s="20"/>
      <c r="H8" s="20"/>
      <c r="I8" s="20"/>
      <c r="J8" s="20"/>
      <c r="K8" s="20"/>
      <c r="L8" s="20"/>
      <c r="M8" s="20"/>
      <c r="N8" s="20"/>
      <c r="O8" s="20"/>
      <c r="P8" s="20"/>
      <c r="Q8" s="20"/>
      <c r="R8" s="20"/>
      <c r="S8" s="20"/>
      <c r="T8" s="20"/>
      <c r="U8" s="20"/>
      <c r="V8" s="20"/>
    </row>
    <row r="9" spans="1:22" ht="19" x14ac:dyDescent="0.25">
      <c r="A9" s="20"/>
      <c r="B9" s="29" t="s">
        <v>551</v>
      </c>
      <c r="C9" s="27">
        <v>5256000000</v>
      </c>
      <c r="D9" s="27">
        <v>5543000000</v>
      </c>
      <c r="E9" s="27">
        <v>5861000000</v>
      </c>
      <c r="F9" s="28">
        <v>6087000000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13301000000</v>
      </c>
      <c r="D12" s="27">
        <v>12588000000</v>
      </c>
      <c r="E12" s="27">
        <v>11922000000</v>
      </c>
      <c r="F12" s="28">
        <v>10689000000</v>
      </c>
      <c r="G12" s="20"/>
      <c r="H12" s="20"/>
      <c r="I12" s="20"/>
      <c r="J12" s="20"/>
      <c r="K12" s="20"/>
      <c r="L12" s="20"/>
      <c r="M12" s="20"/>
      <c r="N12" s="20"/>
      <c r="O12" s="20"/>
      <c r="P12" s="20"/>
      <c r="Q12" s="20"/>
      <c r="R12" s="20"/>
      <c r="S12" s="20"/>
      <c r="T12" s="20"/>
      <c r="U12" s="20"/>
      <c r="V12" s="20"/>
    </row>
    <row r="13" spans="1:22" ht="19" x14ac:dyDescent="0.25">
      <c r="A13" s="20"/>
      <c r="B13" s="29" t="s">
        <v>555</v>
      </c>
      <c r="C13" s="27">
        <v>13227000000</v>
      </c>
      <c r="D13" s="27">
        <v>12309000000</v>
      </c>
      <c r="E13" s="27">
        <v>11991000000</v>
      </c>
      <c r="F13" s="28">
        <v>10836000000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2330000000</v>
      </c>
      <c r="D17" s="34">
        <v>2568000000</v>
      </c>
      <c r="E17" s="34">
        <v>2495000000</v>
      </c>
      <c r="F17" s="35">
        <v>3299000000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1.4044605183845691</v>
      </c>
      <c r="D24" s="50">
        <f>D17/(D4)</f>
        <v>1.2989377845220029</v>
      </c>
      <c r="E24" s="50">
        <f>E17/(E4)</f>
        <v>1.1858365019011408</v>
      </c>
      <c r="F24" s="51">
        <f>F17/(F4)</f>
        <v>1.457155477031802</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0.1260617865065195</v>
      </c>
      <c r="D25" s="50">
        <f>D17/D6</f>
        <v>0.143849428635447</v>
      </c>
      <c r="E25" s="50">
        <f>E17/E6</f>
        <v>0.13976025095227426</v>
      </c>
      <c r="F25" s="51">
        <f>F17/F6</f>
        <v>0.19494179518997815</v>
      </c>
      <c r="G25" s="46">
        <f>(IF(C25 &gt; 0.17, 100, IF(C25 &gt;= 0.1, 50, 0))) +
  (IF(D25 &gt; 0.17, 100, IF(D25 &gt;= 0.1, 50, 0))) +
  (IF(E25 &gt; 0.17, 100, IF(E25 &gt;= 0.1, 50, 0))) +
  (IF(F25 &gt; 0.17, 100, IF(F25 &gt;= 0.1, 50, 0)))</f>
        <v>250</v>
      </c>
      <c r="H25" s="47" t="s">
        <v>572</v>
      </c>
      <c r="I25" s="20"/>
      <c r="J25" s="20"/>
      <c r="K25" s="20"/>
      <c r="L25" s="20"/>
      <c r="M25" s="20"/>
      <c r="N25" s="20"/>
      <c r="O25" s="20"/>
      <c r="P25" s="20"/>
      <c r="Q25" s="20"/>
      <c r="R25" s="20"/>
      <c r="S25" s="20"/>
      <c r="T25" s="20"/>
      <c r="U25" s="20"/>
      <c r="V25" s="20"/>
    </row>
    <row r="26" spans="1:22" x14ac:dyDescent="0.2">
      <c r="A26" s="20"/>
      <c r="B26" s="39" t="s">
        <v>489</v>
      </c>
      <c r="C26" s="50">
        <f>C8/C6</f>
        <v>0.10404155169615323</v>
      </c>
      <c r="D26" s="50">
        <f>D8/D6</f>
        <v>0.12301142729105982</v>
      </c>
      <c r="E26" s="50">
        <f>E8/E6</f>
        <v>0.1306296213309433</v>
      </c>
      <c r="F26" s="51">
        <f>F8/F6</f>
        <v>0.15050522956922532</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0.3973690179178952</v>
      </c>
      <c r="D27" s="50">
        <f>D9/(D13+D10)</f>
        <v>0.45032090340401332</v>
      </c>
      <c r="E27" s="50">
        <f>E9/(E13+E10)</f>
        <v>0.4887832541072471</v>
      </c>
      <c r="F27" s="51">
        <f>F9/(F13+F10)</f>
        <v>0.56173864894795122</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7.5952195704317785E-2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0.17615483480759053</v>
      </c>
      <c r="D31" s="50">
        <f>D17/(D13+D10)</f>
        <v>0.20862783329271264</v>
      </c>
      <c r="E31" s="50">
        <f>E17/(E13+E10)</f>
        <v>0.20807272120757234</v>
      </c>
      <c r="F31" s="51">
        <f>F17/(F13+F10)</f>
        <v>0.30444813584348468</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0.4425</v>
      </c>
      <c r="J2" s="20"/>
      <c r="K2" s="20"/>
      <c r="L2" s="20"/>
      <c r="M2" s="20"/>
      <c r="N2" s="20"/>
      <c r="O2" s="20"/>
      <c r="P2" s="20"/>
      <c r="Q2" s="20"/>
      <c r="R2" s="20"/>
      <c r="S2" s="20"/>
      <c r="T2" s="20"/>
      <c r="U2" s="20"/>
      <c r="V2" s="20"/>
    </row>
    <row r="3" spans="1:22" ht="19" x14ac:dyDescent="0.25">
      <c r="A3" s="20"/>
      <c r="B3" s="26" t="s">
        <v>545</v>
      </c>
      <c r="C3" s="27">
        <v>1934000000</v>
      </c>
      <c r="D3" s="27">
        <v>2074000000</v>
      </c>
      <c r="E3" s="27">
        <v>1692000000</v>
      </c>
      <c r="F3" s="28">
        <v>1673000000</v>
      </c>
      <c r="G3" s="20"/>
      <c r="H3" s="20"/>
      <c r="I3" s="20"/>
      <c r="J3" s="20"/>
      <c r="K3" s="20"/>
      <c r="L3" s="20"/>
      <c r="M3" s="20"/>
      <c r="N3" s="20"/>
      <c r="O3" s="20"/>
      <c r="P3" s="20"/>
      <c r="Q3" s="20"/>
      <c r="R3" s="20"/>
      <c r="S3" s="20"/>
      <c r="T3" s="20"/>
      <c r="U3" s="20"/>
      <c r="V3" s="20"/>
    </row>
    <row r="4" spans="1:22" ht="19" x14ac:dyDescent="0.25">
      <c r="A4" s="20"/>
      <c r="B4" s="29" t="s">
        <v>546</v>
      </c>
      <c r="C4" s="27">
        <v>4582000000</v>
      </c>
      <c r="D4" s="27">
        <v>4307000000</v>
      </c>
      <c r="E4" s="27">
        <v>3730000000</v>
      </c>
      <c r="F4" s="28">
        <v>3716000000</v>
      </c>
      <c r="G4" s="20"/>
      <c r="H4" s="20"/>
      <c r="I4" s="20"/>
      <c r="J4" s="20"/>
      <c r="K4" s="20"/>
      <c r="L4" s="20"/>
      <c r="M4" s="20"/>
      <c r="N4" s="20"/>
      <c r="O4" s="20"/>
      <c r="P4" s="20"/>
      <c r="Q4" s="20"/>
      <c r="R4" s="20"/>
      <c r="S4" s="20"/>
      <c r="T4" s="20"/>
      <c r="U4" s="20"/>
      <c r="V4" s="20"/>
    </row>
    <row r="5" spans="1:22" ht="19" x14ac:dyDescent="0.25">
      <c r="A5" s="20"/>
      <c r="B5" s="29" t="s">
        <v>547</v>
      </c>
      <c r="C5" s="27">
        <v>3410000000</v>
      </c>
      <c r="D5" s="27">
        <v>3352000000</v>
      </c>
      <c r="E5" s="27">
        <v>3284000000</v>
      </c>
      <c r="F5" s="28">
        <v>3824000000</v>
      </c>
      <c r="G5" s="20"/>
      <c r="H5" s="20"/>
      <c r="I5" s="20"/>
      <c r="J5" s="20"/>
      <c r="K5" s="20"/>
      <c r="L5" s="20"/>
      <c r="M5" s="20"/>
      <c r="N5" s="20"/>
      <c r="O5" s="20"/>
      <c r="P5" s="20"/>
      <c r="Q5" s="20"/>
      <c r="R5" s="20"/>
      <c r="S5" s="20"/>
      <c r="T5" s="20"/>
      <c r="U5" s="20"/>
      <c r="V5" s="20"/>
    </row>
    <row r="6" spans="1:22" ht="19" x14ac:dyDescent="0.25">
      <c r="A6" s="20"/>
      <c r="B6" s="29" t="s">
        <v>548</v>
      </c>
      <c r="C6" s="27">
        <v>16393000000</v>
      </c>
      <c r="D6" s="27">
        <v>15731000000</v>
      </c>
      <c r="E6" s="27">
        <v>15040000000</v>
      </c>
      <c r="F6" s="28">
        <v>15920000000</v>
      </c>
      <c r="G6" s="20"/>
      <c r="H6" s="20"/>
      <c r="I6" s="20"/>
      <c r="J6" s="20"/>
      <c r="K6" s="20"/>
      <c r="L6" s="20"/>
      <c r="M6" s="20"/>
      <c r="N6" s="20"/>
      <c r="O6" s="20"/>
      <c r="P6" s="20"/>
      <c r="Q6" s="20"/>
      <c r="R6" s="20"/>
      <c r="S6" s="20"/>
      <c r="T6" s="20"/>
      <c r="U6" s="20"/>
      <c r="V6" s="20"/>
    </row>
    <row r="7" spans="1:22" ht="19" x14ac:dyDescent="0.25">
      <c r="A7" s="20"/>
      <c r="B7" s="29" t="s">
        <v>549</v>
      </c>
      <c r="C7" s="27">
        <v>4741000000</v>
      </c>
      <c r="D7" s="27">
        <v>4004000000</v>
      </c>
      <c r="E7" s="27">
        <v>4051000000</v>
      </c>
      <c r="F7" s="28">
        <v>4404000000</v>
      </c>
      <c r="G7" s="20"/>
      <c r="H7" s="20"/>
      <c r="I7" s="20"/>
      <c r="J7" s="20"/>
      <c r="K7" s="20"/>
      <c r="L7" s="20"/>
      <c r="M7" s="20"/>
      <c r="N7" s="20"/>
      <c r="O7" s="20"/>
      <c r="P7" s="20"/>
      <c r="Q7" s="20"/>
      <c r="R7" s="20"/>
      <c r="S7" s="20"/>
      <c r="T7" s="20"/>
      <c r="U7" s="20"/>
      <c r="V7" s="20"/>
    </row>
    <row r="8" spans="1:22" ht="19" x14ac:dyDescent="0.25">
      <c r="A8" s="20"/>
      <c r="B8" s="29" t="s">
        <v>550</v>
      </c>
      <c r="C8" s="27">
        <v>10695000000</v>
      </c>
      <c r="D8" s="27">
        <v>10921000000</v>
      </c>
      <c r="E8" s="27">
        <v>10018000000</v>
      </c>
      <c r="F8" s="28">
        <v>10415000000</v>
      </c>
      <c r="G8" s="20"/>
      <c r="H8" s="20"/>
      <c r="I8" s="20"/>
      <c r="J8" s="20"/>
      <c r="K8" s="20"/>
      <c r="L8" s="20"/>
      <c r="M8" s="20"/>
      <c r="N8" s="20"/>
      <c r="O8" s="20"/>
      <c r="P8" s="20"/>
      <c r="Q8" s="20"/>
      <c r="R8" s="20"/>
      <c r="S8" s="20"/>
      <c r="T8" s="20"/>
      <c r="U8" s="20"/>
      <c r="V8" s="20"/>
    </row>
    <row r="9" spans="1:22" ht="19" x14ac:dyDescent="0.25">
      <c r="A9" s="20"/>
      <c r="B9" s="29" t="s">
        <v>551</v>
      </c>
      <c r="C9" s="27">
        <v>15436000000</v>
      </c>
      <c r="D9" s="27">
        <v>14925000000</v>
      </c>
      <c r="E9" s="27">
        <v>14069000000</v>
      </c>
      <c r="F9" s="28">
        <v>14819000000</v>
      </c>
      <c r="G9" s="20"/>
      <c r="H9" s="20"/>
      <c r="I9" s="20"/>
      <c r="J9" s="20"/>
      <c r="K9" s="20"/>
      <c r="L9" s="20"/>
      <c r="M9" s="20"/>
      <c r="N9" s="20"/>
      <c r="O9" s="20"/>
      <c r="P9" s="20"/>
      <c r="Q9" s="20"/>
      <c r="R9" s="20"/>
      <c r="S9" s="20"/>
      <c r="T9" s="20"/>
      <c r="U9" s="20"/>
      <c r="V9" s="20"/>
    </row>
    <row r="10" spans="1:22" ht="19" x14ac:dyDescent="0.25">
      <c r="A10" s="20"/>
      <c r="B10" s="29" t="s">
        <v>552</v>
      </c>
      <c r="C10" s="27">
        <v>26017000000</v>
      </c>
      <c r="D10" s="27">
        <v>25128000000</v>
      </c>
      <c r="E10" s="27">
        <v>24089000000</v>
      </c>
      <c r="F10" s="28">
        <v>23045000000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25289000000</v>
      </c>
      <c r="D12" s="27">
        <v>24573000000</v>
      </c>
      <c r="E12" s="27">
        <v>24350000000</v>
      </c>
      <c r="F12" s="28">
        <v>23699000000</v>
      </c>
      <c r="G12" s="20"/>
      <c r="H12" s="20"/>
      <c r="I12" s="20"/>
      <c r="J12" s="20"/>
      <c r="K12" s="20"/>
      <c r="L12" s="20"/>
      <c r="M12" s="20"/>
      <c r="N12" s="20"/>
      <c r="O12" s="20"/>
      <c r="P12" s="20"/>
      <c r="Q12" s="20"/>
      <c r="R12" s="20"/>
      <c r="S12" s="20"/>
      <c r="T12" s="20"/>
      <c r="U12" s="20"/>
      <c r="V12" s="20"/>
    </row>
    <row r="13" spans="1:22" ht="19" x14ac:dyDescent="0.25">
      <c r="A13" s="20"/>
      <c r="B13" s="29" t="s">
        <v>555</v>
      </c>
      <c r="C13" s="27">
        <v>957000000</v>
      </c>
      <c r="D13" s="27">
        <v>806000000</v>
      </c>
      <c r="E13" s="27">
        <v>971000000</v>
      </c>
      <c r="F13" s="28">
        <v>1101000000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3745000000</v>
      </c>
      <c r="D17" s="34">
        <v>2556000000</v>
      </c>
      <c r="E17" s="34">
        <v>3325000000</v>
      </c>
      <c r="F17" s="35">
        <v>3719000000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0.81732867743343518</v>
      </c>
      <c r="D24" s="50">
        <f>D17/(D4)</f>
        <v>0.59345251915486419</v>
      </c>
      <c r="E24" s="50">
        <f>E17/(E4)</f>
        <v>0.89142091152815017</v>
      </c>
      <c r="F24" s="51">
        <f>F17/(F4)</f>
        <v>1.0008073196986007</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0.2284511681815409</v>
      </c>
      <c r="D25" s="50">
        <f>D17/D6</f>
        <v>0.16248172398448923</v>
      </c>
      <c r="E25" s="50">
        <f>E17/E6</f>
        <v>0.22107712765957446</v>
      </c>
      <c r="F25" s="51">
        <f>F17/F6</f>
        <v>0.23360552763819095</v>
      </c>
      <c r="G25" s="46">
        <f>(IF(C25 &gt; 0.17, 100, IF(C25 &gt;= 0.1, 50, 0))) +
  (IF(D25 &gt; 0.17, 100, IF(D25 &gt;= 0.1, 50, 0))) +
  (IF(E25 &gt; 0.17, 100, IF(E25 &gt;= 0.1, 50, 0))) +
  (IF(F25 &gt; 0.17, 100, IF(F25 &gt;= 0.1, 50, 0)))</f>
        <v>350</v>
      </c>
      <c r="H25" s="47" t="s">
        <v>572</v>
      </c>
      <c r="I25" s="20"/>
      <c r="J25" s="20"/>
      <c r="K25" s="20"/>
      <c r="L25" s="20"/>
      <c r="M25" s="20"/>
      <c r="N25" s="20"/>
      <c r="O25" s="20"/>
      <c r="P25" s="20"/>
      <c r="Q25" s="20"/>
      <c r="R25" s="20"/>
      <c r="S25" s="20"/>
      <c r="T25" s="20"/>
      <c r="U25" s="20"/>
      <c r="V25" s="20"/>
    </row>
    <row r="26" spans="1:22" x14ac:dyDescent="0.2">
      <c r="A26" s="20"/>
      <c r="B26" s="39" t="s">
        <v>489</v>
      </c>
      <c r="C26" s="50">
        <f>C8/C6</f>
        <v>0.65241261514060878</v>
      </c>
      <c r="D26" s="50">
        <f>D8/D6</f>
        <v>0.69423431441103556</v>
      </c>
      <c r="E26" s="50">
        <f>E8/E6</f>
        <v>0.66609042553191489</v>
      </c>
      <c r="F26" s="51">
        <f>F8/F6</f>
        <v>0.65420854271356788</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0.57225476384666718</v>
      </c>
      <c r="D27" s="50">
        <f>D9/(D13+D10)</f>
        <v>0.57549934448985884</v>
      </c>
      <c r="E27" s="50">
        <f>E9/(E13+E10)</f>
        <v>0.5614126097366321</v>
      </c>
      <c r="F27" s="51">
        <f>F9/(F13+F10)</f>
        <v>0.61372484055330079</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2.1921765264176149E-2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0.13883739897679245</v>
      </c>
      <c r="D31" s="50">
        <f>D17/(D13+D10)</f>
        <v>9.8557877689519555E-2</v>
      </c>
      <c r="E31" s="50">
        <f>E17/(E13+E10)</f>
        <v>0.13268156424581007</v>
      </c>
      <c r="F31" s="51">
        <f>F17/(F13+F10)</f>
        <v>0.15402136999917171</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0.32958333333333328</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59686000000</v>
      </c>
      <c r="D4" s="27">
        <v>55485000000</v>
      </c>
      <c r="E4" s="27">
        <v>54047000000</v>
      </c>
      <c r="F4" s="28">
        <v>51995000000</v>
      </c>
      <c r="G4" s="20"/>
      <c r="H4" s="20"/>
      <c r="I4" s="20"/>
      <c r="J4" s="20"/>
      <c r="K4" s="20"/>
      <c r="L4" s="20"/>
      <c r="M4" s="20"/>
      <c r="N4" s="20"/>
      <c r="O4" s="20"/>
      <c r="P4" s="20"/>
      <c r="Q4" s="20"/>
      <c r="R4" s="20"/>
      <c r="S4" s="20"/>
      <c r="T4" s="20"/>
      <c r="U4" s="20"/>
      <c r="V4" s="20"/>
    </row>
    <row r="5" spans="1:22" ht="19" x14ac:dyDescent="0.25">
      <c r="A5" s="20"/>
      <c r="B5" s="29" t="s">
        <v>547</v>
      </c>
      <c r="C5" s="27">
        <v>59300000000</v>
      </c>
      <c r="D5" s="27">
        <v>58500000000</v>
      </c>
      <c r="E5" s="27">
        <v>70189000000</v>
      </c>
      <c r="F5" s="28">
        <v>70669000000</v>
      </c>
      <c r="G5" s="20"/>
      <c r="H5" s="20"/>
      <c r="I5" s="20"/>
      <c r="J5" s="20"/>
      <c r="K5" s="20"/>
      <c r="L5" s="20"/>
      <c r="M5" s="20"/>
      <c r="N5" s="20"/>
      <c r="O5" s="20"/>
      <c r="P5" s="20"/>
      <c r="Q5" s="20"/>
      <c r="R5" s="20"/>
      <c r="S5" s="20"/>
      <c r="T5" s="20"/>
      <c r="U5" s="20"/>
      <c r="V5" s="20"/>
    </row>
    <row r="6" spans="1:22" ht="19" x14ac:dyDescent="0.25">
      <c r="A6" s="20"/>
      <c r="B6" s="29" t="s">
        <v>548</v>
      </c>
      <c r="C6" s="27">
        <v>264811000000</v>
      </c>
      <c r="D6" s="27">
        <v>257275000000</v>
      </c>
      <c r="E6" s="27">
        <v>275905000000</v>
      </c>
      <c r="F6" s="28">
        <v>273869000000</v>
      </c>
      <c r="G6" s="20"/>
      <c r="H6" s="20"/>
      <c r="I6" s="20"/>
      <c r="J6" s="20"/>
      <c r="K6" s="20"/>
      <c r="L6" s="20"/>
      <c r="M6" s="20"/>
      <c r="N6" s="20"/>
      <c r="O6" s="20"/>
      <c r="P6" s="20"/>
      <c r="Q6" s="20"/>
      <c r="R6" s="20"/>
      <c r="S6" s="20"/>
      <c r="T6" s="20"/>
      <c r="U6" s="20"/>
      <c r="V6" s="20"/>
    </row>
    <row r="7" spans="1:22" ht="19" x14ac:dyDescent="0.25">
      <c r="A7" s="20"/>
      <c r="B7" s="29" t="s">
        <v>549</v>
      </c>
      <c r="C7" s="27">
        <v>40198000000</v>
      </c>
      <c r="D7" s="27">
        <v>27887000000</v>
      </c>
      <c r="E7" s="27">
        <v>29348000000</v>
      </c>
      <c r="F7" s="28">
        <v>28796000000</v>
      </c>
      <c r="G7" s="20"/>
      <c r="H7" s="20"/>
      <c r="I7" s="20"/>
      <c r="J7" s="20"/>
      <c r="K7" s="20"/>
      <c r="L7" s="20"/>
      <c r="M7" s="20"/>
      <c r="N7" s="20"/>
      <c r="O7" s="20"/>
      <c r="P7" s="20"/>
      <c r="Q7" s="20"/>
      <c r="R7" s="20"/>
      <c r="S7" s="20"/>
      <c r="T7" s="20"/>
      <c r="U7" s="20"/>
      <c r="V7" s="20"/>
    </row>
    <row r="8" spans="1:22" ht="19" x14ac:dyDescent="0.25">
      <c r="A8" s="20"/>
      <c r="B8" s="29" t="s">
        <v>550</v>
      </c>
      <c r="C8" s="27">
        <v>141146000000</v>
      </c>
      <c r="D8" s="27">
        <v>147350000000</v>
      </c>
      <c r="E8" s="27">
        <v>148548000000</v>
      </c>
      <c r="F8" s="28">
        <v>152055000000</v>
      </c>
      <c r="G8" s="20"/>
      <c r="H8" s="20"/>
      <c r="I8" s="20"/>
      <c r="J8" s="20"/>
      <c r="K8" s="20"/>
      <c r="L8" s="20"/>
      <c r="M8" s="20"/>
      <c r="N8" s="20"/>
      <c r="O8" s="20"/>
      <c r="P8" s="20"/>
      <c r="Q8" s="20"/>
      <c r="R8" s="20"/>
      <c r="S8" s="20"/>
      <c r="T8" s="20"/>
      <c r="U8" s="20"/>
      <c r="V8" s="20"/>
    </row>
    <row r="9" spans="1:22" ht="19" x14ac:dyDescent="0.25">
      <c r="A9" s="20"/>
      <c r="B9" s="29" t="s">
        <v>551</v>
      </c>
      <c r="C9" s="27">
        <v>181344000000</v>
      </c>
      <c r="D9" s="27">
        <v>175237000000</v>
      </c>
      <c r="E9" s="27">
        <v>177896000000</v>
      </c>
      <c r="F9" s="28">
        <v>180851000000</v>
      </c>
      <c r="G9" s="20"/>
      <c r="H9" s="20"/>
      <c r="I9" s="20"/>
      <c r="J9" s="20"/>
      <c r="K9" s="20"/>
      <c r="L9" s="20"/>
      <c r="M9" s="20"/>
      <c r="N9" s="20"/>
      <c r="O9" s="20"/>
      <c r="P9" s="20"/>
      <c r="Q9" s="20"/>
      <c r="R9" s="20"/>
      <c r="S9" s="20"/>
      <c r="T9" s="20"/>
      <c r="U9" s="20"/>
      <c r="V9" s="20"/>
    </row>
    <row r="10" spans="1:22" ht="19" x14ac:dyDescent="0.25">
      <c r="A10" s="20"/>
      <c r="B10" s="29" t="s">
        <v>552</v>
      </c>
      <c r="C10" s="27">
        <v>7517000000</v>
      </c>
      <c r="D10" s="27">
        <v>7517000000</v>
      </c>
      <c r="E10" s="27">
        <v>7517000000</v>
      </c>
      <c r="F10" s="28">
        <v>7517000000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52892000000</v>
      </c>
      <c r="D12" s="27">
        <v>51609000000</v>
      </c>
      <c r="E12" s="27">
        <v>61902000000</v>
      </c>
      <c r="F12" s="28">
        <v>56438000000</v>
      </c>
      <c r="G12" s="20"/>
      <c r="H12" s="20"/>
      <c r="I12" s="20"/>
      <c r="J12" s="20"/>
      <c r="K12" s="20"/>
      <c r="L12" s="20"/>
      <c r="M12" s="20"/>
      <c r="N12" s="20"/>
      <c r="O12" s="20"/>
      <c r="P12" s="20"/>
      <c r="Q12" s="20"/>
      <c r="R12" s="20"/>
      <c r="S12" s="20"/>
      <c r="T12" s="20"/>
      <c r="U12" s="20"/>
      <c r="V12" s="20"/>
    </row>
    <row r="13" spans="1:22" ht="19" x14ac:dyDescent="0.25">
      <c r="A13" s="20"/>
      <c r="B13" s="29" t="s">
        <v>555</v>
      </c>
      <c r="C13" s="27">
        <v>83467000000</v>
      </c>
      <c r="D13" s="27">
        <v>82038000000</v>
      </c>
      <c r="E13" s="27">
        <v>98009000000</v>
      </c>
      <c r="F13" s="28">
        <v>93018000000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28501000000</v>
      </c>
      <c r="D17" s="34">
        <v>26413000000</v>
      </c>
      <c r="E17" s="34">
        <v>29146000000</v>
      </c>
      <c r="F17" s="35">
        <v>24737000000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0.47751566531514927</v>
      </c>
      <c r="D24" s="50">
        <f>D17/(D4)</f>
        <v>0.47603856898260793</v>
      </c>
      <c r="E24" s="50">
        <f>E17/(E4)</f>
        <v>0.53927137491442634</v>
      </c>
      <c r="F24" s="51">
        <f>F17/(F4)</f>
        <v>0.47575728435426484</v>
      </c>
      <c r="G24" s="46">
        <f>(IF(C24 &gt; 0.5, 100, IF(C24 &gt;= 0.2, 50, 0))) +
  (IF(D24 &gt; 0.5, 100, IF(D24 &gt;= 0.2, 50, 0))) +
  (IF(E24 &gt; 0.5, 100, IF(E24 &gt;= 0.2, 50, 0))) +
  (IF(F24 &gt; 0.5, 100, IF(F24 &gt;= 0.2, 50, 0)))</f>
        <v>250</v>
      </c>
      <c r="H24" s="47" t="s">
        <v>571</v>
      </c>
      <c r="I24" s="20"/>
      <c r="J24" s="20"/>
      <c r="K24" s="20"/>
      <c r="L24" s="20"/>
      <c r="M24" s="20"/>
      <c r="N24" s="20"/>
      <c r="O24" s="20"/>
      <c r="P24" s="20"/>
      <c r="Q24" s="20"/>
      <c r="R24" s="20"/>
      <c r="S24" s="20"/>
      <c r="T24" s="20"/>
      <c r="U24" s="20"/>
      <c r="V24" s="20"/>
    </row>
    <row r="25" spans="1:22" x14ac:dyDescent="0.2">
      <c r="A25" s="20"/>
      <c r="B25" s="39" t="s">
        <v>487</v>
      </c>
      <c r="C25" s="50">
        <f>C17/C6</f>
        <v>0.10762770428720861</v>
      </c>
      <c r="D25" s="50">
        <f>D17/D6</f>
        <v>0.10266446409484015</v>
      </c>
      <c r="E25" s="50">
        <f>E17/E6</f>
        <v>0.10563781011580073</v>
      </c>
      <c r="F25" s="51">
        <f>F17/F6</f>
        <v>9.0324206098536156E-2</v>
      </c>
      <c r="G25" s="46">
        <f>(IF(C25 &gt; 0.17, 100, IF(C25 &gt;= 0.1, 50, 0))) +
  (IF(D25 &gt; 0.17, 100, IF(D25 &gt;= 0.1, 50, 0))) +
  (IF(E25 &gt; 0.17, 100, IF(E25 &gt;= 0.1, 50, 0))) +
  (IF(F25 &gt; 0.17, 100, IF(F25 &gt;= 0.1, 50, 0)))</f>
        <v>150</v>
      </c>
      <c r="H25" s="47" t="s">
        <v>572</v>
      </c>
      <c r="I25" s="20"/>
      <c r="J25" s="20"/>
      <c r="K25" s="20"/>
      <c r="L25" s="20"/>
      <c r="M25" s="20"/>
      <c r="N25" s="20"/>
      <c r="O25" s="20"/>
      <c r="P25" s="20"/>
      <c r="Q25" s="20"/>
      <c r="R25" s="20"/>
      <c r="S25" s="20"/>
      <c r="T25" s="20"/>
      <c r="U25" s="20"/>
      <c r="V25" s="20"/>
    </row>
    <row r="26" spans="1:22" x14ac:dyDescent="0.2">
      <c r="A26" s="20"/>
      <c r="B26" s="39" t="s">
        <v>489</v>
      </c>
      <c r="C26" s="50">
        <f>C8/C6</f>
        <v>0.53300655939519126</v>
      </c>
      <c r="D26" s="50">
        <f>D8/D6</f>
        <v>0.57273345641822948</v>
      </c>
      <c r="E26" s="50">
        <f>E8/E6</f>
        <v>0.53840271107808846</v>
      </c>
      <c r="F26" s="51">
        <f>F8/F6</f>
        <v>0.55521070292731201</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1.9931416512793458</v>
      </c>
      <c r="D27" s="50">
        <f>D9/(D13+D10)</f>
        <v>1.9567528334543018</v>
      </c>
      <c r="E27" s="50">
        <f>E9/(E13+E10)</f>
        <v>1.6858025510300778</v>
      </c>
      <c r="F27" s="51">
        <f>F9/(F13+F10)</f>
        <v>1.7988859601133933</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-1.4868249608950751E-2</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0.31325287962718718</v>
      </c>
      <c r="D31" s="50">
        <f>D17/(D13+D10)</f>
        <v>0.29493607280442186</v>
      </c>
      <c r="E31" s="50">
        <f>E17/(E13+E10)</f>
        <v>0.27619733525387108</v>
      </c>
      <c r="F31" s="51">
        <f>F17/(F13+F10)</f>
        <v>0.24605361316954294</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621</v>
      </c>
      <c r="D2" s="23" t="s">
        <v>622</v>
      </c>
      <c r="E2" s="23" t="s">
        <v>623</v>
      </c>
      <c r="F2" s="23" t="s">
        <v>624</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0.29749999999999999</v>
      </c>
      <c r="J2" s="20"/>
      <c r="K2" s="20"/>
      <c r="L2" s="20"/>
      <c r="M2" s="20"/>
      <c r="N2" s="20"/>
      <c r="O2" s="20"/>
      <c r="P2" s="20"/>
      <c r="Q2" s="20"/>
      <c r="R2" s="20"/>
      <c r="S2" s="20"/>
      <c r="T2" s="20"/>
      <c r="U2" s="20"/>
      <c r="V2" s="20"/>
    </row>
    <row r="3" spans="1:22" ht="19" x14ac:dyDescent="0.25">
      <c r="A3" s="20"/>
      <c r="B3" s="26" t="s">
        <v>545</v>
      </c>
      <c r="C3" s="27">
        <v>2083000000</v>
      </c>
      <c r="D3" s="27">
        <v>2212200000</v>
      </c>
      <c r="E3" s="27">
        <v>1966700000</v>
      </c>
      <c r="F3" s="28">
        <v>1709700000</v>
      </c>
      <c r="G3" s="20"/>
      <c r="H3" s="20"/>
      <c r="I3" s="20"/>
      <c r="J3" s="20"/>
      <c r="K3" s="20"/>
      <c r="L3" s="20"/>
      <c r="M3" s="20"/>
      <c r="N3" s="20"/>
      <c r="O3" s="20"/>
      <c r="P3" s="20"/>
      <c r="Q3" s="20"/>
      <c r="R3" s="20"/>
      <c r="S3" s="20"/>
      <c r="T3" s="20"/>
      <c r="U3" s="20"/>
      <c r="V3" s="20"/>
    </row>
    <row r="4" spans="1:22" ht="19" x14ac:dyDescent="0.25">
      <c r="A4" s="20"/>
      <c r="B4" s="29" t="s">
        <v>546</v>
      </c>
      <c r="C4" s="27">
        <v>2896900000</v>
      </c>
      <c r="D4" s="27">
        <v>2736400000</v>
      </c>
      <c r="E4" s="27">
        <v>2737200000</v>
      </c>
      <c r="F4" s="28">
        <v>2572000000</v>
      </c>
      <c r="G4" s="20"/>
      <c r="H4" s="20"/>
      <c r="I4" s="20"/>
      <c r="J4" s="20"/>
      <c r="K4" s="20"/>
      <c r="L4" s="20"/>
      <c r="M4" s="20"/>
      <c r="N4" s="20"/>
      <c r="O4" s="20"/>
      <c r="P4" s="20"/>
      <c r="Q4" s="20"/>
      <c r="R4" s="20"/>
      <c r="S4" s="20"/>
      <c r="T4" s="20"/>
      <c r="U4" s="20"/>
      <c r="V4" s="20"/>
    </row>
    <row r="5" spans="1:22" ht="19" x14ac:dyDescent="0.25">
      <c r="A5" s="20"/>
      <c r="B5" s="29" t="s">
        <v>547</v>
      </c>
      <c r="C5" s="27">
        <v>10582700000</v>
      </c>
      <c r="D5" s="27">
        <v>11109400000</v>
      </c>
      <c r="E5" s="27">
        <v>11329200000</v>
      </c>
      <c r="F5" s="28">
        <v>11338900000</v>
      </c>
      <c r="G5" s="20"/>
      <c r="H5" s="20"/>
      <c r="I5" s="20"/>
      <c r="J5" s="20"/>
      <c r="K5" s="20"/>
      <c r="L5" s="20"/>
      <c r="M5" s="20"/>
      <c r="N5" s="20"/>
      <c r="O5" s="20"/>
      <c r="P5" s="20"/>
      <c r="Q5" s="20"/>
      <c r="R5" s="20"/>
      <c r="S5" s="20"/>
      <c r="T5" s="20"/>
      <c r="U5" s="20"/>
      <c r="V5" s="20"/>
    </row>
    <row r="6" spans="1:22" ht="19" x14ac:dyDescent="0.25">
      <c r="A6" s="20"/>
      <c r="B6" s="29" t="s">
        <v>548</v>
      </c>
      <c r="C6" s="27">
        <v>20862300000</v>
      </c>
      <c r="D6" s="27">
        <v>22052600000</v>
      </c>
      <c r="E6" s="27">
        <v>22435100000</v>
      </c>
      <c r="F6" s="28">
        <v>22195600000</v>
      </c>
      <c r="G6" s="20"/>
      <c r="H6" s="20"/>
      <c r="I6" s="20"/>
      <c r="J6" s="20"/>
      <c r="K6" s="20"/>
      <c r="L6" s="20"/>
      <c r="M6" s="20"/>
      <c r="N6" s="20"/>
      <c r="O6" s="20"/>
      <c r="P6" s="20"/>
      <c r="Q6" s="20"/>
      <c r="R6" s="20"/>
      <c r="S6" s="20"/>
      <c r="T6" s="20"/>
      <c r="U6" s="20"/>
      <c r="V6" s="20"/>
    </row>
    <row r="7" spans="1:22" ht="19" x14ac:dyDescent="0.25">
      <c r="A7" s="20"/>
      <c r="B7" s="29" t="s">
        <v>549</v>
      </c>
      <c r="C7" s="27">
        <v>3241800000</v>
      </c>
      <c r="D7" s="27">
        <v>4440700000</v>
      </c>
      <c r="E7" s="27">
        <v>3518800000</v>
      </c>
      <c r="F7" s="28">
        <v>3306200000</v>
      </c>
      <c r="G7" s="20"/>
      <c r="H7" s="20"/>
      <c r="I7" s="20"/>
      <c r="J7" s="20"/>
      <c r="K7" s="20"/>
      <c r="L7" s="20"/>
      <c r="M7" s="20"/>
      <c r="N7" s="20"/>
      <c r="O7" s="20"/>
      <c r="P7" s="20"/>
      <c r="Q7" s="20"/>
      <c r="R7" s="20"/>
      <c r="S7" s="20"/>
      <c r="T7" s="20"/>
      <c r="U7" s="20"/>
      <c r="V7" s="20"/>
    </row>
    <row r="8" spans="1:22" ht="19" x14ac:dyDescent="0.25">
      <c r="A8" s="20"/>
      <c r="B8" s="29" t="s">
        <v>550</v>
      </c>
      <c r="C8" s="27">
        <v>9109200000</v>
      </c>
      <c r="D8" s="27">
        <v>8804600000</v>
      </c>
      <c r="E8" s="27">
        <v>10054100000</v>
      </c>
      <c r="F8" s="28">
        <v>10258000000</v>
      </c>
      <c r="G8" s="20"/>
      <c r="H8" s="20"/>
      <c r="I8" s="20"/>
      <c r="J8" s="20"/>
      <c r="K8" s="20"/>
      <c r="L8" s="20"/>
      <c r="M8" s="20"/>
      <c r="N8" s="20"/>
      <c r="O8" s="20"/>
      <c r="P8" s="20"/>
      <c r="Q8" s="20"/>
      <c r="R8" s="20"/>
      <c r="S8" s="20"/>
      <c r="T8" s="20"/>
      <c r="U8" s="20"/>
      <c r="V8" s="20"/>
    </row>
    <row r="9" spans="1:22" ht="19" x14ac:dyDescent="0.25">
      <c r="A9" s="20"/>
      <c r="B9" s="29" t="s">
        <v>551</v>
      </c>
      <c r="C9" s="27">
        <v>12351000000</v>
      </c>
      <c r="D9" s="27">
        <v>13245300000</v>
      </c>
      <c r="E9" s="27">
        <v>13572900000</v>
      </c>
      <c r="F9" s="28">
        <v>13564200000</v>
      </c>
      <c r="G9" s="20"/>
      <c r="H9" s="20"/>
      <c r="I9" s="20"/>
      <c r="J9" s="20"/>
      <c r="K9" s="20"/>
      <c r="L9" s="20"/>
      <c r="M9" s="20"/>
      <c r="N9" s="20"/>
      <c r="O9" s="20"/>
      <c r="P9" s="20"/>
      <c r="Q9" s="20"/>
      <c r="R9" s="20"/>
      <c r="S9" s="20"/>
      <c r="T9" s="20"/>
      <c r="U9" s="20"/>
      <c r="V9" s="20"/>
    </row>
    <row r="10" spans="1:22" ht="19" x14ac:dyDescent="0.25">
      <c r="A10" s="20"/>
      <c r="B10" s="29" t="s">
        <v>552</v>
      </c>
      <c r="C10" s="27">
        <v>3084800000</v>
      </c>
      <c r="D10" s="27">
        <v>3116300000</v>
      </c>
      <c r="E10" s="27">
        <v>2997600000</v>
      </c>
      <c r="F10" s="28">
        <v>2979900000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6276300000</v>
      </c>
      <c r="D12" s="27">
        <v>6599400000</v>
      </c>
      <c r="E12" s="27">
        <v>6550700000</v>
      </c>
      <c r="F12" s="28">
        <v>6262600000</v>
      </c>
      <c r="G12" s="20"/>
      <c r="H12" s="20"/>
      <c r="I12" s="20"/>
      <c r="J12" s="20"/>
      <c r="K12" s="20"/>
      <c r="L12" s="20"/>
      <c r="M12" s="20"/>
      <c r="N12" s="20"/>
      <c r="O12" s="20"/>
      <c r="P12" s="20"/>
      <c r="Q12" s="20"/>
      <c r="R12" s="20"/>
      <c r="S12" s="20"/>
      <c r="T12" s="20"/>
      <c r="U12" s="20"/>
      <c r="V12" s="20"/>
    </row>
    <row r="13" spans="1:22" ht="19" x14ac:dyDescent="0.25">
      <c r="A13" s="20"/>
      <c r="B13" s="29" t="s">
        <v>555</v>
      </c>
      <c r="C13" s="27">
        <v>8511300000</v>
      </c>
      <c r="D13" s="27">
        <v>8807300000</v>
      </c>
      <c r="E13" s="27">
        <v>8862200000</v>
      </c>
      <c r="F13" s="28">
        <v>8631400000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2015600000</v>
      </c>
      <c r="D17" s="34">
        <v>995400000</v>
      </c>
      <c r="E17" s="34">
        <v>1177300000</v>
      </c>
      <c r="F17" s="35">
        <v>1468100000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0.69577824571093239</v>
      </c>
      <c r="D24" s="50">
        <f>D17/(D4)</f>
        <v>0.36376260780587633</v>
      </c>
      <c r="E24" s="50">
        <f>E17/(E4)</f>
        <v>0.4301110623995324</v>
      </c>
      <c r="F24" s="51">
        <f>F17/(F4)</f>
        <v>0.57080093312597202</v>
      </c>
      <c r="G24" s="46">
        <f>(IF(C24 &gt; 0.5, 100, IF(C24 &gt;= 0.2, 50, 0))) +
  (IF(D24 &gt; 0.5, 100, IF(D24 &gt;= 0.2, 50, 0))) +
  (IF(E24 &gt; 0.5, 100, IF(E24 &gt;= 0.2, 50, 0))) +
  (IF(F24 &gt; 0.5, 100, IF(F24 &gt;= 0.2, 50, 0)))</f>
        <v>300</v>
      </c>
      <c r="H24" s="47" t="s">
        <v>571</v>
      </c>
      <c r="I24" s="20"/>
      <c r="J24" s="20"/>
      <c r="K24" s="20"/>
      <c r="L24" s="20"/>
      <c r="M24" s="20"/>
      <c r="N24" s="20"/>
      <c r="O24" s="20"/>
      <c r="P24" s="20"/>
      <c r="Q24" s="20"/>
      <c r="R24" s="20"/>
      <c r="S24" s="20"/>
      <c r="T24" s="20"/>
      <c r="U24" s="20"/>
      <c r="V24" s="20"/>
    </row>
    <row r="25" spans="1:22" x14ac:dyDescent="0.2">
      <c r="A25" s="20"/>
      <c r="B25" s="39" t="s">
        <v>487</v>
      </c>
      <c r="C25" s="50">
        <f>C17/C6</f>
        <v>9.6614467244742916E-2</v>
      </c>
      <c r="D25" s="50">
        <f>D17/D6</f>
        <v>4.5137534803152461E-2</v>
      </c>
      <c r="E25" s="50">
        <f>E17/E6</f>
        <v>5.2475807997289958E-2</v>
      </c>
      <c r="F25" s="51">
        <f>F17/F6</f>
        <v>6.6143740200760512E-2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0.4366345033864914</v>
      </c>
      <c r="D26" s="50">
        <f>D8/D6</f>
        <v>0.39925450967232889</v>
      </c>
      <c r="E26" s="50">
        <f>E8/E6</f>
        <v>0.44814152823031767</v>
      </c>
      <c r="F26" s="51">
        <f>F8/F6</f>
        <v>0.46216367207915082</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1.0650994730987142</v>
      </c>
      <c r="D27" s="50">
        <f>D9/(D13+D10)</f>
        <v>1.1108473950820221</v>
      </c>
      <c r="E27" s="50">
        <f>E9/(E13+E10)</f>
        <v>1.1444459434391812</v>
      </c>
      <c r="F27" s="51">
        <f>F9/(F13+F10)</f>
        <v>1.1681896083987151</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1.4928603856543033E-3</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0.17381705918369106</v>
      </c>
      <c r="D31" s="50">
        <f>D17/(D13+D10)</f>
        <v>8.3481498876178339E-2</v>
      </c>
      <c r="E31" s="50">
        <f>E17/(E13+E10)</f>
        <v>9.9268115819828334E-2</v>
      </c>
      <c r="F31" s="51">
        <f>F17/(F13+F10)</f>
        <v>0.1264371775770155</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0.76208333333333345</v>
      </c>
      <c r="J2" s="20"/>
      <c r="K2" s="20"/>
      <c r="L2" s="20"/>
      <c r="M2" s="20"/>
      <c r="N2" s="20"/>
      <c r="O2" s="20"/>
      <c r="P2" s="20"/>
      <c r="Q2" s="20"/>
      <c r="R2" s="20"/>
      <c r="S2" s="20"/>
      <c r="T2" s="20"/>
      <c r="U2" s="20"/>
      <c r="V2" s="20"/>
    </row>
    <row r="3" spans="1:22" ht="19" x14ac:dyDescent="0.25">
      <c r="A3" s="20"/>
      <c r="B3" s="26" t="s">
        <v>545</v>
      </c>
      <c r="C3" s="27">
        <v>1398000000</v>
      </c>
      <c r="D3" s="27">
        <v>1219000000</v>
      </c>
      <c r="E3" s="27">
        <v>1208000000</v>
      </c>
      <c r="F3" s="28">
        <v>1002000000</v>
      </c>
      <c r="G3" s="20"/>
      <c r="H3" s="20"/>
      <c r="I3" s="20"/>
      <c r="J3" s="20"/>
      <c r="K3" s="20"/>
      <c r="L3" s="20"/>
      <c r="M3" s="20"/>
      <c r="N3" s="20"/>
      <c r="O3" s="20"/>
      <c r="P3" s="20"/>
      <c r="Q3" s="20"/>
      <c r="R3" s="20"/>
      <c r="S3" s="20"/>
      <c r="T3" s="20"/>
      <c r="U3" s="20"/>
      <c r="V3" s="20"/>
    </row>
    <row r="4" spans="1:22" ht="19" x14ac:dyDescent="0.25">
      <c r="A4" s="20"/>
      <c r="B4" s="29" t="s">
        <v>546</v>
      </c>
      <c r="C4" s="27">
        <v>70044000000</v>
      </c>
      <c r="D4" s="27">
        <v>64866000000</v>
      </c>
      <c r="E4" s="27">
        <v>64911000000</v>
      </c>
      <c r="F4" s="28">
        <v>39893000000</v>
      </c>
      <c r="G4" s="20"/>
      <c r="H4" s="20"/>
      <c r="I4" s="20"/>
      <c r="J4" s="20"/>
      <c r="K4" s="20"/>
      <c r="L4" s="20"/>
      <c r="M4" s="20"/>
      <c r="N4" s="20"/>
      <c r="O4" s="20"/>
      <c r="P4" s="20"/>
      <c r="Q4" s="20"/>
      <c r="R4" s="20"/>
      <c r="S4" s="20"/>
      <c r="T4" s="20"/>
      <c r="U4" s="20"/>
      <c r="V4" s="20"/>
    </row>
    <row r="5" spans="1:22" ht="19" x14ac:dyDescent="0.25">
      <c r="A5" s="20"/>
      <c r="B5" s="29" t="s">
        <v>547</v>
      </c>
      <c r="C5" s="27">
        <v>0</v>
      </c>
      <c r="D5" s="27">
        <v>0</v>
      </c>
      <c r="E5" s="27">
        <v>0</v>
      </c>
      <c r="F5" s="28">
        <v>0</v>
      </c>
      <c r="G5" s="20"/>
      <c r="H5" s="20"/>
      <c r="I5" s="20"/>
      <c r="J5" s="20"/>
      <c r="K5" s="20"/>
      <c r="L5" s="20"/>
      <c r="M5" s="20"/>
      <c r="N5" s="20"/>
      <c r="O5" s="20"/>
      <c r="P5" s="20"/>
      <c r="Q5" s="20"/>
      <c r="R5" s="20"/>
      <c r="S5" s="20"/>
      <c r="T5" s="20"/>
      <c r="U5" s="20"/>
      <c r="V5" s="20"/>
    </row>
    <row r="6" spans="1:22" ht="19" x14ac:dyDescent="0.25">
      <c r="A6" s="20"/>
      <c r="B6" s="29" t="s">
        <v>548</v>
      </c>
      <c r="C6" s="27">
        <v>95924000000</v>
      </c>
      <c r="D6" s="27">
        <v>93829000000</v>
      </c>
      <c r="E6" s="27">
        <v>90661000000</v>
      </c>
      <c r="F6" s="28">
        <v>62618000000</v>
      </c>
      <c r="G6" s="20"/>
      <c r="H6" s="20"/>
      <c r="I6" s="20"/>
      <c r="J6" s="20"/>
      <c r="K6" s="20"/>
      <c r="L6" s="20"/>
      <c r="M6" s="20"/>
      <c r="N6" s="20"/>
      <c r="O6" s="20"/>
      <c r="P6" s="20"/>
      <c r="Q6" s="20"/>
      <c r="R6" s="20"/>
      <c r="S6" s="20"/>
      <c r="T6" s="20"/>
      <c r="U6" s="20"/>
      <c r="V6" s="20"/>
    </row>
    <row r="7" spans="1:22" ht="19" x14ac:dyDescent="0.25">
      <c r="A7" s="20"/>
      <c r="B7" s="29" t="s">
        <v>549</v>
      </c>
      <c r="C7" s="27">
        <v>10005000000</v>
      </c>
      <c r="D7" s="27">
        <v>12847000000</v>
      </c>
      <c r="E7" s="27">
        <v>12021000000</v>
      </c>
      <c r="F7" s="28">
        <v>5366000000</v>
      </c>
      <c r="G7" s="20"/>
      <c r="H7" s="20"/>
      <c r="I7" s="20"/>
      <c r="J7" s="20"/>
      <c r="K7" s="20"/>
      <c r="L7" s="20"/>
      <c r="M7" s="20"/>
      <c r="N7" s="20"/>
      <c r="O7" s="20"/>
      <c r="P7" s="20"/>
      <c r="Q7" s="20"/>
      <c r="R7" s="20"/>
      <c r="S7" s="20"/>
      <c r="T7" s="20"/>
      <c r="U7" s="20"/>
      <c r="V7" s="20"/>
    </row>
    <row r="8" spans="1:22" ht="19" x14ac:dyDescent="0.25">
      <c r="A8" s="20"/>
      <c r="B8" s="29" t="s">
        <v>550</v>
      </c>
      <c r="C8" s="27">
        <v>36640000000</v>
      </c>
      <c r="D8" s="27">
        <v>32979000000</v>
      </c>
      <c r="E8" s="27">
        <v>33234000000</v>
      </c>
      <c r="F8" s="28">
        <v>27403000000</v>
      </c>
      <c r="G8" s="20"/>
      <c r="H8" s="20"/>
      <c r="I8" s="20"/>
      <c r="J8" s="20"/>
      <c r="K8" s="20"/>
      <c r="L8" s="20"/>
      <c r="M8" s="20"/>
      <c r="N8" s="20"/>
      <c r="O8" s="20"/>
      <c r="P8" s="20"/>
      <c r="Q8" s="20"/>
      <c r="R8" s="20"/>
      <c r="S8" s="20"/>
      <c r="T8" s="20"/>
      <c r="U8" s="20"/>
      <c r="V8" s="20"/>
    </row>
    <row r="9" spans="1:22" ht="19" x14ac:dyDescent="0.25">
      <c r="A9" s="20"/>
      <c r="B9" s="29" t="s">
        <v>551</v>
      </c>
      <c r="C9" s="27">
        <v>46645000000</v>
      </c>
      <c r="D9" s="27">
        <v>45826000000</v>
      </c>
      <c r="E9" s="27">
        <v>45255000000</v>
      </c>
      <c r="F9" s="28">
        <v>32769000000</v>
      </c>
      <c r="G9" s="20"/>
      <c r="H9" s="20"/>
      <c r="I9" s="20"/>
      <c r="J9" s="20"/>
      <c r="K9" s="20"/>
      <c r="L9" s="20"/>
      <c r="M9" s="20"/>
      <c r="N9" s="20"/>
      <c r="O9" s="20"/>
      <c r="P9" s="20"/>
      <c r="Q9" s="20"/>
      <c r="R9" s="20"/>
      <c r="S9" s="20"/>
      <c r="T9" s="20"/>
      <c r="U9" s="20"/>
      <c r="V9" s="20"/>
    </row>
    <row r="10" spans="1:22" ht="19" x14ac:dyDescent="0.25">
      <c r="A10" s="20"/>
      <c r="B10" s="29" t="s">
        <v>552</v>
      </c>
      <c r="C10" s="27">
        <v>65640000000</v>
      </c>
      <c r="D10" s="27">
        <v>60189000000</v>
      </c>
      <c r="E10" s="27">
        <v>50920000000</v>
      </c>
      <c r="F10" s="28">
        <v>47297000000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59268000000</v>
      </c>
      <c r="D12" s="27">
        <v>53029000000</v>
      </c>
      <c r="E12" s="27">
        <v>40674000000</v>
      </c>
      <c r="F12" s="28">
        <v>35213000000</v>
      </c>
      <c r="G12" s="20"/>
      <c r="H12" s="20"/>
      <c r="I12" s="20"/>
      <c r="J12" s="20"/>
      <c r="K12" s="20"/>
      <c r="L12" s="20"/>
      <c r="M12" s="20"/>
      <c r="N12" s="20"/>
      <c r="O12" s="20"/>
      <c r="P12" s="20"/>
      <c r="Q12" s="20"/>
      <c r="R12" s="20"/>
      <c r="S12" s="20"/>
      <c r="T12" s="20"/>
      <c r="U12" s="20"/>
      <c r="V12" s="20"/>
    </row>
    <row r="13" spans="1:22" ht="19" x14ac:dyDescent="0.25">
      <c r="A13" s="20"/>
      <c r="B13" s="29" t="s">
        <v>555</v>
      </c>
      <c r="C13" s="27">
        <v>49279000000</v>
      </c>
      <c r="D13" s="27">
        <v>48003000000</v>
      </c>
      <c r="E13" s="27">
        <v>45406000000</v>
      </c>
      <c r="F13" s="28">
        <v>29849000000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19965000000</v>
      </c>
      <c r="D17" s="34">
        <v>28314000000</v>
      </c>
      <c r="E17" s="34">
        <v>16996000000</v>
      </c>
      <c r="F17" s="35">
        <v>4802000000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Fail</v>
      </c>
      <c r="G23" s="46">
        <f>(COUNTIF(C23:F23, "Pass") * 100) + (COUNTIF(C23:F23, "Fail") * 0)</f>
        <v>300</v>
      </c>
      <c r="H23" s="47" t="s">
        <v>570</v>
      </c>
      <c r="I23" s="20"/>
      <c r="J23" s="20"/>
      <c r="K23" s="20"/>
      <c r="L23" s="20"/>
      <c r="M23" s="20"/>
      <c r="N23" s="20"/>
      <c r="O23" s="20"/>
      <c r="P23" s="20"/>
      <c r="Q23" s="20"/>
      <c r="R23" s="20"/>
      <c r="S23" s="20"/>
      <c r="T23" s="20"/>
      <c r="U23" s="20"/>
      <c r="V23" s="20"/>
    </row>
    <row r="24" spans="1:22" x14ac:dyDescent="0.2">
      <c r="A24" s="20"/>
      <c r="B24" s="39" t="s">
        <v>499</v>
      </c>
      <c r="C24" s="50">
        <f>C17/(C4)</f>
        <v>0.28503512078122323</v>
      </c>
      <c r="D24" s="50">
        <f>D17/(D4)</f>
        <v>0.43649986125242807</v>
      </c>
      <c r="E24" s="50">
        <f>E17/(E4)</f>
        <v>0.26183543621266042</v>
      </c>
      <c r="F24" s="51">
        <f>F17/(F4)</f>
        <v>0.12037199508685735</v>
      </c>
      <c r="G24" s="46">
        <f>(IF(C24 &gt; 0.5, 100, IF(C24 &gt;= 0.2, 50, 0))) +
  (IF(D24 &gt; 0.5, 100, IF(D24 &gt;= 0.2, 50, 0))) +
  (IF(E24 &gt; 0.5, 100, IF(E24 &gt;= 0.2, 50, 0))) +
  (IF(F24 &gt; 0.5, 100, IF(F24 &gt;= 0.2, 50, 0)))</f>
        <v>150</v>
      </c>
      <c r="H24" s="47" t="s">
        <v>571</v>
      </c>
      <c r="I24" s="20"/>
      <c r="J24" s="20"/>
      <c r="K24" s="20"/>
      <c r="L24" s="20"/>
      <c r="M24" s="20"/>
      <c r="N24" s="20"/>
      <c r="O24" s="20"/>
      <c r="P24" s="20"/>
      <c r="Q24" s="20"/>
      <c r="R24" s="20"/>
      <c r="S24" s="20"/>
      <c r="T24" s="20"/>
      <c r="U24" s="20"/>
      <c r="V24" s="20"/>
    </row>
    <row r="25" spans="1:22" x14ac:dyDescent="0.2">
      <c r="A25" s="20"/>
      <c r="B25" s="39" t="s">
        <v>487</v>
      </c>
      <c r="C25" s="50">
        <f>C17/C6</f>
        <v>0.20813352237187774</v>
      </c>
      <c r="D25" s="50">
        <f>D17/D6</f>
        <v>0.30176171546110475</v>
      </c>
      <c r="E25" s="50">
        <f>E17/E6</f>
        <v>0.18746759907788355</v>
      </c>
      <c r="F25" s="51">
        <f>F17/F6</f>
        <v>7.6687214538950457E-2</v>
      </c>
      <c r="G25" s="46">
        <f>(IF(C25 &gt; 0.17, 100, IF(C25 &gt;= 0.1, 50, 0))) +
  (IF(D25 &gt; 0.17, 100, IF(D25 &gt;= 0.1, 50, 0))) +
  (IF(E25 &gt; 0.17, 100, IF(E25 &gt;= 0.1, 50, 0))) +
  (IF(F25 &gt; 0.17, 100, IF(F25 &gt;= 0.1, 50, 0)))</f>
        <v>300</v>
      </c>
      <c r="H25" s="47" t="s">
        <v>572</v>
      </c>
      <c r="I25" s="20"/>
      <c r="J25" s="20"/>
      <c r="K25" s="20"/>
      <c r="L25" s="20"/>
      <c r="M25" s="20"/>
      <c r="N25" s="20"/>
      <c r="O25" s="20"/>
      <c r="P25" s="20"/>
      <c r="Q25" s="20"/>
      <c r="R25" s="20"/>
      <c r="S25" s="20"/>
      <c r="T25" s="20"/>
      <c r="U25" s="20"/>
      <c r="V25" s="20"/>
    </row>
    <row r="26" spans="1:22" x14ac:dyDescent="0.2">
      <c r="A26" s="20"/>
      <c r="B26" s="39" t="s">
        <v>489</v>
      </c>
      <c r="C26" s="50">
        <f>C8/C6</f>
        <v>0.38196905883824694</v>
      </c>
      <c r="D26" s="50">
        <f>D8/D6</f>
        <v>0.35147981967195641</v>
      </c>
      <c r="E26" s="50">
        <f>E8/E6</f>
        <v>0.36657438148707822</v>
      </c>
      <c r="F26" s="51">
        <f>F8/F6</f>
        <v>0.43762177009805486</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0.40589458662188149</v>
      </c>
      <c r="D27" s="50">
        <f>D9/(D13+D10)</f>
        <v>0.42356181603076015</v>
      </c>
      <c r="E27" s="50">
        <f>E9/(E13+E10)</f>
        <v>0.46981085065299089</v>
      </c>
      <c r="F27" s="51">
        <f>F9/(F13+F10)</f>
        <v>0.42476602805070907</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0.19216469153972282</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0.17373106274854463</v>
      </c>
      <c r="D31" s="50">
        <f>D17/(D13+D10)</f>
        <v>0.26170141969831412</v>
      </c>
      <c r="E31" s="50">
        <f>E17/(E13+E10)</f>
        <v>0.17644249735273965</v>
      </c>
      <c r="F31" s="51">
        <f>F17/(F13+F10)</f>
        <v>6.2245612215798614E-2</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0.18666666666666665</v>
      </c>
      <c r="J2" s="20"/>
      <c r="K2" s="20"/>
      <c r="L2" s="20"/>
      <c r="M2" s="20"/>
      <c r="N2" s="20"/>
      <c r="O2" s="20"/>
      <c r="P2" s="20"/>
      <c r="Q2" s="20"/>
      <c r="R2" s="20"/>
      <c r="S2" s="20"/>
      <c r="T2" s="20"/>
      <c r="U2" s="20"/>
      <c r="V2" s="20"/>
    </row>
    <row r="3" spans="1:22" ht="19" x14ac:dyDescent="0.25">
      <c r="A3" s="20"/>
      <c r="B3" s="26" t="s">
        <v>545</v>
      </c>
      <c r="C3" s="27">
        <v>469000000</v>
      </c>
      <c r="D3" s="27">
        <v>492000000</v>
      </c>
      <c r="E3" s="27">
        <v>437000000</v>
      </c>
      <c r="F3" s="28">
        <v>356000000</v>
      </c>
      <c r="G3" s="20"/>
      <c r="H3" s="20"/>
      <c r="I3" s="20"/>
      <c r="J3" s="20"/>
      <c r="K3" s="20"/>
      <c r="L3" s="20"/>
      <c r="M3" s="20"/>
      <c r="N3" s="20"/>
      <c r="O3" s="20"/>
      <c r="P3" s="20"/>
      <c r="Q3" s="20"/>
      <c r="R3" s="20"/>
      <c r="S3" s="20"/>
      <c r="T3" s="20"/>
      <c r="U3" s="20"/>
      <c r="V3" s="20"/>
    </row>
    <row r="4" spans="1:22" ht="19" x14ac:dyDescent="0.25">
      <c r="A4" s="20"/>
      <c r="B4" s="29" t="s">
        <v>546</v>
      </c>
      <c r="C4" s="27">
        <v>50141000000</v>
      </c>
      <c r="D4" s="27">
        <v>47334000000</v>
      </c>
      <c r="E4" s="27">
        <v>49405000000</v>
      </c>
      <c r="F4" s="28">
        <v>47392000000</v>
      </c>
      <c r="G4" s="20"/>
      <c r="H4" s="20"/>
      <c r="I4" s="20"/>
      <c r="J4" s="20"/>
      <c r="K4" s="20"/>
      <c r="L4" s="20"/>
      <c r="M4" s="20"/>
      <c r="N4" s="20"/>
      <c r="O4" s="20"/>
      <c r="P4" s="20"/>
      <c r="Q4" s="20"/>
      <c r="R4" s="20"/>
      <c r="S4" s="20"/>
      <c r="T4" s="20"/>
      <c r="U4" s="20"/>
      <c r="V4" s="20"/>
    </row>
    <row r="5" spans="1:22" ht="19" x14ac:dyDescent="0.25">
      <c r="A5" s="20"/>
      <c r="B5" s="29" t="s">
        <v>547</v>
      </c>
      <c r="C5" s="27">
        <v>408000000</v>
      </c>
      <c r="D5" s="27">
        <v>408000000</v>
      </c>
      <c r="E5" s="27">
        <v>439000000</v>
      </c>
      <c r="F5" s="28">
        <v>446000000</v>
      </c>
      <c r="G5" s="20"/>
      <c r="H5" s="20"/>
      <c r="I5" s="20"/>
      <c r="J5" s="20"/>
      <c r="K5" s="20"/>
      <c r="L5" s="20"/>
      <c r="M5" s="20"/>
      <c r="N5" s="20"/>
      <c r="O5" s="20"/>
      <c r="P5" s="20"/>
      <c r="Q5" s="20"/>
      <c r="R5" s="20"/>
      <c r="S5" s="20"/>
      <c r="T5" s="20"/>
      <c r="U5" s="20"/>
      <c r="V5" s="20"/>
    </row>
    <row r="6" spans="1:22" ht="19" x14ac:dyDescent="0.25">
      <c r="A6" s="20"/>
      <c r="B6" s="29" t="s">
        <v>548</v>
      </c>
      <c r="C6" s="27">
        <v>66331000000</v>
      </c>
      <c r="D6" s="27">
        <v>69065000000</v>
      </c>
      <c r="E6" s="27">
        <v>63116000000</v>
      </c>
      <c r="F6" s="28">
        <v>62895000000</v>
      </c>
      <c r="G6" s="20"/>
      <c r="H6" s="20"/>
      <c r="I6" s="20"/>
      <c r="J6" s="20"/>
      <c r="K6" s="20"/>
      <c r="L6" s="20"/>
      <c r="M6" s="20"/>
      <c r="N6" s="20"/>
      <c r="O6" s="20"/>
      <c r="P6" s="20"/>
      <c r="Q6" s="20"/>
      <c r="R6" s="20"/>
      <c r="S6" s="20"/>
      <c r="T6" s="20"/>
      <c r="U6" s="20"/>
      <c r="V6" s="20"/>
    </row>
    <row r="7" spans="1:22" ht="19" x14ac:dyDescent="0.25">
      <c r="A7" s="20"/>
      <c r="B7" s="29" t="s">
        <v>549</v>
      </c>
      <c r="C7" s="27">
        <v>6462000000</v>
      </c>
      <c r="D7" s="27">
        <v>11336000000</v>
      </c>
      <c r="E7" s="27">
        <v>5427000000</v>
      </c>
      <c r="F7" s="28">
        <v>7354000000</v>
      </c>
      <c r="G7" s="20"/>
      <c r="H7" s="20"/>
      <c r="I7" s="20"/>
      <c r="J7" s="20"/>
      <c r="K7" s="20"/>
      <c r="L7" s="20"/>
      <c r="M7" s="20"/>
      <c r="N7" s="20"/>
      <c r="O7" s="20"/>
      <c r="P7" s="20"/>
      <c r="Q7" s="20"/>
      <c r="R7" s="20"/>
      <c r="S7" s="20"/>
      <c r="T7" s="20"/>
      <c r="U7" s="20"/>
      <c r="V7" s="20"/>
    </row>
    <row r="8" spans="1:22" ht="19" x14ac:dyDescent="0.25">
      <c r="A8" s="20"/>
      <c r="B8" s="29" t="s">
        <v>550</v>
      </c>
      <c r="C8" s="27">
        <v>38711000000</v>
      </c>
      <c r="D8" s="27">
        <v>36840000000</v>
      </c>
      <c r="E8" s="27">
        <v>37353000000</v>
      </c>
      <c r="F8" s="28">
        <v>36476000000</v>
      </c>
      <c r="G8" s="20"/>
      <c r="H8" s="20"/>
      <c r="I8" s="20"/>
      <c r="J8" s="20"/>
      <c r="K8" s="20"/>
      <c r="L8" s="20"/>
      <c r="M8" s="20"/>
      <c r="N8" s="20"/>
      <c r="O8" s="20"/>
      <c r="P8" s="20"/>
      <c r="Q8" s="20"/>
      <c r="R8" s="20"/>
      <c r="S8" s="20"/>
      <c r="T8" s="20"/>
      <c r="U8" s="20"/>
      <c r="V8" s="20"/>
    </row>
    <row r="9" spans="1:22" ht="19" x14ac:dyDescent="0.25">
      <c r="A9" s="20"/>
      <c r="B9" s="29" t="s">
        <v>551</v>
      </c>
      <c r="C9" s="27">
        <v>45173000000</v>
      </c>
      <c r="D9" s="27">
        <v>48176000000</v>
      </c>
      <c r="E9" s="27">
        <v>42780000000</v>
      </c>
      <c r="F9" s="28">
        <v>43830000000</v>
      </c>
      <c r="G9" s="20"/>
      <c r="H9" s="20"/>
      <c r="I9" s="20"/>
      <c r="J9" s="20"/>
      <c r="K9" s="20"/>
      <c r="L9" s="20"/>
      <c r="M9" s="20"/>
      <c r="N9" s="20"/>
      <c r="O9" s="20"/>
      <c r="P9" s="20"/>
      <c r="Q9" s="20"/>
      <c r="R9" s="20"/>
      <c r="S9" s="20"/>
      <c r="T9" s="20"/>
      <c r="U9" s="20"/>
      <c r="V9" s="20"/>
    </row>
    <row r="10" spans="1:22" ht="19" x14ac:dyDescent="0.25">
      <c r="A10" s="20"/>
      <c r="B10" s="29" t="s">
        <v>552</v>
      </c>
      <c r="C10" s="27">
        <v>2017000000</v>
      </c>
      <c r="D10" s="27">
        <v>1038000000</v>
      </c>
      <c r="E10" s="27">
        <v>1038000000</v>
      </c>
      <c r="F10" s="28">
        <v>1038000000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13377000000</v>
      </c>
      <c r="D12" s="27">
        <v>11985000000</v>
      </c>
      <c r="E12" s="27">
        <v>11445000000</v>
      </c>
      <c r="F12" s="28">
        <v>11178000000</v>
      </c>
      <c r="G12" s="20"/>
      <c r="H12" s="20"/>
      <c r="I12" s="20"/>
      <c r="J12" s="20"/>
      <c r="K12" s="20"/>
      <c r="L12" s="20"/>
      <c r="M12" s="20"/>
      <c r="N12" s="20"/>
      <c r="O12" s="20"/>
      <c r="P12" s="20"/>
      <c r="Q12" s="20"/>
      <c r="R12" s="20"/>
      <c r="S12" s="20"/>
      <c r="T12" s="20"/>
      <c r="U12" s="20"/>
      <c r="V12" s="20"/>
    </row>
    <row r="13" spans="1:22" ht="19" x14ac:dyDescent="0.25">
      <c r="A13" s="20"/>
      <c r="B13" s="29" t="s">
        <v>555</v>
      </c>
      <c r="C13" s="27">
        <v>21158000000</v>
      </c>
      <c r="D13" s="27">
        <v>20889000000</v>
      </c>
      <c r="E13" s="27">
        <v>20336000000</v>
      </c>
      <c r="F13" s="28">
        <v>19065000000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2156000000</v>
      </c>
      <c r="D17" s="34">
        <v>3935000000</v>
      </c>
      <c r="E17" s="34">
        <v>2733000000</v>
      </c>
      <c r="F17" s="35">
        <v>2198000000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4.2998743543208151E-2</v>
      </c>
      <c r="D24" s="50">
        <f>D17/(D4)</f>
        <v>8.3132631934761489E-2</v>
      </c>
      <c r="E24" s="50">
        <f>E17/(E4)</f>
        <v>5.5318287622710252E-2</v>
      </c>
      <c r="F24" s="51">
        <f>F17/(F4)</f>
        <v>4.6379135719108712E-2</v>
      </c>
      <c r="G24" s="46">
        <f>(IF(C24 &gt; 0.5, 100, IF(C24 &gt;= 0.2, 50, 0))) +
  (IF(D24 &gt; 0.5, 100, IF(D24 &gt;= 0.2, 50, 0))) +
  (IF(E24 &gt; 0.5, 100, IF(E24 &gt;= 0.2, 50, 0))) +
  (IF(F24 &gt; 0.5, 100, IF(F24 &gt;= 0.2, 50, 0)))</f>
        <v>0</v>
      </c>
      <c r="H24" s="47" t="s">
        <v>571</v>
      </c>
      <c r="I24" s="20"/>
      <c r="J24" s="20"/>
      <c r="K24" s="20"/>
      <c r="L24" s="20"/>
      <c r="M24" s="20"/>
      <c r="N24" s="20"/>
      <c r="O24" s="20"/>
      <c r="P24" s="20"/>
      <c r="Q24" s="20"/>
      <c r="R24" s="20"/>
      <c r="S24" s="20"/>
      <c r="T24" s="20"/>
      <c r="U24" s="20"/>
      <c r="V24" s="20"/>
    </row>
    <row r="25" spans="1:22" x14ac:dyDescent="0.2">
      <c r="A25" s="20"/>
      <c r="B25" s="39" t="s">
        <v>487</v>
      </c>
      <c r="C25" s="50">
        <f>C17/C6</f>
        <v>3.2503655907494232E-2</v>
      </c>
      <c r="D25" s="50">
        <f>D17/D6</f>
        <v>5.6975313110837617E-2</v>
      </c>
      <c r="E25" s="50">
        <f>E17/E6</f>
        <v>4.3301223144685978E-2</v>
      </c>
      <c r="F25" s="51">
        <f>F17/F6</f>
        <v>3.4947134112409572E-2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0.58360344333720282</v>
      </c>
      <c r="D26" s="50">
        <f>D8/D6</f>
        <v>0.53341055527401726</v>
      </c>
      <c r="E26" s="50">
        <f>E8/E6</f>
        <v>0.59181507066354011</v>
      </c>
      <c r="F26" s="51">
        <f>F8/F6</f>
        <v>0.57995071150329913</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1.9492125134843581</v>
      </c>
      <c r="D27" s="50">
        <f>D9/(D13+D10)</f>
        <v>2.1971085875860812</v>
      </c>
      <c r="E27" s="50">
        <f>E9/(E13+E10)</f>
        <v>2.0014971460653128</v>
      </c>
      <c r="F27" s="51">
        <f>F9/(F13+F10)</f>
        <v>2.1802716012535441</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6.2404520715004665E-2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9.3031283710895363E-2</v>
      </c>
      <c r="D31" s="50">
        <f>D17/(D13+D10)</f>
        <v>0.17945911433392622</v>
      </c>
      <c r="E31" s="50">
        <f>E17/(E13+E10)</f>
        <v>0.12786563114063815</v>
      </c>
      <c r="F31" s="51">
        <f>F17/(F13+F10)</f>
        <v>0.10933691488832513</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616</v>
      </c>
      <c r="D2" s="23" t="s">
        <v>617</v>
      </c>
      <c r="E2" s="23" t="s">
        <v>618</v>
      </c>
      <c r="F2" s="23" t="s">
        <v>619</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0.49333333333333335</v>
      </c>
      <c r="J2" s="20"/>
      <c r="K2" s="20"/>
      <c r="L2" s="20"/>
      <c r="M2" s="20"/>
      <c r="N2" s="20"/>
      <c r="O2" s="20"/>
      <c r="P2" s="20"/>
      <c r="Q2" s="20"/>
      <c r="R2" s="20"/>
      <c r="S2" s="20"/>
      <c r="T2" s="20"/>
      <c r="U2" s="20"/>
      <c r="V2" s="20"/>
    </row>
    <row r="3" spans="1:22" ht="19" x14ac:dyDescent="0.25">
      <c r="A3" s="20"/>
      <c r="B3" s="26" t="s">
        <v>545</v>
      </c>
      <c r="C3" s="27">
        <v>2078300000</v>
      </c>
      <c r="D3" s="27">
        <v>1898700000</v>
      </c>
      <c r="E3" s="27">
        <v>1573200000</v>
      </c>
      <c r="F3" s="28">
        <v>1291100000</v>
      </c>
      <c r="G3" s="20"/>
      <c r="H3" s="20"/>
      <c r="I3" s="20"/>
      <c r="J3" s="20"/>
      <c r="K3" s="20"/>
      <c r="L3" s="20"/>
      <c r="M3" s="20"/>
      <c r="N3" s="20"/>
      <c r="O3" s="20"/>
      <c r="P3" s="20"/>
      <c r="Q3" s="20"/>
      <c r="R3" s="20"/>
      <c r="S3" s="20"/>
      <c r="T3" s="20"/>
      <c r="U3" s="20"/>
      <c r="V3" s="20"/>
    </row>
    <row r="4" spans="1:22" ht="19" x14ac:dyDescent="0.25">
      <c r="A4" s="20"/>
      <c r="B4" s="29" t="s">
        <v>546</v>
      </c>
      <c r="C4" s="27">
        <v>8055200000</v>
      </c>
      <c r="D4" s="27">
        <v>6865200000</v>
      </c>
      <c r="E4" s="27">
        <v>6538500000</v>
      </c>
      <c r="F4" s="28">
        <v>6299500000</v>
      </c>
      <c r="G4" s="20"/>
      <c r="H4" s="20"/>
      <c r="I4" s="20"/>
      <c r="J4" s="20"/>
      <c r="K4" s="20"/>
      <c r="L4" s="20"/>
      <c r="M4" s="20"/>
      <c r="N4" s="20"/>
      <c r="O4" s="20"/>
      <c r="P4" s="20"/>
      <c r="Q4" s="20"/>
      <c r="R4" s="20"/>
      <c r="S4" s="20"/>
      <c r="T4" s="20"/>
      <c r="U4" s="20"/>
      <c r="V4" s="20"/>
    </row>
    <row r="5" spans="1:22" ht="19" x14ac:dyDescent="0.25">
      <c r="A5" s="20"/>
      <c r="B5" s="29" t="s">
        <v>547</v>
      </c>
      <c r="C5" s="27">
        <v>7980300000</v>
      </c>
      <c r="D5" s="27">
        <v>7925400000</v>
      </c>
      <c r="E5" s="27">
        <v>7862400000</v>
      </c>
      <c r="F5" s="28">
        <v>7793500000</v>
      </c>
      <c r="G5" s="20"/>
      <c r="H5" s="20"/>
      <c r="I5" s="20"/>
      <c r="J5" s="20"/>
      <c r="K5" s="20"/>
      <c r="L5" s="20"/>
      <c r="M5" s="20"/>
      <c r="N5" s="20"/>
      <c r="O5" s="20"/>
      <c r="P5" s="20"/>
      <c r="Q5" s="20"/>
      <c r="R5" s="20"/>
      <c r="S5" s="20"/>
      <c r="T5" s="20"/>
      <c r="U5" s="20"/>
      <c r="V5" s="20"/>
    </row>
    <row r="6" spans="1:22" ht="19" x14ac:dyDescent="0.25">
      <c r="A6" s="20"/>
      <c r="B6" s="29" t="s">
        <v>548</v>
      </c>
      <c r="C6" s="27">
        <v>25691700000</v>
      </c>
      <c r="D6" s="27">
        <v>24662300000</v>
      </c>
      <c r="E6" s="27">
        <v>25855800000</v>
      </c>
      <c r="F6" s="28">
        <v>27104800000</v>
      </c>
      <c r="G6" s="20"/>
      <c r="H6" s="20"/>
      <c r="I6" s="20"/>
      <c r="J6" s="20"/>
      <c r="K6" s="20"/>
      <c r="L6" s="20"/>
      <c r="M6" s="20"/>
      <c r="N6" s="20"/>
      <c r="O6" s="20"/>
      <c r="P6" s="20"/>
      <c r="Q6" s="20"/>
      <c r="R6" s="20"/>
      <c r="S6" s="20"/>
      <c r="T6" s="20"/>
      <c r="U6" s="20"/>
      <c r="V6" s="20"/>
    </row>
    <row r="7" spans="1:22" ht="19" x14ac:dyDescent="0.25">
      <c r="A7" s="20"/>
      <c r="B7" s="29" t="s">
        <v>549</v>
      </c>
      <c r="C7" s="27">
        <v>3141700000</v>
      </c>
      <c r="D7" s="27">
        <v>2968300000</v>
      </c>
      <c r="E7" s="27">
        <v>2698800000</v>
      </c>
      <c r="F7" s="28">
        <v>1269100000</v>
      </c>
      <c r="G7" s="20"/>
      <c r="H7" s="20"/>
      <c r="I7" s="20"/>
      <c r="J7" s="20"/>
      <c r="K7" s="20"/>
      <c r="L7" s="20"/>
      <c r="M7" s="20"/>
      <c r="N7" s="20"/>
      <c r="O7" s="20"/>
      <c r="P7" s="20"/>
      <c r="Q7" s="20"/>
      <c r="R7" s="20"/>
      <c r="S7" s="20"/>
      <c r="T7" s="20"/>
      <c r="U7" s="20"/>
      <c r="V7" s="20"/>
    </row>
    <row r="8" spans="1:22" ht="19" x14ac:dyDescent="0.25">
      <c r="A8" s="20"/>
      <c r="B8" s="29" t="s">
        <v>550</v>
      </c>
      <c r="C8" s="27">
        <v>12485400000</v>
      </c>
      <c r="D8" s="27">
        <v>12960100000</v>
      </c>
      <c r="E8" s="27">
        <v>11109200000</v>
      </c>
      <c r="F8" s="28">
        <v>11906600000</v>
      </c>
      <c r="G8" s="20"/>
      <c r="H8" s="20"/>
      <c r="I8" s="20"/>
      <c r="J8" s="20"/>
      <c r="K8" s="20"/>
      <c r="L8" s="20"/>
      <c r="M8" s="20"/>
      <c r="N8" s="20"/>
      <c r="O8" s="20"/>
      <c r="P8" s="20"/>
      <c r="Q8" s="20"/>
      <c r="R8" s="20"/>
      <c r="S8" s="20"/>
      <c r="T8" s="20"/>
      <c r="U8" s="20"/>
      <c r="V8" s="20"/>
    </row>
    <row r="9" spans="1:22" ht="19" x14ac:dyDescent="0.25">
      <c r="A9" s="20"/>
      <c r="B9" s="29" t="s">
        <v>551</v>
      </c>
      <c r="C9" s="27">
        <v>15627100000</v>
      </c>
      <c r="D9" s="27">
        <v>15928400000</v>
      </c>
      <c r="E9" s="27">
        <v>13808000000</v>
      </c>
      <c r="F9" s="28">
        <v>13175700000</v>
      </c>
      <c r="G9" s="20"/>
      <c r="H9" s="20"/>
      <c r="I9" s="20"/>
      <c r="J9" s="20"/>
      <c r="K9" s="20"/>
      <c r="L9" s="20"/>
      <c r="M9" s="20"/>
      <c r="N9" s="20"/>
      <c r="O9" s="20"/>
      <c r="P9" s="20"/>
      <c r="Q9" s="20"/>
      <c r="R9" s="20"/>
      <c r="S9" s="20"/>
      <c r="T9" s="20"/>
      <c r="U9" s="20"/>
      <c r="V9" s="20"/>
    </row>
    <row r="10" spans="1:22" ht="19" x14ac:dyDescent="0.25">
      <c r="A10" s="20"/>
      <c r="B10" s="29" t="s">
        <v>552</v>
      </c>
      <c r="C10" s="27">
        <v>6100300000</v>
      </c>
      <c r="D10" s="27">
        <v>5863900000</v>
      </c>
      <c r="E10" s="27">
        <v>4171900000</v>
      </c>
      <c r="F10" s="28">
        <v>2789800000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13417200000</v>
      </c>
      <c r="D12" s="27">
        <v>12343900000</v>
      </c>
      <c r="E12" s="27">
        <v>14505400000</v>
      </c>
      <c r="F12" s="28">
        <v>15117800000</v>
      </c>
      <c r="G12" s="20"/>
      <c r="H12" s="20"/>
      <c r="I12" s="20"/>
      <c r="J12" s="20"/>
      <c r="K12" s="20"/>
      <c r="L12" s="20"/>
      <c r="M12" s="20"/>
      <c r="N12" s="20"/>
      <c r="O12" s="20"/>
      <c r="P12" s="20"/>
      <c r="Q12" s="20"/>
      <c r="R12" s="20"/>
      <c r="S12" s="20"/>
      <c r="T12" s="20"/>
      <c r="U12" s="20"/>
      <c r="V12" s="20"/>
    </row>
    <row r="13" spans="1:22" ht="19" x14ac:dyDescent="0.25">
      <c r="A13" s="20"/>
      <c r="B13" s="29" t="s">
        <v>555</v>
      </c>
      <c r="C13" s="27">
        <v>10064600000</v>
      </c>
      <c r="D13" s="27">
        <v>8733900000</v>
      </c>
      <c r="E13" s="27">
        <v>12047800000</v>
      </c>
      <c r="F13" s="28">
        <v>13929100000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2780000000</v>
      </c>
      <c r="D17" s="34">
        <v>2756900000</v>
      </c>
      <c r="E17" s="34">
        <v>2705400000</v>
      </c>
      <c r="F17" s="35">
        <v>2806500000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Pass</v>
      </c>
      <c r="F23" s="49" t="str">
        <f>IF(F17&gt;F7, "Pass", "Fail")</f>
        <v>Pass</v>
      </c>
      <c r="G23" s="46">
        <f>(COUNTIF(C23:F23, "Pass") * 100) + (COUNTIF(C23:F23, "Fail") * 0)</f>
        <v>200</v>
      </c>
      <c r="H23" s="47" t="s">
        <v>570</v>
      </c>
      <c r="I23" s="20"/>
      <c r="J23" s="20"/>
      <c r="K23" s="20"/>
      <c r="L23" s="20"/>
      <c r="M23" s="20"/>
      <c r="N23" s="20"/>
      <c r="O23" s="20"/>
      <c r="P23" s="20"/>
      <c r="Q23" s="20"/>
      <c r="R23" s="20"/>
      <c r="S23" s="20"/>
      <c r="T23" s="20"/>
      <c r="U23" s="20"/>
      <c r="V23" s="20"/>
    </row>
    <row r="24" spans="1:22" x14ac:dyDescent="0.2">
      <c r="A24" s="20"/>
      <c r="B24" s="39" t="s">
        <v>499</v>
      </c>
      <c r="C24" s="50">
        <f>C17/(C4)</f>
        <v>0.34511868110040717</v>
      </c>
      <c r="D24" s="50">
        <f>D17/(D4)</f>
        <v>0.40157606479053781</v>
      </c>
      <c r="E24" s="50">
        <f>E17/(E4)</f>
        <v>0.41376462491397109</v>
      </c>
      <c r="F24" s="51">
        <f>F17/(F4)</f>
        <v>0.44551154853559805</v>
      </c>
      <c r="G24" s="46">
        <f>(IF(C24 &gt; 0.5, 100, IF(C24 &gt;= 0.2, 50, 0))) +
  (IF(D24 &gt; 0.5, 100, IF(D24 &gt;= 0.2, 50, 0))) +
  (IF(E24 &gt; 0.5, 100, IF(E24 &gt;= 0.2, 50, 0))) +
  (IF(F24 &gt; 0.5, 100, IF(F24 &gt;= 0.2, 50, 0)))</f>
        <v>200</v>
      </c>
      <c r="H24" s="47" t="s">
        <v>571</v>
      </c>
      <c r="I24" s="20"/>
      <c r="J24" s="20"/>
      <c r="K24" s="20"/>
      <c r="L24" s="20"/>
      <c r="M24" s="20"/>
      <c r="N24" s="20"/>
      <c r="O24" s="20"/>
      <c r="P24" s="20"/>
      <c r="Q24" s="20"/>
      <c r="R24" s="20"/>
      <c r="S24" s="20"/>
      <c r="T24" s="20"/>
      <c r="U24" s="20"/>
      <c r="V24" s="20"/>
    </row>
    <row r="25" spans="1:22" x14ac:dyDescent="0.2">
      <c r="A25" s="20"/>
      <c r="B25" s="39" t="s">
        <v>487</v>
      </c>
      <c r="C25" s="50">
        <f>C17/C6</f>
        <v>0.10820615218144382</v>
      </c>
      <c r="D25" s="50">
        <f>D17/D6</f>
        <v>0.11178600536040839</v>
      </c>
      <c r="E25" s="50">
        <f>E17/E6</f>
        <v>0.10463416332118905</v>
      </c>
      <c r="F25" s="51">
        <f>F17/F6</f>
        <v>0.10354254596971754</v>
      </c>
      <c r="G25" s="46">
        <f>(IF(C25 &gt; 0.17, 100, IF(C25 &gt;= 0.1, 50, 0))) +
  (IF(D25 &gt; 0.17, 100, IF(D25 &gt;= 0.1, 50, 0))) +
  (IF(E25 &gt; 0.17, 100, IF(E25 &gt;= 0.1, 50, 0))) +
  (IF(F25 &gt; 0.17, 100, IF(F25 &gt;= 0.1, 50, 0)))</f>
        <v>200</v>
      </c>
      <c r="H25" s="47" t="s">
        <v>572</v>
      </c>
      <c r="I25" s="20"/>
      <c r="J25" s="20"/>
      <c r="K25" s="20"/>
      <c r="L25" s="20"/>
      <c r="M25" s="20"/>
      <c r="N25" s="20"/>
      <c r="O25" s="20"/>
      <c r="P25" s="20"/>
      <c r="Q25" s="20"/>
      <c r="R25" s="20"/>
      <c r="S25" s="20"/>
      <c r="T25" s="20"/>
      <c r="U25" s="20"/>
      <c r="V25" s="20"/>
    </row>
    <row r="26" spans="1:22" x14ac:dyDescent="0.2">
      <c r="A26" s="20"/>
      <c r="B26" s="39" t="s">
        <v>489</v>
      </c>
      <c r="C26" s="50">
        <f>C8/C6</f>
        <v>0.48597017713892038</v>
      </c>
      <c r="D26" s="50">
        <f>D8/D6</f>
        <v>0.52550248760253504</v>
      </c>
      <c r="E26" s="50">
        <f>E8/E6</f>
        <v>0.42965988288894563</v>
      </c>
      <c r="F26" s="51">
        <f>F8/F6</f>
        <v>0.43928012750509132</v>
      </c>
      <c r="G26" s="46">
        <f>(IF(C26 &lt; 0.5, 100, 0)) +
  (IF(D26 &lt; 0.5, 100, 0)) +
  (IF(E26 &lt; 0.5, 100, 0)) +
  (IF(F26 &lt; 0.5, 100, 0))</f>
        <v>300</v>
      </c>
      <c r="H26" s="47" t="s">
        <v>573</v>
      </c>
      <c r="I26" s="20"/>
      <c r="J26" s="20"/>
      <c r="K26" s="20"/>
      <c r="L26" s="20"/>
      <c r="M26" s="20"/>
      <c r="N26" s="20"/>
      <c r="O26" s="20"/>
      <c r="P26" s="20"/>
      <c r="Q26" s="20"/>
      <c r="R26" s="20"/>
      <c r="S26" s="20"/>
      <c r="T26" s="20"/>
      <c r="U26" s="20"/>
      <c r="V26" s="20"/>
    </row>
    <row r="27" spans="1:22" x14ac:dyDescent="0.2">
      <c r="A27" s="20"/>
      <c r="B27" s="39" t="s">
        <v>574</v>
      </c>
      <c r="C27" s="50">
        <f>C9/(C13+C10)</f>
        <v>0.96673038496990393</v>
      </c>
      <c r="D27" s="50">
        <f>D9/(D13+D10)</f>
        <v>1.0911507213415721</v>
      </c>
      <c r="E27" s="50">
        <f>E9/(E13+E10)</f>
        <v>0.85131044347306051</v>
      </c>
      <c r="F27" s="51">
        <f>F9/(F13+F10)</f>
        <v>0.78807218178229432</v>
      </c>
      <c r="G27" s="46">
        <f>(IF(C27 &lt; 0.8, 100, IF(C27 &lt; 1, 50, 0))) +
  (IF(D27 &lt; 0.8, 100, IF(D27 &lt; 1, 50, 0))) +
  (IF(E27 &lt; 0.8, 100, IF(E27 &lt; 1, 50, 0))) +
  (IF(F27 &lt; 0.8, 100, IF(F27 &lt; 1, 50, 0)))</f>
        <v>200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-3.4190726992412254E-2</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0.1719775563102772</v>
      </c>
      <c r="D31" s="50">
        <f>D17/(D13+D10)</f>
        <v>0.18885722506131061</v>
      </c>
      <c r="E31" s="50">
        <f>E17/(E13+E10)</f>
        <v>0.16679716640874986</v>
      </c>
      <c r="F31" s="51">
        <f>F17/(F13+F10)</f>
        <v>0.16786391449198212</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t="e">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#DIV/0!</v>
      </c>
      <c r="J2" s="20"/>
      <c r="K2" s="20"/>
      <c r="L2" s="20"/>
      <c r="M2" s="20"/>
      <c r="N2" s="20"/>
      <c r="O2" s="20"/>
      <c r="P2" s="20"/>
      <c r="Q2" s="20"/>
      <c r="R2" s="20"/>
      <c r="S2" s="20"/>
      <c r="T2" s="20"/>
      <c r="U2" s="20"/>
      <c r="V2" s="20"/>
    </row>
    <row r="3" spans="1:22" ht="19" x14ac:dyDescent="0.25">
      <c r="A3" s="20"/>
      <c r="B3" s="26" t="s">
        <v>545</v>
      </c>
      <c r="C3" s="27">
        <v>1500000000</v>
      </c>
      <c r="D3" s="27">
        <v>1505000000</v>
      </c>
      <c r="E3" s="27">
        <v>1288000000</v>
      </c>
      <c r="F3" s="28">
        <v>1211000000</v>
      </c>
      <c r="G3" s="20"/>
      <c r="H3" s="20"/>
      <c r="I3" s="20"/>
      <c r="J3" s="20"/>
      <c r="K3" s="20"/>
      <c r="L3" s="20"/>
      <c r="M3" s="20"/>
      <c r="N3" s="20"/>
      <c r="O3" s="20"/>
      <c r="P3" s="20"/>
      <c r="Q3" s="20"/>
      <c r="R3" s="20"/>
      <c r="S3" s="20"/>
      <c r="T3" s="20"/>
      <c r="U3" s="20"/>
      <c r="V3" s="20"/>
    </row>
    <row r="4" spans="1:22" ht="19" x14ac:dyDescent="0.25">
      <c r="A4" s="20"/>
      <c r="B4" s="29" t="s">
        <v>546</v>
      </c>
      <c r="C4" s="27">
        <v>22116000000</v>
      </c>
      <c r="D4" s="27">
        <v>19822000000</v>
      </c>
      <c r="E4" s="27">
        <v>19612000000</v>
      </c>
      <c r="F4" s="28">
        <v>22214000000</v>
      </c>
      <c r="G4" s="20"/>
      <c r="H4" s="20"/>
      <c r="I4" s="20"/>
      <c r="J4" s="20"/>
      <c r="K4" s="20"/>
      <c r="L4" s="20"/>
      <c r="M4" s="20"/>
      <c r="N4" s="20"/>
      <c r="O4" s="20"/>
      <c r="P4" s="20"/>
      <c r="Q4" s="20"/>
      <c r="R4" s="20"/>
      <c r="S4" s="20"/>
      <c r="T4" s="20"/>
      <c r="U4" s="20"/>
      <c r="V4" s="20"/>
    </row>
    <row r="5" spans="1:22" ht="19" x14ac:dyDescent="0.25">
      <c r="A5" s="20"/>
      <c r="B5" s="29" t="s">
        <v>547</v>
      </c>
      <c r="C5" s="27">
        <v>425000000</v>
      </c>
      <c r="D5" s="27">
        <v>47000000</v>
      </c>
      <c r="E5" s="27">
        <v>0</v>
      </c>
      <c r="F5" s="28">
        <v>47000000</v>
      </c>
      <c r="G5" s="20"/>
      <c r="H5" s="20"/>
      <c r="I5" s="20"/>
      <c r="J5" s="20"/>
      <c r="K5" s="20"/>
      <c r="L5" s="20"/>
      <c r="M5" s="20"/>
      <c r="N5" s="20"/>
      <c r="O5" s="20"/>
      <c r="P5" s="20"/>
      <c r="Q5" s="20"/>
      <c r="R5" s="20"/>
      <c r="S5" s="20"/>
      <c r="T5" s="20"/>
      <c r="U5" s="20"/>
      <c r="V5" s="20"/>
    </row>
    <row r="6" spans="1:22" ht="19" x14ac:dyDescent="0.25">
      <c r="A6" s="20"/>
      <c r="B6" s="29" t="s">
        <v>548</v>
      </c>
      <c r="C6" s="27">
        <v>50758000000</v>
      </c>
      <c r="D6" s="27">
        <v>46909000000</v>
      </c>
      <c r="E6" s="27">
        <v>48086000000</v>
      </c>
      <c r="F6" s="28">
        <v>48094000000</v>
      </c>
      <c r="G6" s="20"/>
      <c r="H6" s="20"/>
      <c r="I6" s="20"/>
      <c r="J6" s="20"/>
      <c r="K6" s="20"/>
      <c r="L6" s="20"/>
      <c r="M6" s="20"/>
      <c r="N6" s="20"/>
      <c r="O6" s="20"/>
      <c r="P6" s="20"/>
      <c r="Q6" s="20"/>
      <c r="R6" s="20"/>
      <c r="S6" s="20"/>
      <c r="T6" s="20"/>
      <c r="U6" s="20"/>
      <c r="V6" s="20"/>
    </row>
    <row r="7" spans="1:22" ht="19" x14ac:dyDescent="0.25">
      <c r="A7" s="20"/>
      <c r="B7" s="29" t="s">
        <v>549</v>
      </c>
      <c r="C7" s="27">
        <v>6319000000</v>
      </c>
      <c r="D7" s="27">
        <v>7839000000</v>
      </c>
      <c r="E7" s="27">
        <v>7996000000</v>
      </c>
      <c r="F7" s="28">
        <v>5219000000</v>
      </c>
      <c r="G7" s="20"/>
      <c r="H7" s="20"/>
      <c r="I7" s="20"/>
      <c r="J7" s="20"/>
      <c r="K7" s="20"/>
      <c r="L7" s="20"/>
      <c r="M7" s="20"/>
      <c r="N7" s="20"/>
      <c r="O7" s="20"/>
      <c r="P7" s="20"/>
      <c r="Q7" s="20"/>
      <c r="R7" s="20"/>
      <c r="S7" s="20"/>
      <c r="T7" s="20"/>
      <c r="U7" s="20"/>
      <c r="V7" s="20"/>
    </row>
    <row r="8" spans="1:22" ht="19" x14ac:dyDescent="0.25">
      <c r="A8" s="20"/>
      <c r="B8" s="29" t="s">
        <v>550</v>
      </c>
      <c r="C8" s="27">
        <v>33153000000</v>
      </c>
      <c r="D8" s="27">
        <v>27698000000</v>
      </c>
      <c r="E8" s="27">
        <v>28476000000</v>
      </c>
      <c r="F8" s="28">
        <v>28199000000</v>
      </c>
      <c r="G8" s="20"/>
      <c r="H8" s="20"/>
      <c r="I8" s="20"/>
      <c r="J8" s="20"/>
      <c r="K8" s="20"/>
      <c r="L8" s="20"/>
      <c r="M8" s="20"/>
      <c r="N8" s="20"/>
      <c r="O8" s="20"/>
      <c r="P8" s="20"/>
      <c r="Q8" s="20"/>
      <c r="R8" s="20"/>
      <c r="S8" s="20"/>
      <c r="T8" s="20"/>
      <c r="U8" s="20"/>
      <c r="V8" s="20"/>
    </row>
    <row r="9" spans="1:22" ht="19" x14ac:dyDescent="0.25">
      <c r="A9" s="20"/>
      <c r="B9" s="29" t="s">
        <v>551</v>
      </c>
      <c r="C9" s="27">
        <v>39472000000</v>
      </c>
      <c r="D9" s="27">
        <v>35537000000</v>
      </c>
      <c r="E9" s="27">
        <v>36472000000</v>
      </c>
      <c r="F9" s="28">
        <v>33418000000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761000000</v>
      </c>
      <c r="D12" s="27">
        <v>-496000000</v>
      </c>
      <c r="E12" s="27">
        <v>0</v>
      </c>
      <c r="F12" s="28">
        <v>2805000000</v>
      </c>
      <c r="G12" s="20"/>
      <c r="H12" s="20"/>
      <c r="I12" s="20"/>
      <c r="J12" s="20"/>
      <c r="K12" s="20"/>
      <c r="L12" s="20"/>
      <c r="M12" s="20"/>
      <c r="N12" s="20"/>
      <c r="O12" s="20"/>
      <c r="P12" s="20"/>
      <c r="Q12" s="20"/>
      <c r="R12" s="20"/>
      <c r="S12" s="20"/>
      <c r="T12" s="20"/>
      <c r="U12" s="20"/>
      <c r="V12" s="20"/>
    </row>
    <row r="13" spans="1:22" ht="19" x14ac:dyDescent="0.25">
      <c r="A13" s="20"/>
      <c r="B13" s="29" t="s">
        <v>555</v>
      </c>
      <c r="C13" s="27">
        <v>11286000000</v>
      </c>
      <c r="D13" s="27">
        <v>11372000000</v>
      </c>
      <c r="E13" s="27">
        <v>11614000000</v>
      </c>
      <c r="F13" s="28">
        <v>14676000000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-5301000000</v>
      </c>
      <c r="D17" s="34">
        <v>-2353000000</v>
      </c>
      <c r="E17" s="34">
        <v>-1338000000</v>
      </c>
      <c r="F17" s="35">
        <v>584000000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Fail</v>
      </c>
      <c r="E22" s="44" t="str">
        <f>IF(E17&gt;F17, "Pass", "Fail")</f>
        <v>Fail</v>
      </c>
      <c r="F22" s="40"/>
      <c r="G22" s="46">
        <f>(((COUNTIF(C22:F22, "Pass") * 100) + (COUNTIF(C22:F22, "Fail") * 0)) * (400/300)) / 2</f>
        <v>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-0.23969072164948454</v>
      </c>
      <c r="D24" s="50">
        <f>D17/(D4)</f>
        <v>-0.11870648774089396</v>
      </c>
      <c r="E24" s="50">
        <f>E17/(E4)</f>
        <v>-6.8223536610238625E-2</v>
      </c>
      <c r="F24" s="51">
        <f>F17/(F4)</f>
        <v>2.6289727199063653E-2</v>
      </c>
      <c r="G24" s="46">
        <f>(IF(C24 &gt; 0.5, 100, IF(C24 &gt;= 0.2, 50, 0))) +
  (IF(D24 &gt; 0.5, 100, IF(D24 &gt;= 0.2, 50, 0))) +
  (IF(E24 &gt; 0.5, 100, IF(E24 &gt;= 0.2, 50, 0))) +
  (IF(F24 &gt; 0.5, 100, IF(F24 &gt;= 0.2, 50, 0)))</f>
        <v>0</v>
      </c>
      <c r="H24" s="47" t="s">
        <v>571</v>
      </c>
      <c r="I24" s="20"/>
      <c r="J24" s="20"/>
      <c r="K24" s="20"/>
      <c r="L24" s="20"/>
      <c r="M24" s="20"/>
      <c r="N24" s="20"/>
      <c r="O24" s="20"/>
      <c r="P24" s="20"/>
      <c r="Q24" s="20"/>
      <c r="R24" s="20"/>
      <c r="S24" s="20"/>
      <c r="T24" s="20"/>
      <c r="U24" s="20"/>
      <c r="V24" s="20"/>
    </row>
    <row r="25" spans="1:22" x14ac:dyDescent="0.2">
      <c r="A25" s="20"/>
      <c r="B25" s="39" t="s">
        <v>487</v>
      </c>
      <c r="C25" s="50">
        <f>C17/C6</f>
        <v>-0.10443673903621103</v>
      </c>
      <c r="D25" s="50">
        <f>D17/D6</f>
        <v>-5.016094992432156E-2</v>
      </c>
      <c r="E25" s="50">
        <f>E17/E6</f>
        <v>-2.7825146612319593E-2</v>
      </c>
      <c r="F25" s="51">
        <f>F17/F6</f>
        <v>1.214288684659209E-2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0.65315812285748065</v>
      </c>
      <c r="D26" s="50">
        <f>D8/D6</f>
        <v>0.59046238461702449</v>
      </c>
      <c r="E26" s="50">
        <f>E8/E6</f>
        <v>0.59218899471779729</v>
      </c>
      <c r="F26" s="51">
        <f>F8/F6</f>
        <v>0.58633093525179858</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3.4974304447988658</v>
      </c>
      <c r="D27" s="50">
        <f>D9/(D13+D10)</f>
        <v>3.124956032360183</v>
      </c>
      <c r="E27" s="50">
        <f>E9/(E13+E10)</f>
        <v>3.1403478560358189</v>
      </c>
      <c r="F27" s="51">
        <f>F9/(F13+F10)</f>
        <v>2.2770509675660944</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t="e">
        <f>(((C12-D12)/D12)+((D12-E12)/E12)+((E12-F12)/F12))/3</f>
        <v>#DIV/0!</v>
      </c>
      <c r="D29" s="54"/>
      <c r="E29" s="55"/>
      <c r="F29" s="56"/>
      <c r="G29" s="46" t="e">
        <f>(IF(C29 &gt;= 0.17, 100, IF(C29 &gt;= 0, 50, 0))) * (400/100)</f>
        <v>#DIV/0!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-0.46969696969696972</v>
      </c>
      <c r="D31" s="50">
        <f>D17/(D13+D10)</f>
        <v>-0.20691171297924726</v>
      </c>
      <c r="E31" s="50">
        <f>E17/(E13+E10)</f>
        <v>-0.11520578612019976</v>
      </c>
      <c r="F31" s="51">
        <f>F17/(F13+F10)</f>
        <v>3.9792859089670209E-2</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595</v>
      </c>
      <c r="D2" s="23" t="s">
        <v>596</v>
      </c>
      <c r="E2" s="23" t="s">
        <v>597</v>
      </c>
      <c r="F2" s="23" t="s">
        <v>598</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0.56541666666666668</v>
      </c>
      <c r="J2" s="20"/>
      <c r="K2" s="20"/>
      <c r="L2" s="20"/>
      <c r="M2" s="20"/>
      <c r="N2" s="20"/>
      <c r="O2" s="20"/>
      <c r="P2" s="20"/>
      <c r="Q2" s="20"/>
      <c r="R2" s="20"/>
      <c r="S2" s="20"/>
      <c r="T2" s="20"/>
      <c r="U2" s="20"/>
      <c r="V2" s="20"/>
    </row>
    <row r="3" spans="1:22" ht="19" x14ac:dyDescent="0.25">
      <c r="A3" s="20"/>
      <c r="B3" s="26" t="s">
        <v>545</v>
      </c>
      <c r="C3" s="27">
        <v>735600000</v>
      </c>
      <c r="D3" s="27">
        <v>628700000</v>
      </c>
      <c r="E3" s="27">
        <v>585600000</v>
      </c>
      <c r="F3" s="28">
        <v>570400000</v>
      </c>
      <c r="G3" s="20"/>
      <c r="H3" s="20"/>
      <c r="I3" s="20"/>
      <c r="J3" s="20"/>
      <c r="K3" s="20"/>
      <c r="L3" s="20"/>
      <c r="M3" s="20"/>
      <c r="N3" s="20"/>
      <c r="O3" s="20"/>
      <c r="P3" s="20"/>
      <c r="Q3" s="20"/>
      <c r="R3" s="20"/>
      <c r="S3" s="20"/>
      <c r="T3" s="20"/>
      <c r="U3" s="20"/>
      <c r="V3" s="20"/>
    </row>
    <row r="4" spans="1:22" ht="19" x14ac:dyDescent="0.25">
      <c r="A4" s="20"/>
      <c r="B4" s="29" t="s">
        <v>546</v>
      </c>
      <c r="C4" s="27">
        <v>1632600000</v>
      </c>
      <c r="D4" s="27">
        <v>1432900000</v>
      </c>
      <c r="E4" s="27">
        <v>1347600000</v>
      </c>
      <c r="F4" s="28">
        <v>1542100000</v>
      </c>
      <c r="G4" s="20"/>
      <c r="H4" s="20"/>
      <c r="I4" s="20"/>
      <c r="J4" s="20"/>
      <c r="K4" s="20"/>
      <c r="L4" s="20"/>
      <c r="M4" s="20"/>
      <c r="N4" s="20"/>
      <c r="O4" s="20"/>
      <c r="P4" s="20"/>
      <c r="Q4" s="20"/>
      <c r="R4" s="20"/>
      <c r="S4" s="20"/>
      <c r="T4" s="20"/>
      <c r="U4" s="20"/>
      <c r="V4" s="20"/>
    </row>
    <row r="5" spans="1:22" ht="19" x14ac:dyDescent="0.25">
      <c r="A5" s="20"/>
      <c r="B5" s="29" t="s">
        <v>547</v>
      </c>
      <c r="C5" s="27">
        <v>3624500000</v>
      </c>
      <c r="D5" s="27">
        <v>3609700000</v>
      </c>
      <c r="E5" s="27">
        <v>2574000000</v>
      </c>
      <c r="F5" s="28">
        <v>2447300000</v>
      </c>
      <c r="G5" s="20"/>
      <c r="H5" s="20"/>
      <c r="I5" s="20"/>
      <c r="J5" s="20"/>
      <c r="K5" s="20"/>
      <c r="L5" s="20"/>
      <c r="M5" s="20"/>
      <c r="N5" s="20"/>
      <c r="O5" s="20"/>
      <c r="P5" s="20"/>
      <c r="Q5" s="20"/>
      <c r="R5" s="20"/>
      <c r="S5" s="20"/>
      <c r="T5" s="20"/>
      <c r="U5" s="20"/>
      <c r="V5" s="20"/>
    </row>
    <row r="6" spans="1:22" ht="19" x14ac:dyDescent="0.25">
      <c r="A6" s="20"/>
      <c r="B6" s="29" t="s">
        <v>548</v>
      </c>
      <c r="C6" s="27">
        <v>11658900000</v>
      </c>
      <c r="D6" s="27">
        <v>11492300000</v>
      </c>
      <c r="E6" s="27">
        <v>9606200000</v>
      </c>
      <c r="F6" s="28">
        <v>6737500000</v>
      </c>
      <c r="G6" s="20"/>
      <c r="H6" s="20"/>
      <c r="I6" s="20"/>
      <c r="J6" s="20"/>
      <c r="K6" s="20"/>
      <c r="L6" s="20"/>
      <c r="M6" s="20"/>
      <c r="N6" s="20"/>
      <c r="O6" s="20"/>
      <c r="P6" s="20"/>
      <c r="Q6" s="20"/>
      <c r="R6" s="20"/>
      <c r="S6" s="20"/>
      <c r="T6" s="20"/>
      <c r="U6" s="20"/>
      <c r="V6" s="20"/>
    </row>
    <row r="7" spans="1:22" ht="19" x14ac:dyDescent="0.25">
      <c r="A7" s="20"/>
      <c r="B7" s="29" t="s">
        <v>549</v>
      </c>
      <c r="C7" s="27">
        <v>969000000</v>
      </c>
      <c r="D7" s="27">
        <v>1280200000</v>
      </c>
      <c r="E7" s="27">
        <v>732100000</v>
      </c>
      <c r="F7" s="28">
        <v>1004400000</v>
      </c>
      <c r="G7" s="20"/>
      <c r="H7" s="20"/>
      <c r="I7" s="20"/>
      <c r="J7" s="20"/>
      <c r="K7" s="20"/>
      <c r="L7" s="20"/>
      <c r="M7" s="20"/>
      <c r="N7" s="20"/>
      <c r="O7" s="20"/>
      <c r="P7" s="20"/>
      <c r="Q7" s="20"/>
      <c r="R7" s="20"/>
      <c r="S7" s="20"/>
      <c r="T7" s="20"/>
      <c r="U7" s="20"/>
      <c r="V7" s="20"/>
    </row>
    <row r="8" spans="1:22" ht="19" x14ac:dyDescent="0.25">
      <c r="A8" s="20"/>
      <c r="B8" s="29" t="s">
        <v>550</v>
      </c>
      <c r="C8" s="27">
        <v>3138900000</v>
      </c>
      <c r="D8" s="27">
        <v>3037400000</v>
      </c>
      <c r="E8" s="27">
        <v>1932100000</v>
      </c>
      <c r="F8" s="28">
        <v>1908300000</v>
      </c>
      <c r="G8" s="20"/>
      <c r="H8" s="20"/>
      <c r="I8" s="20"/>
      <c r="J8" s="20"/>
      <c r="K8" s="20"/>
      <c r="L8" s="20"/>
      <c r="M8" s="20"/>
      <c r="N8" s="20"/>
      <c r="O8" s="20"/>
      <c r="P8" s="20"/>
      <c r="Q8" s="20"/>
      <c r="R8" s="20"/>
      <c r="S8" s="20"/>
      <c r="T8" s="20"/>
      <c r="U8" s="20"/>
      <c r="V8" s="20"/>
    </row>
    <row r="9" spans="1:22" ht="19" x14ac:dyDescent="0.25">
      <c r="A9" s="20"/>
      <c r="B9" s="29" t="s">
        <v>551</v>
      </c>
      <c r="C9" s="27">
        <v>4107900000</v>
      </c>
      <c r="D9" s="27">
        <v>4317600000</v>
      </c>
      <c r="E9" s="27">
        <v>2664200000</v>
      </c>
      <c r="F9" s="28">
        <v>2912700000</v>
      </c>
      <c r="G9" s="20"/>
      <c r="H9" s="20"/>
      <c r="I9" s="20"/>
      <c r="J9" s="20"/>
      <c r="K9" s="20"/>
      <c r="L9" s="20"/>
      <c r="M9" s="20"/>
      <c r="N9" s="20"/>
      <c r="O9" s="20"/>
      <c r="P9" s="20"/>
      <c r="Q9" s="20"/>
      <c r="R9" s="20"/>
      <c r="S9" s="20"/>
      <c r="T9" s="20"/>
      <c r="U9" s="20"/>
      <c r="V9" s="20"/>
    </row>
    <row r="10" spans="1:22" ht="19" x14ac:dyDescent="0.25">
      <c r="A10" s="20"/>
      <c r="B10" s="29" t="s">
        <v>552</v>
      </c>
      <c r="C10" s="27">
        <v>710300000</v>
      </c>
      <c r="D10" s="27">
        <v>714500000</v>
      </c>
      <c r="E10" s="27">
        <v>639600000</v>
      </c>
      <c r="F10" s="28">
        <v>617300000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6876100000</v>
      </c>
      <c r="D12" s="27">
        <v>6584900000</v>
      </c>
      <c r="E12" s="27">
        <v>6202100000</v>
      </c>
      <c r="F12" s="28">
        <v>3261800000</v>
      </c>
      <c r="G12" s="20"/>
      <c r="H12" s="20"/>
      <c r="I12" s="20"/>
      <c r="J12" s="20"/>
      <c r="K12" s="20"/>
      <c r="L12" s="20"/>
      <c r="M12" s="20"/>
      <c r="N12" s="20"/>
      <c r="O12" s="20"/>
      <c r="P12" s="20"/>
      <c r="Q12" s="20"/>
      <c r="R12" s="20"/>
      <c r="S12" s="20"/>
      <c r="T12" s="20"/>
      <c r="U12" s="20"/>
      <c r="V12" s="20"/>
    </row>
    <row r="13" spans="1:22" ht="19" x14ac:dyDescent="0.25">
      <c r="A13" s="20"/>
      <c r="B13" s="29" t="s">
        <v>555</v>
      </c>
      <c r="C13" s="27">
        <v>7551000000</v>
      </c>
      <c r="D13" s="27">
        <v>7174700000</v>
      </c>
      <c r="E13" s="27">
        <v>6942000000</v>
      </c>
      <c r="F13" s="28">
        <v>3824800000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137400000</v>
      </c>
      <c r="D15" s="27">
        <v>110300000</v>
      </c>
      <c r="E15" s="27">
        <v>92700000</v>
      </c>
      <c r="F15" s="28">
        <v>93300000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607500000</v>
      </c>
      <c r="D17" s="34">
        <v>692400000</v>
      </c>
      <c r="E17" s="34">
        <v>738600000</v>
      </c>
      <c r="F17" s="35">
        <v>486600000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Fail</v>
      </c>
      <c r="E22" s="44" t="str">
        <f>IF(E17&gt;F17, "Pass", "Fail")</f>
        <v>Pass</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Pass</v>
      </c>
      <c r="F23" s="49" t="str">
        <f>IF(F17&gt;F7, "Pass", "Fail")</f>
        <v>Fail</v>
      </c>
      <c r="G23" s="46">
        <f>(COUNTIF(C23:F23, "Pass") * 100) + (COUNTIF(C23:F23, "Fail") * 0)</f>
        <v>100</v>
      </c>
      <c r="H23" s="47" t="s">
        <v>570</v>
      </c>
      <c r="I23" s="20"/>
      <c r="J23" s="20"/>
      <c r="K23" s="20"/>
      <c r="L23" s="20"/>
      <c r="M23" s="20"/>
      <c r="N23" s="20"/>
      <c r="O23" s="20"/>
      <c r="P23" s="20"/>
      <c r="Q23" s="20"/>
      <c r="R23" s="20"/>
      <c r="S23" s="20"/>
      <c r="T23" s="20"/>
      <c r="U23" s="20"/>
      <c r="V23" s="20"/>
    </row>
    <row r="24" spans="1:22" x14ac:dyDescent="0.2">
      <c r="A24" s="20"/>
      <c r="B24" s="39" t="s">
        <v>499</v>
      </c>
      <c r="C24" s="50">
        <f>C17/(C4)</f>
        <v>0.37210584343991182</v>
      </c>
      <c r="D24" s="50">
        <f>D17/(D4)</f>
        <v>0.48321585595645195</v>
      </c>
      <c r="E24" s="50">
        <f>E17/(E4)</f>
        <v>0.54808548530721279</v>
      </c>
      <c r="F24" s="51">
        <f>F17/(F4)</f>
        <v>0.3155437390571299</v>
      </c>
      <c r="G24" s="46">
        <f>(IF(C24 &gt; 0.5, 100, IF(C24 &gt;= 0.2, 50, 0))) +
  (IF(D24 &gt; 0.5, 100, IF(D24 &gt;= 0.2, 50, 0))) +
  (IF(E24 &gt; 0.5, 100, IF(E24 &gt;= 0.2, 50, 0))) +
  (IF(F24 &gt; 0.5, 100, IF(F24 &gt;= 0.2, 50, 0)))</f>
        <v>250</v>
      </c>
      <c r="H24" s="47" t="s">
        <v>571</v>
      </c>
      <c r="I24" s="20"/>
      <c r="J24" s="20"/>
      <c r="K24" s="20"/>
      <c r="L24" s="20"/>
      <c r="M24" s="20"/>
      <c r="N24" s="20"/>
      <c r="O24" s="20"/>
      <c r="P24" s="20"/>
      <c r="Q24" s="20"/>
      <c r="R24" s="20"/>
      <c r="S24" s="20"/>
      <c r="T24" s="20"/>
      <c r="U24" s="20"/>
      <c r="V24" s="20"/>
    </row>
    <row r="25" spans="1:22" x14ac:dyDescent="0.2">
      <c r="A25" s="20"/>
      <c r="B25" s="39" t="s">
        <v>487</v>
      </c>
      <c r="C25" s="50">
        <f>C17/C6</f>
        <v>5.2106116357460826E-2</v>
      </c>
      <c r="D25" s="50">
        <f>D17/D6</f>
        <v>6.0249036311269287E-2</v>
      </c>
      <c r="E25" s="50">
        <f>E17/E6</f>
        <v>7.6887843267889486E-2</v>
      </c>
      <c r="F25" s="51">
        <f>F17/F6</f>
        <v>7.2222634508348788E-2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0.26922780022129017</v>
      </c>
      <c r="D26" s="50">
        <f>D8/D6</f>
        <v>0.26429870434986902</v>
      </c>
      <c r="E26" s="50">
        <f>E8/E6</f>
        <v>0.20113051987258229</v>
      </c>
      <c r="F26" s="51">
        <f>F8/F6</f>
        <v>0.2832356215213358</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0.49724619611925486</v>
      </c>
      <c r="D27" s="50">
        <f>D9/(D13+D10)</f>
        <v>0.54727982558434318</v>
      </c>
      <c r="E27" s="50">
        <f>E9/(E13+E10)</f>
        <v>0.35140339769969398</v>
      </c>
      <c r="F27" s="51">
        <f>F9/(F13+F10)</f>
        <v>0.65570338353481461</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0.33579273605461551</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7.3535642090227935E-2</v>
      </c>
      <c r="D31" s="50">
        <f>D17/(D13+D10)</f>
        <v>8.7765552907772645E-2</v>
      </c>
      <c r="E31" s="50">
        <f>E17/(E13+E10)</f>
        <v>9.742006964229187E-2</v>
      </c>
      <c r="F31" s="51">
        <f>F17/(F13+F10)</f>
        <v>0.10954278381846425</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612</v>
      </c>
      <c r="D2" s="23" t="s">
        <v>613</v>
      </c>
      <c r="E2" s="23" t="s">
        <v>614</v>
      </c>
      <c r="F2" s="23" t="s">
        <v>615</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0.88583333333333347</v>
      </c>
      <c r="J2" s="20"/>
      <c r="K2" s="20"/>
      <c r="L2" s="20"/>
      <c r="M2" s="20"/>
      <c r="N2" s="20"/>
      <c r="O2" s="20"/>
      <c r="P2" s="20"/>
      <c r="Q2" s="20"/>
      <c r="R2" s="20"/>
      <c r="S2" s="20"/>
      <c r="T2" s="20"/>
      <c r="U2" s="20"/>
      <c r="V2" s="20"/>
    </row>
    <row r="3" spans="1:22" ht="19" x14ac:dyDescent="0.25">
      <c r="A3" s="20"/>
      <c r="B3" s="26" t="s">
        <v>545</v>
      </c>
      <c r="C3" s="27">
        <v>39973000</v>
      </c>
      <c r="D3" s="27">
        <v>58791000</v>
      </c>
      <c r="E3" s="27">
        <v>44968000</v>
      </c>
      <c r="F3" s="28">
        <v>20080000</v>
      </c>
      <c r="G3" s="20"/>
      <c r="H3" s="20"/>
      <c r="I3" s="20"/>
      <c r="J3" s="20"/>
      <c r="K3" s="20"/>
      <c r="L3" s="20"/>
      <c r="M3" s="20"/>
      <c r="N3" s="20"/>
      <c r="O3" s="20"/>
      <c r="P3" s="20"/>
      <c r="Q3" s="20"/>
      <c r="R3" s="20"/>
      <c r="S3" s="20"/>
      <c r="T3" s="20"/>
      <c r="U3" s="20"/>
      <c r="V3" s="20"/>
    </row>
    <row r="4" spans="1:22" ht="19" x14ac:dyDescent="0.25">
      <c r="A4" s="20"/>
      <c r="B4" s="29" t="s">
        <v>546</v>
      </c>
      <c r="C4" s="27">
        <v>2952478000</v>
      </c>
      <c r="D4" s="27">
        <v>2602067000</v>
      </c>
      <c r="E4" s="27">
        <v>2416111000</v>
      </c>
      <c r="F4" s="28">
        <v>2060174000</v>
      </c>
      <c r="G4" s="20"/>
      <c r="H4" s="20"/>
      <c r="I4" s="20"/>
      <c r="J4" s="20"/>
      <c r="K4" s="20"/>
      <c r="L4" s="20"/>
      <c r="M4" s="20"/>
      <c r="N4" s="20"/>
      <c r="O4" s="20"/>
      <c r="P4" s="20"/>
      <c r="Q4" s="20"/>
      <c r="R4" s="20"/>
      <c r="S4" s="20"/>
      <c r="T4" s="20"/>
      <c r="U4" s="20"/>
      <c r="V4" s="20"/>
    </row>
    <row r="5" spans="1:22" ht="19" x14ac:dyDescent="0.25">
      <c r="A5" s="20"/>
      <c r="B5" s="29" t="s">
        <v>547</v>
      </c>
      <c r="C5" s="27">
        <v>394289000</v>
      </c>
      <c r="D5" s="27">
        <v>401954000</v>
      </c>
      <c r="E5" s="27">
        <v>355717000</v>
      </c>
      <c r="F5" s="28">
        <v>343622000</v>
      </c>
      <c r="G5" s="20"/>
      <c r="H5" s="20"/>
      <c r="I5" s="20"/>
      <c r="J5" s="20"/>
      <c r="K5" s="20"/>
      <c r="L5" s="20"/>
      <c r="M5" s="20"/>
      <c r="N5" s="20"/>
      <c r="O5" s="20"/>
      <c r="P5" s="20"/>
      <c r="Q5" s="20"/>
      <c r="R5" s="20"/>
      <c r="S5" s="20"/>
      <c r="T5" s="20"/>
      <c r="U5" s="20"/>
      <c r="V5" s="20"/>
    </row>
    <row r="6" spans="1:22" ht="19" x14ac:dyDescent="0.25">
      <c r="A6" s="20"/>
      <c r="B6" s="29" t="s">
        <v>548</v>
      </c>
      <c r="C6" s="27">
        <v>6737879000</v>
      </c>
      <c r="D6" s="27">
        <v>5308864000</v>
      </c>
      <c r="E6" s="27">
        <v>4562143000</v>
      </c>
      <c r="F6" s="28">
        <v>3455261000</v>
      </c>
      <c r="G6" s="20"/>
      <c r="H6" s="20"/>
      <c r="I6" s="20"/>
      <c r="J6" s="20"/>
      <c r="K6" s="20"/>
      <c r="L6" s="20"/>
      <c r="M6" s="20"/>
      <c r="N6" s="20"/>
      <c r="O6" s="20"/>
      <c r="P6" s="20"/>
      <c r="Q6" s="20"/>
      <c r="R6" s="20"/>
      <c r="S6" s="20"/>
      <c r="T6" s="20"/>
      <c r="U6" s="20"/>
      <c r="V6" s="20"/>
    </row>
    <row r="7" spans="1:22" ht="19" x14ac:dyDescent="0.25">
      <c r="A7" s="20"/>
      <c r="B7" s="29" t="s">
        <v>549</v>
      </c>
      <c r="C7" s="27">
        <v>492769000</v>
      </c>
      <c r="D7" s="27">
        <v>440889000</v>
      </c>
      <c r="E7" s="27">
        <v>421031000</v>
      </c>
      <c r="F7" s="28">
        <v>356044000</v>
      </c>
      <c r="G7" s="20"/>
      <c r="H7" s="20"/>
      <c r="I7" s="20"/>
      <c r="J7" s="20"/>
      <c r="K7" s="20"/>
      <c r="L7" s="20"/>
      <c r="M7" s="20"/>
      <c r="N7" s="20"/>
      <c r="O7" s="20"/>
      <c r="P7" s="20"/>
      <c r="Q7" s="20"/>
      <c r="R7" s="20"/>
      <c r="S7" s="20"/>
      <c r="T7" s="20"/>
      <c r="U7" s="20"/>
      <c r="V7" s="20"/>
    </row>
    <row r="8" spans="1:22" ht="19" x14ac:dyDescent="0.25">
      <c r="A8" s="20"/>
      <c r="B8" s="29" t="s">
        <v>550</v>
      </c>
      <c r="C8" s="27">
        <v>257670000</v>
      </c>
      <c r="D8" s="27">
        <v>242376000</v>
      </c>
      <c r="E8" s="27">
        <v>611911000</v>
      </c>
      <c r="F8" s="28">
        <v>609701000</v>
      </c>
      <c r="G8" s="20"/>
      <c r="H8" s="20"/>
      <c r="I8" s="20"/>
      <c r="J8" s="20"/>
      <c r="K8" s="20"/>
      <c r="L8" s="20"/>
      <c r="M8" s="20"/>
      <c r="N8" s="20"/>
      <c r="O8" s="20"/>
      <c r="P8" s="20"/>
      <c r="Q8" s="20"/>
      <c r="R8" s="20"/>
      <c r="S8" s="20"/>
      <c r="T8" s="20"/>
      <c r="U8" s="20"/>
      <c r="V8" s="20"/>
    </row>
    <row r="9" spans="1:22" ht="19" x14ac:dyDescent="0.25">
      <c r="A9" s="20"/>
      <c r="B9" s="29" t="s">
        <v>551</v>
      </c>
      <c r="C9" s="27">
        <v>750439000</v>
      </c>
      <c r="D9" s="27">
        <v>683265000</v>
      </c>
      <c r="E9" s="27">
        <v>1032942000</v>
      </c>
      <c r="F9" s="28">
        <v>965745000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5189440000</v>
      </c>
      <c r="D12" s="27">
        <v>3956408000</v>
      </c>
      <c r="E12" s="27">
        <v>2868203000</v>
      </c>
      <c r="F12" s="28">
        <v>1937853000</v>
      </c>
      <c r="G12" s="20"/>
      <c r="H12" s="20"/>
      <c r="I12" s="20"/>
      <c r="J12" s="20"/>
      <c r="K12" s="20"/>
      <c r="L12" s="20"/>
      <c r="M12" s="20"/>
      <c r="N12" s="20"/>
      <c r="O12" s="20"/>
      <c r="P12" s="20"/>
      <c r="Q12" s="20"/>
      <c r="R12" s="20"/>
      <c r="S12" s="20"/>
      <c r="T12" s="20"/>
      <c r="U12" s="20"/>
      <c r="V12" s="20"/>
    </row>
    <row r="13" spans="1:22" ht="19" x14ac:dyDescent="0.25">
      <c r="A13" s="20"/>
      <c r="B13" s="29" t="s">
        <v>555</v>
      </c>
      <c r="C13" s="27">
        <v>5987440000</v>
      </c>
      <c r="D13" s="27">
        <v>4625599000</v>
      </c>
      <c r="E13" s="27">
        <v>3529201000</v>
      </c>
      <c r="F13" s="28">
        <v>2489516000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1364210000</v>
      </c>
      <c r="D17" s="34">
        <v>1176683000</v>
      </c>
      <c r="E17" s="34">
        <v>990891000</v>
      </c>
      <c r="F17" s="35">
        <v>917885000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f>C17/(C4)</f>
        <v>0.46205594080633283</v>
      </c>
      <c r="D24" s="50">
        <f>D17/(D4)</f>
        <v>0.4522108769681949</v>
      </c>
      <c r="E24" s="50">
        <f>E17/(E4)</f>
        <v>0.41011816096197568</v>
      </c>
      <c r="F24" s="51">
        <f>F17/(F4)</f>
        <v>0.44553760993003505</v>
      </c>
      <c r="G24" s="46">
        <f>(IF(C24 &gt; 0.5, 100, IF(C24 &gt;= 0.2, 50, 0))) +
  (IF(D24 &gt; 0.5, 100, IF(D24 &gt;= 0.2, 50, 0))) +
  (IF(E24 &gt; 0.5, 100, IF(E24 &gt;= 0.2, 50, 0))) +
  (IF(F24 &gt; 0.5, 100, IF(F24 &gt;= 0.2, 50, 0)))</f>
        <v>200</v>
      </c>
      <c r="H24" s="47" t="s">
        <v>571</v>
      </c>
      <c r="I24" s="20"/>
      <c r="J24" s="20"/>
      <c r="K24" s="20"/>
      <c r="L24" s="20"/>
      <c r="M24" s="20"/>
      <c r="N24" s="20"/>
      <c r="O24" s="20"/>
      <c r="P24" s="20"/>
      <c r="Q24" s="20"/>
      <c r="R24" s="20"/>
      <c r="S24" s="20"/>
      <c r="T24" s="20"/>
      <c r="U24" s="20"/>
      <c r="V24" s="20"/>
    </row>
    <row r="25" spans="1:22" x14ac:dyDescent="0.2">
      <c r="A25" s="20"/>
      <c r="B25" s="39" t="s">
        <v>487</v>
      </c>
      <c r="C25" s="50">
        <f>C17/C6</f>
        <v>0.20246875908575979</v>
      </c>
      <c r="D25" s="50">
        <f>D17/D6</f>
        <v>0.22164496962061941</v>
      </c>
      <c r="E25" s="50">
        <f>E17/E6</f>
        <v>0.21719858408646989</v>
      </c>
      <c r="F25" s="51">
        <f>F17/F6</f>
        <v>0.26564852843243969</v>
      </c>
      <c r="G25" s="46">
        <f>(IF(C25 &gt; 0.17, 100, IF(C25 &gt;= 0.1, 50, 0))) +
  (IF(D25 &gt; 0.17, 100, IF(D25 &gt;= 0.1, 50, 0))) +
  (IF(E25 &gt; 0.17, 100, IF(E25 &gt;= 0.1, 50, 0))) +
  (IF(F25 &gt; 0.17, 100, IF(F25 &gt;= 0.1, 50, 0)))</f>
        <v>400</v>
      </c>
      <c r="H25" s="47" t="s">
        <v>572</v>
      </c>
      <c r="I25" s="20"/>
      <c r="J25" s="20"/>
      <c r="K25" s="20"/>
      <c r="L25" s="20"/>
      <c r="M25" s="20"/>
      <c r="N25" s="20"/>
      <c r="O25" s="20"/>
      <c r="P25" s="20"/>
      <c r="Q25" s="20"/>
      <c r="R25" s="20"/>
      <c r="S25" s="20"/>
      <c r="T25" s="20"/>
      <c r="U25" s="20"/>
      <c r="V25" s="20"/>
    </row>
    <row r="26" spans="1:22" x14ac:dyDescent="0.2">
      <c r="A26" s="20"/>
      <c r="B26" s="39" t="s">
        <v>489</v>
      </c>
      <c r="C26" s="50">
        <f>C8/C6</f>
        <v>3.82420046427073E-2</v>
      </c>
      <c r="D26" s="50">
        <f>D8/D6</f>
        <v>4.5654964979325141E-2</v>
      </c>
      <c r="E26" s="50">
        <f>E8/E6</f>
        <v>0.13412797450671757</v>
      </c>
      <c r="F26" s="51">
        <f>F8/F6</f>
        <v>0.17645584515901983</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0.12533553572144354</v>
      </c>
      <c r="D27" s="50">
        <f>D9/(D13+D10)</f>
        <v>0.14771384203429652</v>
      </c>
      <c r="E27" s="50">
        <f>E9/(E13+E10)</f>
        <v>0.29268437813544768</v>
      </c>
      <c r="F27" s="51">
        <f>F9/(F13+F10)</f>
        <v>0.38792480144734959</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0.39038354893912414</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0.22784528947262936</v>
      </c>
      <c r="D31" s="50">
        <f>D17/(D13+D10)</f>
        <v>0.25438499965085604</v>
      </c>
      <c r="E31" s="50">
        <f>E17/(E13+E10)</f>
        <v>0.28076921660171805</v>
      </c>
      <c r="F31" s="51">
        <f>F17/(F13+F10)</f>
        <v>0.36870018107937447</v>
      </c>
      <c r="G31" s="46">
        <f>(IF(C31 &gt; 0.23, 100, 0)) +
  (IF(D31 &gt; 0.23, 100, 0)) +
  (IF(E31 &gt; 0.23, 100, 0)) +
  (IF(F31 &gt; 0.23, 100, 0))</f>
        <v>300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0.42875000000000002</v>
      </c>
      <c r="J2" s="20"/>
      <c r="K2" s="20"/>
      <c r="L2" s="20"/>
      <c r="M2" s="20"/>
      <c r="N2" s="20"/>
      <c r="O2" s="20"/>
      <c r="P2" s="20"/>
      <c r="Q2" s="20"/>
      <c r="R2" s="20"/>
      <c r="S2" s="20"/>
      <c r="T2" s="20"/>
      <c r="U2" s="20"/>
      <c r="V2" s="20"/>
    </row>
    <row r="3" spans="1:22" ht="19" x14ac:dyDescent="0.25">
      <c r="A3" s="20"/>
      <c r="B3" s="26" t="s">
        <v>545</v>
      </c>
      <c r="C3" s="27">
        <v>2666000000</v>
      </c>
      <c r="D3" s="27">
        <v>2904000000</v>
      </c>
      <c r="E3" s="27">
        <v>2481000000</v>
      </c>
      <c r="F3" s="28">
        <v>2438000000</v>
      </c>
      <c r="G3" s="20"/>
      <c r="H3" s="20"/>
      <c r="I3" s="20"/>
      <c r="J3" s="20"/>
      <c r="K3" s="20"/>
      <c r="L3" s="20"/>
      <c r="M3" s="20"/>
      <c r="N3" s="20"/>
      <c r="O3" s="20"/>
      <c r="P3" s="20"/>
      <c r="Q3" s="20"/>
      <c r="R3" s="20"/>
      <c r="S3" s="20"/>
      <c r="T3" s="20"/>
      <c r="U3" s="20"/>
      <c r="V3" s="20"/>
    </row>
    <row r="4" spans="1:22" ht="19" x14ac:dyDescent="0.25">
      <c r="A4" s="20"/>
      <c r="B4" s="29" t="s">
        <v>546</v>
      </c>
      <c r="C4" s="27">
        <v>15513000000</v>
      </c>
      <c r="D4" s="27">
        <v>16213000000</v>
      </c>
      <c r="E4" s="27">
        <v>16545000000</v>
      </c>
      <c r="F4" s="28">
        <v>16422000000</v>
      </c>
      <c r="G4" s="20"/>
      <c r="H4" s="20"/>
      <c r="I4" s="20"/>
      <c r="J4" s="20"/>
      <c r="K4" s="20"/>
      <c r="L4" s="20"/>
      <c r="M4" s="20"/>
      <c r="N4" s="20"/>
      <c r="O4" s="20"/>
      <c r="P4" s="20"/>
      <c r="Q4" s="20"/>
      <c r="R4" s="20"/>
      <c r="S4" s="20"/>
      <c r="T4" s="20"/>
      <c r="U4" s="20"/>
      <c r="V4" s="20"/>
    </row>
    <row r="5" spans="1:22" ht="19" x14ac:dyDescent="0.25">
      <c r="A5" s="20"/>
      <c r="B5" s="29" t="s">
        <v>547</v>
      </c>
      <c r="C5" s="27">
        <v>2380000000</v>
      </c>
      <c r="D5" s="27">
        <v>2394000000</v>
      </c>
      <c r="E5" s="27">
        <v>2421000000</v>
      </c>
      <c r="F5" s="28">
        <v>2460000000</v>
      </c>
      <c r="G5" s="20"/>
      <c r="H5" s="20"/>
      <c r="I5" s="20"/>
      <c r="J5" s="20"/>
      <c r="K5" s="20"/>
      <c r="L5" s="20"/>
      <c r="M5" s="20"/>
      <c r="N5" s="20"/>
      <c r="O5" s="20"/>
      <c r="P5" s="20"/>
      <c r="Q5" s="20"/>
      <c r="R5" s="20"/>
      <c r="S5" s="20"/>
      <c r="T5" s="20"/>
      <c r="U5" s="20"/>
      <c r="V5" s="20"/>
    </row>
    <row r="6" spans="1:22" ht="19" x14ac:dyDescent="0.25">
      <c r="A6" s="20"/>
      <c r="B6" s="29" t="s">
        <v>548</v>
      </c>
      <c r="C6" s="27">
        <v>28500000000</v>
      </c>
      <c r="D6" s="27">
        <v>29499000000</v>
      </c>
      <c r="E6" s="27">
        <v>30154000000</v>
      </c>
      <c r="F6" s="28">
        <v>30775000000</v>
      </c>
      <c r="G6" s="20"/>
      <c r="H6" s="20"/>
      <c r="I6" s="20"/>
      <c r="J6" s="20"/>
      <c r="K6" s="20"/>
      <c r="L6" s="20"/>
      <c r="M6" s="20"/>
      <c r="N6" s="20"/>
      <c r="O6" s="20"/>
      <c r="P6" s="20"/>
      <c r="Q6" s="20"/>
      <c r="R6" s="20"/>
      <c r="S6" s="20"/>
      <c r="T6" s="20"/>
      <c r="U6" s="20"/>
      <c r="V6" s="20"/>
    </row>
    <row r="7" spans="1:22" ht="19" x14ac:dyDescent="0.25">
      <c r="A7" s="20"/>
      <c r="B7" s="29" t="s">
        <v>549</v>
      </c>
      <c r="C7" s="27">
        <v>4319000000</v>
      </c>
      <c r="D7" s="27">
        <v>5175000000</v>
      </c>
      <c r="E7" s="27">
        <v>4806000000</v>
      </c>
      <c r="F7" s="28">
        <v>3767000000</v>
      </c>
      <c r="G7" s="20"/>
      <c r="H7" s="20"/>
      <c r="I7" s="20"/>
      <c r="J7" s="20"/>
      <c r="K7" s="20"/>
      <c r="L7" s="20"/>
      <c r="M7" s="20"/>
      <c r="N7" s="20"/>
      <c r="O7" s="20"/>
      <c r="P7" s="20"/>
      <c r="Q7" s="20"/>
      <c r="R7" s="20"/>
      <c r="S7" s="20"/>
      <c r="T7" s="20"/>
      <c r="U7" s="20"/>
      <c r="V7" s="20"/>
    </row>
    <row r="8" spans="1:22" ht="19" x14ac:dyDescent="0.25">
      <c r="A8" s="20"/>
      <c r="B8" s="29" t="s">
        <v>550</v>
      </c>
      <c r="C8" s="27">
        <v>12313000000</v>
      </c>
      <c r="D8" s="27">
        <v>12049000000</v>
      </c>
      <c r="E8" s="27">
        <v>12803000000</v>
      </c>
      <c r="F8" s="28">
        <v>13560000000</v>
      </c>
      <c r="G8" s="20"/>
      <c r="H8" s="20"/>
      <c r="I8" s="20"/>
      <c r="J8" s="20"/>
      <c r="K8" s="20"/>
      <c r="L8" s="20"/>
      <c r="M8" s="20"/>
      <c r="N8" s="20"/>
      <c r="O8" s="20"/>
      <c r="P8" s="20"/>
      <c r="Q8" s="20"/>
      <c r="R8" s="20"/>
      <c r="S8" s="20"/>
      <c r="T8" s="20"/>
      <c r="U8" s="20"/>
      <c r="V8" s="20"/>
    </row>
    <row r="9" spans="1:22" ht="19" x14ac:dyDescent="0.25">
      <c r="A9" s="20"/>
      <c r="B9" s="29" t="s">
        <v>551</v>
      </c>
      <c r="C9" s="27">
        <v>16632000000</v>
      </c>
      <c r="D9" s="27">
        <v>17224000000</v>
      </c>
      <c r="E9" s="27">
        <v>17609000000</v>
      </c>
      <c r="F9" s="28">
        <v>17327000000</v>
      </c>
      <c r="G9" s="20"/>
      <c r="H9" s="20"/>
      <c r="I9" s="20"/>
      <c r="J9" s="20"/>
      <c r="K9" s="20"/>
      <c r="L9" s="20"/>
      <c r="M9" s="20"/>
      <c r="N9" s="20"/>
      <c r="O9" s="20"/>
      <c r="P9" s="20"/>
      <c r="Q9" s="20"/>
      <c r="R9" s="20"/>
      <c r="S9" s="20"/>
      <c r="T9" s="20"/>
      <c r="U9" s="20"/>
      <c r="V9" s="20"/>
    </row>
    <row r="10" spans="1:22" ht="19" x14ac:dyDescent="0.25">
      <c r="A10" s="20"/>
      <c r="B10" s="29" t="s">
        <v>552</v>
      </c>
      <c r="C10" s="27">
        <v>20637000000</v>
      </c>
      <c r="D10" s="27">
        <v>20532000000</v>
      </c>
      <c r="E10" s="27">
        <v>20263000000</v>
      </c>
      <c r="F10" s="28">
        <v>19928000000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2300000000</v>
      </c>
      <c r="G11" s="20"/>
      <c r="H11" s="20"/>
      <c r="I11" s="20"/>
      <c r="J11" s="20"/>
      <c r="K11" s="20"/>
      <c r="L11" s="20"/>
      <c r="M11" s="20"/>
      <c r="N11" s="20"/>
      <c r="O11" s="20"/>
      <c r="P11" s="20"/>
      <c r="Q11" s="20"/>
      <c r="R11" s="20"/>
      <c r="S11" s="20"/>
      <c r="T11" s="20"/>
      <c r="U11" s="20"/>
      <c r="V11" s="20"/>
    </row>
    <row r="12" spans="1:22" ht="19" x14ac:dyDescent="0.25">
      <c r="A12" s="20"/>
      <c r="B12" s="29" t="s">
        <v>554</v>
      </c>
      <c r="C12" s="27">
        <v>16391000000</v>
      </c>
      <c r="D12" s="27">
        <v>16778000000</v>
      </c>
      <c r="E12" s="27">
        <v>16389000000</v>
      </c>
      <c r="F12" s="28">
        <v>16120000000</v>
      </c>
      <c r="G12" s="20"/>
      <c r="H12" s="20"/>
      <c r="I12" s="20"/>
      <c r="J12" s="20"/>
      <c r="K12" s="20"/>
      <c r="L12" s="20"/>
      <c r="M12" s="20"/>
      <c r="N12" s="20"/>
      <c r="O12" s="20"/>
      <c r="P12" s="20"/>
      <c r="Q12" s="20"/>
      <c r="R12" s="20"/>
      <c r="S12" s="20"/>
      <c r="T12" s="20"/>
      <c r="U12" s="20"/>
      <c r="V12" s="20"/>
    </row>
    <row r="13" spans="1:22" ht="19" x14ac:dyDescent="0.25">
      <c r="A13" s="20"/>
      <c r="B13" s="29" t="s">
        <v>555</v>
      </c>
      <c r="C13" s="27">
        <v>11868000000</v>
      </c>
      <c r="D13" s="27">
        <v>12275000000</v>
      </c>
      <c r="E13" s="27">
        <v>12545000000</v>
      </c>
      <c r="F13" s="28">
        <v>13448000000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1076000000</v>
      </c>
      <c r="D15" s="27">
        <v>1047000000</v>
      </c>
      <c r="E15" s="27">
        <v>995000000</v>
      </c>
      <c r="F15" s="28">
        <v>1154000000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2005000000</v>
      </c>
      <c r="D17" s="34">
        <v>2615000000</v>
      </c>
      <c r="E17" s="34">
        <v>3412000000</v>
      </c>
      <c r="F17" s="35">
        <v>2180000000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Fail</v>
      </c>
      <c r="E22" s="44" t="str">
        <f>IF(E17&gt;F17, "Pass", "Fail")</f>
        <v>Pass</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0.12924643847095985</v>
      </c>
      <c r="D24" s="50">
        <f>D17/(D4)</f>
        <v>0.16129032258064516</v>
      </c>
      <c r="E24" s="50">
        <f>E17/(E4)</f>
        <v>0.20622544575400423</v>
      </c>
      <c r="F24" s="51">
        <f>F17/(F4)</f>
        <v>0.13274875167458289</v>
      </c>
      <c r="G24" s="46">
        <f>(IF(C24 &gt; 0.5, 100, IF(C24 &gt;= 0.2, 50, 0))) +
  (IF(D24 &gt; 0.5, 100, IF(D24 &gt;= 0.2, 50, 0))) +
  (IF(E24 &gt; 0.5, 100, IF(E24 &gt;= 0.2, 50, 0))) +
  (IF(F24 &gt; 0.5, 100, IF(F24 &gt;= 0.2, 50, 0)))</f>
        <v>50</v>
      </c>
      <c r="H24" s="47" t="s">
        <v>571</v>
      </c>
      <c r="I24" s="20"/>
      <c r="J24" s="20"/>
      <c r="K24" s="20"/>
      <c r="L24" s="20"/>
      <c r="M24" s="20"/>
      <c r="N24" s="20"/>
      <c r="O24" s="20"/>
      <c r="P24" s="20"/>
      <c r="Q24" s="20"/>
      <c r="R24" s="20"/>
      <c r="S24" s="20"/>
      <c r="T24" s="20"/>
      <c r="U24" s="20"/>
      <c r="V24" s="20"/>
    </row>
    <row r="25" spans="1:22" x14ac:dyDescent="0.2">
      <c r="A25" s="20"/>
      <c r="B25" s="39" t="s">
        <v>487</v>
      </c>
      <c r="C25" s="50">
        <f>C17/C6</f>
        <v>7.0350877192982456E-2</v>
      </c>
      <c r="D25" s="50">
        <f>D17/D6</f>
        <v>8.8647072782128203E-2</v>
      </c>
      <c r="E25" s="50">
        <f>E17/E6</f>
        <v>0.11315248391589838</v>
      </c>
      <c r="F25" s="51">
        <f>F17/F6</f>
        <v>7.0836718115353373E-2</v>
      </c>
      <c r="G25" s="46">
        <f>(IF(C25 &gt; 0.17, 100, IF(C25 &gt;= 0.1, 50, 0))) +
  (IF(D25 &gt; 0.17, 100, IF(D25 &gt;= 0.1, 50, 0))) +
  (IF(E25 &gt; 0.17, 100, IF(E25 &gt;= 0.1, 50, 0))) +
  (IF(F25 &gt; 0.17, 100, IF(F25 &gt;= 0.1, 50, 0)))</f>
        <v>50</v>
      </c>
      <c r="H25" s="47" t="s">
        <v>572</v>
      </c>
      <c r="I25" s="20"/>
      <c r="J25" s="20"/>
      <c r="K25" s="20"/>
      <c r="L25" s="20"/>
      <c r="M25" s="20"/>
      <c r="N25" s="20"/>
      <c r="O25" s="20"/>
      <c r="P25" s="20"/>
      <c r="Q25" s="20"/>
      <c r="R25" s="20"/>
      <c r="S25" s="20"/>
      <c r="T25" s="20"/>
      <c r="U25" s="20"/>
      <c r="V25" s="20"/>
    </row>
    <row r="26" spans="1:22" x14ac:dyDescent="0.2">
      <c r="A26" s="20"/>
      <c r="B26" s="39" t="s">
        <v>489</v>
      </c>
      <c r="C26" s="50">
        <f>C8/C6</f>
        <v>0.43203508771929827</v>
      </c>
      <c r="D26" s="50">
        <f>D8/D6</f>
        <v>0.40845452388216552</v>
      </c>
      <c r="E26" s="50">
        <f>E8/E6</f>
        <v>0.42458711945347216</v>
      </c>
      <c r="F26" s="51">
        <f>F8/F6</f>
        <v>0.44061738424045493</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0.51167512690355332</v>
      </c>
      <c r="D27" s="50">
        <f>D9/(D13+D10)</f>
        <v>0.52500990642240986</v>
      </c>
      <c r="E27" s="50">
        <f>E9/(E13+E10)</f>
        <v>0.53672884662277498</v>
      </c>
      <c r="F27" s="51">
        <f>F9/(F13+F10)</f>
        <v>0.51914549376797703</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Fail</v>
      </c>
      <c r="G28" s="46">
        <f>(COUNTIF(C28:F28, "Pass") * 100) + (COUNTIF(C28:F28, "Fail") * 0)</f>
        <v>300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5.7856191862039859E-3</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6.1682818027995696E-2</v>
      </c>
      <c r="D31" s="50">
        <f>D17/(D13+D10)</f>
        <v>7.9708598774651751E-2</v>
      </c>
      <c r="E31" s="50">
        <f>E17/(E13+E10)</f>
        <v>0.10399902462813948</v>
      </c>
      <c r="F31" s="51">
        <f>F17/(F13+F10)</f>
        <v>6.5316395014381592E-2</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0.32666666666666666</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343154000</v>
      </c>
      <c r="D4" s="27">
        <v>294692000</v>
      </c>
      <c r="E4" s="27">
        <v>236294000</v>
      </c>
      <c r="F4" s="28">
        <v>202509000</v>
      </c>
      <c r="G4" s="20"/>
      <c r="H4" s="20"/>
      <c r="I4" s="20"/>
      <c r="J4" s="20"/>
      <c r="K4" s="20"/>
      <c r="L4" s="20"/>
      <c r="M4" s="20"/>
      <c r="N4" s="20"/>
      <c r="O4" s="20"/>
      <c r="P4" s="20"/>
      <c r="Q4" s="20"/>
      <c r="R4" s="20"/>
      <c r="S4" s="20"/>
      <c r="T4" s="20"/>
      <c r="U4" s="20"/>
      <c r="V4" s="20"/>
    </row>
    <row r="5" spans="1:22" ht="19" x14ac:dyDescent="0.25">
      <c r="A5" s="20"/>
      <c r="B5" s="29" t="s">
        <v>547</v>
      </c>
      <c r="C5" s="27">
        <v>5644958000</v>
      </c>
      <c r="D5" s="27">
        <v>5201435000</v>
      </c>
      <c r="E5" s="27">
        <v>5078978000</v>
      </c>
      <c r="F5" s="28">
        <v>4719181000</v>
      </c>
      <c r="G5" s="20"/>
      <c r="H5" s="20"/>
      <c r="I5" s="20"/>
      <c r="J5" s="20"/>
      <c r="K5" s="20"/>
      <c r="L5" s="20"/>
      <c r="M5" s="20"/>
      <c r="N5" s="20"/>
      <c r="O5" s="20"/>
      <c r="P5" s="20"/>
      <c r="Q5" s="20"/>
      <c r="R5" s="20"/>
      <c r="S5" s="20"/>
      <c r="T5" s="20"/>
      <c r="U5" s="20"/>
      <c r="V5" s="20"/>
    </row>
    <row r="6" spans="1:22" ht="19" x14ac:dyDescent="0.25">
      <c r="A6" s="20"/>
      <c r="B6" s="29" t="s">
        <v>548</v>
      </c>
      <c r="C6" s="27">
        <v>15476252000</v>
      </c>
      <c r="D6" s="27">
        <v>14089260000</v>
      </c>
      <c r="E6" s="27">
        <v>13404653000</v>
      </c>
      <c r="F6" s="28">
        <v>11194579000</v>
      </c>
      <c r="G6" s="20"/>
      <c r="H6" s="20"/>
      <c r="I6" s="20"/>
      <c r="J6" s="20"/>
      <c r="K6" s="20"/>
      <c r="L6" s="20"/>
      <c r="M6" s="20"/>
      <c r="N6" s="20"/>
      <c r="O6" s="20"/>
      <c r="P6" s="20"/>
      <c r="Q6" s="20"/>
      <c r="R6" s="20"/>
      <c r="S6" s="20"/>
      <c r="T6" s="20"/>
      <c r="U6" s="20"/>
      <c r="V6" s="20"/>
    </row>
    <row r="7" spans="1:22" ht="19" x14ac:dyDescent="0.25">
      <c r="A7" s="20"/>
      <c r="B7" s="29" t="s">
        <v>549</v>
      </c>
      <c r="C7" s="27">
        <v>6825753000</v>
      </c>
      <c r="D7" s="27">
        <v>6043455000</v>
      </c>
      <c r="E7" s="27">
        <v>5290351000</v>
      </c>
      <c r="F7" s="28">
        <v>3968311000</v>
      </c>
      <c r="G7" s="20"/>
      <c r="H7" s="20"/>
      <c r="I7" s="20"/>
      <c r="J7" s="20"/>
      <c r="K7" s="20"/>
      <c r="L7" s="20"/>
      <c r="M7" s="20"/>
      <c r="N7" s="20"/>
      <c r="O7" s="20"/>
      <c r="P7" s="20"/>
      <c r="Q7" s="20"/>
      <c r="R7" s="20"/>
      <c r="S7" s="20"/>
      <c r="T7" s="20"/>
      <c r="U7" s="20"/>
      <c r="V7" s="20"/>
    </row>
    <row r="8" spans="1:22" ht="19" x14ac:dyDescent="0.25">
      <c r="A8" s="20"/>
      <c r="B8" s="29" t="s">
        <v>550</v>
      </c>
      <c r="C8" s="27">
        <v>5368140000</v>
      </c>
      <c r="D8" s="27">
        <v>5504312000</v>
      </c>
      <c r="E8" s="27">
        <v>5247722000</v>
      </c>
      <c r="F8" s="28">
        <v>3870857000</v>
      </c>
      <c r="G8" s="20"/>
      <c r="H8" s="20"/>
      <c r="I8" s="20"/>
      <c r="J8" s="20"/>
      <c r="K8" s="20"/>
      <c r="L8" s="20"/>
      <c r="M8" s="20"/>
      <c r="N8" s="20"/>
      <c r="O8" s="20"/>
      <c r="P8" s="20"/>
      <c r="Q8" s="20"/>
      <c r="R8" s="20"/>
      <c r="S8" s="20"/>
      <c r="T8" s="20"/>
      <c r="U8" s="20"/>
      <c r="V8" s="20"/>
    </row>
    <row r="9" spans="1:22" ht="19" x14ac:dyDescent="0.25">
      <c r="A9" s="20"/>
      <c r="B9" s="29" t="s">
        <v>551</v>
      </c>
      <c r="C9" s="27">
        <v>12193893000</v>
      </c>
      <c r="D9" s="27">
        <v>11547767000</v>
      </c>
      <c r="E9" s="27">
        <v>10538073000</v>
      </c>
      <c r="F9" s="28">
        <v>7839168000</v>
      </c>
      <c r="G9" s="20"/>
      <c r="H9" s="20"/>
      <c r="I9" s="20"/>
      <c r="J9" s="20"/>
      <c r="K9" s="20"/>
      <c r="L9" s="20"/>
      <c r="M9" s="20"/>
      <c r="N9" s="20"/>
      <c r="O9" s="20"/>
      <c r="P9" s="20"/>
      <c r="Q9" s="20"/>
      <c r="R9" s="20"/>
      <c r="S9" s="20"/>
      <c r="T9" s="20"/>
      <c r="U9" s="20"/>
      <c r="V9" s="20"/>
    </row>
    <row r="10" spans="1:22" ht="19" x14ac:dyDescent="0.25">
      <c r="A10" s="20"/>
      <c r="B10" s="29" t="s">
        <v>552</v>
      </c>
      <c r="C10" s="27">
        <v>6887515000</v>
      </c>
      <c r="D10" s="27">
        <v>6209324000</v>
      </c>
      <c r="E10" s="27">
        <v>4804124000</v>
      </c>
      <c r="F10" s="28">
        <v>3448402000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8192659000</v>
      </c>
      <c r="D12" s="27">
        <v>7210769000</v>
      </c>
      <c r="E12" s="27">
        <v>6256442000</v>
      </c>
      <c r="F12" s="28">
        <v>5416945000</v>
      </c>
      <c r="G12" s="20"/>
      <c r="H12" s="20"/>
      <c r="I12" s="20"/>
      <c r="J12" s="20"/>
      <c r="K12" s="20"/>
      <c r="L12" s="20"/>
      <c r="M12" s="20"/>
      <c r="N12" s="20"/>
      <c r="O12" s="20"/>
      <c r="P12" s="20"/>
      <c r="Q12" s="20"/>
      <c r="R12" s="20"/>
      <c r="S12" s="20"/>
      <c r="T12" s="20"/>
      <c r="U12" s="20"/>
      <c r="V12" s="20"/>
    </row>
    <row r="13" spans="1:22" ht="19" x14ac:dyDescent="0.25">
      <c r="A13" s="20"/>
      <c r="B13" s="29" t="s">
        <v>555</v>
      </c>
      <c r="C13" s="27">
        <v>3282359000</v>
      </c>
      <c r="D13" s="27">
        <v>2541493000</v>
      </c>
      <c r="E13" s="27">
        <v>2866580000</v>
      </c>
      <c r="F13" s="28">
        <v>3355411000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2101132000</v>
      </c>
      <c r="D17" s="34">
        <v>754797000</v>
      </c>
      <c r="E17" s="34">
        <v>1197063000</v>
      </c>
      <c r="F17" s="35">
        <v>1472589000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6.1230001690203233</v>
      </c>
      <c r="D24" s="50">
        <f>D17/(D4)</f>
        <v>2.5613080775860899</v>
      </c>
      <c r="E24" s="50">
        <f>E17/(E4)</f>
        <v>5.0659898262334213</v>
      </c>
      <c r="F24" s="51">
        <f>F17/(F4)</f>
        <v>7.2717212568330298</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0.1357649125899475</v>
      </c>
      <c r="D25" s="50">
        <f>D17/D6</f>
        <v>5.3572508421308146E-2</v>
      </c>
      <c r="E25" s="50">
        <f>E17/E6</f>
        <v>8.9302050564083982E-2</v>
      </c>
      <c r="F25" s="51">
        <f>F17/F6</f>
        <v>0.13154483076138906</v>
      </c>
      <c r="G25" s="46">
        <f>(IF(C25 &gt; 0.17, 100, IF(C25 &gt;= 0.1, 50, 0))) +
  (IF(D25 &gt; 0.17, 100, IF(D25 &gt;= 0.1, 50, 0))) +
  (IF(E25 &gt; 0.17, 100, IF(E25 &gt;= 0.1, 50, 0))) +
  (IF(F25 &gt; 0.17, 100, IF(F25 &gt;= 0.1, 50, 0)))</f>
        <v>100</v>
      </c>
      <c r="H25" s="47" t="s">
        <v>572</v>
      </c>
      <c r="I25" s="20"/>
      <c r="J25" s="20"/>
      <c r="K25" s="20"/>
      <c r="L25" s="20"/>
      <c r="M25" s="20"/>
      <c r="N25" s="20"/>
      <c r="O25" s="20"/>
      <c r="P25" s="20"/>
      <c r="Q25" s="20"/>
      <c r="R25" s="20"/>
      <c r="S25" s="20"/>
      <c r="T25" s="20"/>
      <c r="U25" s="20"/>
      <c r="V25" s="20"/>
    </row>
    <row r="26" spans="1:22" x14ac:dyDescent="0.2">
      <c r="A26" s="20"/>
      <c r="B26" s="39" t="s">
        <v>489</v>
      </c>
      <c r="C26" s="50">
        <f>C8/C6</f>
        <v>0.34686305185519078</v>
      </c>
      <c r="D26" s="50">
        <f>D8/D6</f>
        <v>0.3906743150456447</v>
      </c>
      <c r="E26" s="50">
        <f>E8/E6</f>
        <v>0.39148510595537234</v>
      </c>
      <c r="F26" s="51">
        <f>F8/F6</f>
        <v>0.3457795956417834</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1.1990210498183163</v>
      </c>
      <c r="D27" s="50">
        <f>D9/(D13+D10)</f>
        <v>1.3196215850474304</v>
      </c>
      <c r="E27" s="50">
        <f>E9/(E13+E10)</f>
        <v>1.3738078017350168</v>
      </c>
      <c r="F27" s="51">
        <f>F9/(F13+F10)</f>
        <v>1.1521727595981841</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0.14789371321954534</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0.20660354297408207</v>
      </c>
      <c r="D31" s="50">
        <f>D17/(D13+D10)</f>
        <v>8.6254460583508941E-2</v>
      </c>
      <c r="E31" s="50">
        <f>E17/(E13+E10)</f>
        <v>0.15605647147901941</v>
      </c>
      <c r="F31" s="51">
        <f>F17/(F13+F10)</f>
        <v>0.21643584266645777</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t="e">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#DIV/0!</v>
      </c>
      <c r="J2" s="20"/>
      <c r="K2" s="20"/>
      <c r="L2" s="20"/>
      <c r="M2" s="20"/>
      <c r="N2" s="20"/>
      <c r="O2" s="20"/>
      <c r="P2" s="20"/>
      <c r="Q2" s="20"/>
      <c r="R2" s="20"/>
      <c r="S2" s="20"/>
      <c r="T2" s="20"/>
      <c r="U2" s="20"/>
      <c r="V2" s="20"/>
    </row>
    <row r="3" spans="1:22" ht="19" x14ac:dyDescent="0.25">
      <c r="A3" s="20"/>
      <c r="B3" s="26" t="s">
        <v>545</v>
      </c>
      <c r="C3" s="27">
        <v>6899000000</v>
      </c>
      <c r="D3" s="27">
        <v>6811000000</v>
      </c>
      <c r="E3" s="27">
        <v>5180000000</v>
      </c>
      <c r="F3" s="28">
        <v>4882000000</v>
      </c>
      <c r="G3" s="20"/>
      <c r="H3" s="20"/>
      <c r="I3" s="20"/>
      <c r="J3" s="20"/>
      <c r="K3" s="20"/>
      <c r="L3" s="20"/>
      <c r="M3" s="20"/>
      <c r="N3" s="20"/>
      <c r="O3" s="20"/>
      <c r="P3" s="20"/>
      <c r="Q3" s="20"/>
      <c r="R3" s="20"/>
      <c r="S3" s="20"/>
      <c r="T3" s="20"/>
      <c r="U3" s="20"/>
      <c r="V3" s="20"/>
    </row>
    <row r="4" spans="1:22" ht="19" x14ac:dyDescent="0.25">
      <c r="A4" s="20"/>
      <c r="B4" s="29" t="s">
        <v>546</v>
      </c>
      <c r="C4" s="27">
        <v>4287000000</v>
      </c>
      <c r="D4" s="27">
        <v>4254000000</v>
      </c>
      <c r="E4" s="27">
        <v>4329000000</v>
      </c>
      <c r="F4" s="28">
        <v>4396000000</v>
      </c>
      <c r="G4" s="20"/>
      <c r="H4" s="20"/>
      <c r="I4" s="20"/>
      <c r="J4" s="20"/>
      <c r="K4" s="20"/>
      <c r="L4" s="20"/>
      <c r="M4" s="20"/>
      <c r="N4" s="20"/>
      <c r="O4" s="20"/>
      <c r="P4" s="20"/>
      <c r="Q4" s="20"/>
      <c r="R4" s="20"/>
      <c r="S4" s="20"/>
      <c r="T4" s="20"/>
      <c r="U4" s="20"/>
      <c r="V4" s="20"/>
    </row>
    <row r="5" spans="1:22" ht="19" x14ac:dyDescent="0.25">
      <c r="A5" s="20"/>
      <c r="B5" s="29" t="s">
        <v>547</v>
      </c>
      <c r="C5" s="27">
        <v>10605000000</v>
      </c>
      <c r="D5" s="27">
        <v>9962000000</v>
      </c>
      <c r="E5" s="27">
        <v>10107000000</v>
      </c>
      <c r="F5" s="28">
        <v>10269000000</v>
      </c>
      <c r="G5" s="20"/>
      <c r="H5" s="20"/>
      <c r="I5" s="20"/>
      <c r="J5" s="20"/>
      <c r="K5" s="20"/>
      <c r="L5" s="20"/>
      <c r="M5" s="20"/>
      <c r="N5" s="20"/>
      <c r="O5" s="20"/>
      <c r="P5" s="20"/>
      <c r="Q5" s="20"/>
      <c r="R5" s="20"/>
      <c r="S5" s="20"/>
      <c r="T5" s="20"/>
      <c r="U5" s="20"/>
      <c r="V5" s="20"/>
    </row>
    <row r="6" spans="1:22" ht="19" x14ac:dyDescent="0.25">
      <c r="A6" s="20"/>
      <c r="B6" s="29" t="s">
        <v>548</v>
      </c>
      <c r="C6" s="27">
        <v>42996000000</v>
      </c>
      <c r="D6" s="27">
        <v>42618000000</v>
      </c>
      <c r="E6" s="27">
        <v>42344000000</v>
      </c>
      <c r="F6" s="28">
        <v>42649000000</v>
      </c>
      <c r="G6" s="20"/>
      <c r="H6" s="20"/>
      <c r="I6" s="20"/>
      <c r="J6" s="20"/>
      <c r="K6" s="20"/>
      <c r="L6" s="20"/>
      <c r="M6" s="20"/>
      <c r="N6" s="20"/>
      <c r="O6" s="20"/>
      <c r="P6" s="20"/>
      <c r="Q6" s="20"/>
      <c r="R6" s="20"/>
      <c r="S6" s="20"/>
      <c r="T6" s="20"/>
      <c r="U6" s="20"/>
      <c r="V6" s="20"/>
    </row>
    <row r="7" spans="1:22" ht="19" x14ac:dyDescent="0.25">
      <c r="A7" s="20"/>
      <c r="B7" s="29" t="s">
        <v>549</v>
      </c>
      <c r="C7" s="27">
        <v>10409000000</v>
      </c>
      <c r="D7" s="27">
        <v>10744000000</v>
      </c>
      <c r="E7" s="27">
        <v>9558000000</v>
      </c>
      <c r="F7" s="28">
        <v>8548000000</v>
      </c>
      <c r="G7" s="20"/>
      <c r="H7" s="20"/>
      <c r="I7" s="20"/>
      <c r="J7" s="20"/>
      <c r="K7" s="20"/>
      <c r="L7" s="20"/>
      <c r="M7" s="20"/>
      <c r="N7" s="20"/>
      <c r="O7" s="20"/>
      <c r="P7" s="20"/>
      <c r="Q7" s="20"/>
      <c r="R7" s="20"/>
      <c r="S7" s="20"/>
      <c r="T7" s="20"/>
      <c r="U7" s="20"/>
      <c r="V7" s="20"/>
    </row>
    <row r="8" spans="1:22" ht="19" x14ac:dyDescent="0.25">
      <c r="A8" s="20"/>
      <c r="B8" s="29" t="s">
        <v>550</v>
      </c>
      <c r="C8" s="27">
        <v>7308000000</v>
      </c>
      <c r="D8" s="27">
        <v>6333000000</v>
      </c>
      <c r="E8" s="27">
        <v>7163000000</v>
      </c>
      <c r="F8" s="28">
        <v>9038000000</v>
      </c>
      <c r="G8" s="20"/>
      <c r="H8" s="20"/>
      <c r="I8" s="20"/>
      <c r="J8" s="20"/>
      <c r="K8" s="20"/>
      <c r="L8" s="20"/>
      <c r="M8" s="20"/>
      <c r="N8" s="20"/>
      <c r="O8" s="20"/>
      <c r="P8" s="20"/>
      <c r="Q8" s="20"/>
      <c r="R8" s="20"/>
      <c r="S8" s="20"/>
      <c r="T8" s="20"/>
      <c r="U8" s="20"/>
      <c r="V8" s="20"/>
    </row>
    <row r="9" spans="1:22" ht="19" x14ac:dyDescent="0.25">
      <c r="A9" s="20"/>
      <c r="B9" s="29" t="s">
        <v>551</v>
      </c>
      <c r="C9" s="27">
        <v>17717000000</v>
      </c>
      <c r="D9" s="27">
        <v>17077000000</v>
      </c>
      <c r="E9" s="27">
        <v>16721000000</v>
      </c>
      <c r="F9" s="28">
        <v>17586000000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-41000000</v>
      </c>
      <c r="D12" s="27">
        <v>250000000</v>
      </c>
      <c r="E12" s="27">
        <v>524000000</v>
      </c>
      <c r="F12" s="28">
        <v>0</v>
      </c>
      <c r="G12" s="20"/>
      <c r="H12" s="20"/>
      <c r="I12" s="20"/>
      <c r="J12" s="20"/>
      <c r="K12" s="20"/>
      <c r="L12" s="20"/>
      <c r="M12" s="20"/>
      <c r="N12" s="20"/>
      <c r="O12" s="20"/>
      <c r="P12" s="20"/>
      <c r="Q12" s="20"/>
      <c r="R12" s="20"/>
      <c r="S12" s="20"/>
      <c r="T12" s="20"/>
      <c r="U12" s="20"/>
      <c r="V12" s="20"/>
    </row>
    <row r="13" spans="1:22" ht="19" x14ac:dyDescent="0.25">
      <c r="A13" s="20"/>
      <c r="B13" s="29" t="s">
        <v>555</v>
      </c>
      <c r="C13" s="27">
        <v>25279000000</v>
      </c>
      <c r="D13" s="27">
        <v>25541000000</v>
      </c>
      <c r="E13" s="27">
        <v>25623000000</v>
      </c>
      <c r="F13" s="28">
        <v>25063000000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1337000000</v>
      </c>
      <c r="D15" s="27">
        <v>1216000000</v>
      </c>
      <c r="E15" s="27">
        <v>1187000000</v>
      </c>
      <c r="F15" s="28">
        <v>1142000000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1769000000</v>
      </c>
      <c r="D17" s="34">
        <v>872000000</v>
      </c>
      <c r="E17" s="34">
        <v>2727000000</v>
      </c>
      <c r="F17" s="35">
        <v>2064000000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0.4126428738045253</v>
      </c>
      <c r="D24" s="50">
        <f>D17/(D4)</f>
        <v>0.20498354489891865</v>
      </c>
      <c r="E24" s="50">
        <f>E17/(E4)</f>
        <v>0.62993762993762992</v>
      </c>
      <c r="F24" s="51">
        <f>F17/(F4)</f>
        <v>0.46951774340309371</v>
      </c>
      <c r="G24" s="46">
        <f>(IF(C24 &gt; 0.5, 100, IF(C24 &gt;= 0.2, 50, 0))) +
  (IF(D24 &gt; 0.5, 100, IF(D24 &gt;= 0.2, 50, 0))) +
  (IF(E24 &gt; 0.5, 100, IF(E24 &gt;= 0.2, 50, 0))) +
  (IF(F24 &gt; 0.5, 100, IF(F24 &gt;= 0.2, 50, 0)))</f>
        <v>250</v>
      </c>
      <c r="H24" s="47" t="s">
        <v>571</v>
      </c>
      <c r="I24" s="20"/>
      <c r="J24" s="20"/>
      <c r="K24" s="20"/>
      <c r="L24" s="20"/>
      <c r="M24" s="20"/>
      <c r="N24" s="20"/>
      <c r="O24" s="20"/>
      <c r="P24" s="20"/>
      <c r="Q24" s="20"/>
      <c r="R24" s="20"/>
      <c r="S24" s="20"/>
      <c r="T24" s="20"/>
      <c r="U24" s="20"/>
      <c r="V24" s="20"/>
    </row>
    <row r="25" spans="1:22" x14ac:dyDescent="0.2">
      <c r="A25" s="20"/>
      <c r="B25" s="39" t="s">
        <v>487</v>
      </c>
      <c r="C25" s="50">
        <f>C17/C6</f>
        <v>4.1143362173225416E-2</v>
      </c>
      <c r="D25" s="50">
        <f>D17/D6</f>
        <v>2.0460838143507437E-2</v>
      </c>
      <c r="E25" s="50">
        <f>E17/E6</f>
        <v>6.4401095786888338E-2</v>
      </c>
      <c r="F25" s="51">
        <f>F17/F6</f>
        <v>4.8395038570658161E-2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0.16996929946971812</v>
      </c>
      <c r="D26" s="50">
        <f>D8/D6</f>
        <v>0.14859918344361536</v>
      </c>
      <c r="E26" s="50">
        <f>E8/E6</f>
        <v>0.16916210088796524</v>
      </c>
      <c r="F26" s="51">
        <f>F8/F6</f>
        <v>0.21191587141550799</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0.70085842003243803</v>
      </c>
      <c r="D27" s="50">
        <f>D9/(D13+D10)</f>
        <v>0.66861125249598685</v>
      </c>
      <c r="E27" s="50">
        <f>E9/(E13+E10)</f>
        <v>0.6525777621668033</v>
      </c>
      <c r="F27" s="51">
        <f>F9/(F13+F10)</f>
        <v>0.70167178709651679</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t="e">
        <f>(((C12-D12)/D12)+((D12-E12)/E12)+((E12-F12)/F12))/3</f>
        <v>#DIV/0!</v>
      </c>
      <c r="D29" s="54"/>
      <c r="E29" s="55"/>
      <c r="F29" s="56"/>
      <c r="G29" s="46" t="e">
        <f>(IF(C29 &gt;= 0.17, 100, IF(C29 &gt;= 0, 50, 0))) * (400/100)</f>
        <v>#DIV/0!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6.9979033980774555E-2</v>
      </c>
      <c r="D31" s="50">
        <f>D17/(D13+D10)</f>
        <v>3.4141184761755608E-2</v>
      </c>
      <c r="E31" s="50">
        <f>E17/(E13+E10)</f>
        <v>0.10642781875658588</v>
      </c>
      <c r="F31" s="51">
        <f>F17/(F13+F10)</f>
        <v>8.2352471771136734E-2</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0.65333333333333332</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552000000</v>
      </c>
      <c r="D4" s="27">
        <v>401700000</v>
      </c>
      <c r="E4" s="27">
        <v>333337000</v>
      </c>
      <c r="F4" s="28">
        <v>210423000</v>
      </c>
      <c r="G4" s="20"/>
      <c r="H4" s="20"/>
      <c r="I4" s="20"/>
      <c r="J4" s="20"/>
      <c r="K4" s="20"/>
      <c r="L4" s="20"/>
      <c r="M4" s="20"/>
      <c r="N4" s="20"/>
      <c r="O4" s="20"/>
      <c r="P4" s="20"/>
      <c r="Q4" s="20"/>
      <c r="R4" s="20"/>
      <c r="S4" s="20"/>
      <c r="T4" s="20"/>
      <c r="U4" s="20"/>
      <c r="V4" s="20"/>
    </row>
    <row r="5" spans="1:22" ht="19" x14ac:dyDescent="0.25">
      <c r="A5" s="20"/>
      <c r="B5" s="29" t="s">
        <v>547</v>
      </c>
      <c r="C5" s="27">
        <v>2386200000</v>
      </c>
      <c r="D5" s="27">
        <v>2314800000</v>
      </c>
      <c r="E5" s="27">
        <v>2321015000</v>
      </c>
      <c r="F5" s="28">
        <v>2235999000</v>
      </c>
      <c r="G5" s="20"/>
      <c r="H5" s="20"/>
      <c r="I5" s="20"/>
      <c r="J5" s="20"/>
      <c r="K5" s="20"/>
      <c r="L5" s="20"/>
      <c r="M5" s="20"/>
      <c r="N5" s="20"/>
      <c r="O5" s="20"/>
      <c r="P5" s="20"/>
      <c r="Q5" s="20"/>
      <c r="R5" s="20"/>
      <c r="S5" s="20"/>
      <c r="T5" s="20"/>
      <c r="U5" s="20"/>
      <c r="V5" s="20"/>
    </row>
    <row r="6" spans="1:22" ht="19" x14ac:dyDescent="0.25">
      <c r="A6" s="20"/>
      <c r="B6" s="29" t="s">
        <v>548</v>
      </c>
      <c r="C6" s="27">
        <v>8919700000</v>
      </c>
      <c r="D6" s="27">
        <v>8402500000</v>
      </c>
      <c r="E6" s="27">
        <v>7256871000</v>
      </c>
      <c r="F6" s="28">
        <v>6915420000</v>
      </c>
      <c r="G6" s="20"/>
      <c r="H6" s="20"/>
      <c r="I6" s="20"/>
      <c r="J6" s="20"/>
      <c r="K6" s="20"/>
      <c r="L6" s="20"/>
      <c r="M6" s="20"/>
      <c r="N6" s="20"/>
      <c r="O6" s="20"/>
      <c r="P6" s="20"/>
      <c r="Q6" s="20"/>
      <c r="R6" s="20"/>
      <c r="S6" s="20"/>
      <c r="T6" s="20"/>
      <c r="U6" s="20"/>
      <c r="V6" s="20"/>
    </row>
    <row r="7" spans="1:22" ht="19" x14ac:dyDescent="0.25">
      <c r="A7" s="20"/>
      <c r="B7" s="29" t="s">
        <v>549</v>
      </c>
      <c r="C7" s="27">
        <v>455800000</v>
      </c>
      <c r="D7" s="27">
        <v>372700000</v>
      </c>
      <c r="E7" s="27">
        <v>338689000</v>
      </c>
      <c r="F7" s="28">
        <v>330850000</v>
      </c>
      <c r="G7" s="20"/>
      <c r="H7" s="20"/>
      <c r="I7" s="20"/>
      <c r="J7" s="20"/>
      <c r="K7" s="20"/>
      <c r="L7" s="20"/>
      <c r="M7" s="20"/>
      <c r="N7" s="20"/>
      <c r="O7" s="20"/>
      <c r="P7" s="20"/>
      <c r="Q7" s="20"/>
      <c r="R7" s="20"/>
      <c r="S7" s="20"/>
      <c r="T7" s="20"/>
      <c r="U7" s="20"/>
      <c r="V7" s="20"/>
    </row>
    <row r="8" spans="1:22" ht="19" x14ac:dyDescent="0.25">
      <c r="A8" s="20"/>
      <c r="B8" s="29" t="s">
        <v>550</v>
      </c>
      <c r="C8" s="27">
        <v>1125300000</v>
      </c>
      <c r="D8" s="27">
        <v>1159800000</v>
      </c>
      <c r="E8" s="27">
        <v>1206510000</v>
      </c>
      <c r="F8" s="28">
        <v>1209211000</v>
      </c>
      <c r="G8" s="20"/>
      <c r="H8" s="20"/>
      <c r="I8" s="20"/>
      <c r="J8" s="20"/>
      <c r="K8" s="20"/>
      <c r="L8" s="20"/>
      <c r="M8" s="20"/>
      <c r="N8" s="20"/>
      <c r="O8" s="20"/>
      <c r="P8" s="20"/>
      <c r="Q8" s="20"/>
      <c r="R8" s="20"/>
      <c r="S8" s="20"/>
      <c r="T8" s="20"/>
      <c r="U8" s="20"/>
      <c r="V8" s="20"/>
    </row>
    <row r="9" spans="1:22" ht="19" x14ac:dyDescent="0.25">
      <c r="A9" s="20"/>
      <c r="B9" s="29" t="s">
        <v>551</v>
      </c>
      <c r="C9" s="27">
        <v>1581100000</v>
      </c>
      <c r="D9" s="27">
        <v>1532500000</v>
      </c>
      <c r="E9" s="27">
        <v>1545199000</v>
      </c>
      <c r="F9" s="28">
        <v>1540061000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2204300000</v>
      </c>
      <c r="D12" s="27">
        <v>1829600000</v>
      </c>
      <c r="E12" s="27">
        <v>1460166000</v>
      </c>
      <c r="F12" s="28">
        <v>1167602000</v>
      </c>
      <c r="G12" s="20"/>
      <c r="H12" s="20"/>
      <c r="I12" s="20"/>
      <c r="J12" s="20"/>
      <c r="K12" s="20"/>
      <c r="L12" s="20"/>
      <c r="M12" s="20"/>
      <c r="N12" s="20"/>
      <c r="O12" s="20"/>
      <c r="P12" s="20"/>
      <c r="Q12" s="20"/>
      <c r="R12" s="20"/>
      <c r="S12" s="20"/>
      <c r="T12" s="20"/>
      <c r="U12" s="20"/>
      <c r="V12" s="20"/>
    </row>
    <row r="13" spans="1:22" ht="19" x14ac:dyDescent="0.25">
      <c r="A13" s="20"/>
      <c r="B13" s="29" t="s">
        <v>555</v>
      </c>
      <c r="C13" s="27">
        <v>7338600000</v>
      </c>
      <c r="D13" s="27">
        <v>6870000000</v>
      </c>
      <c r="E13" s="27">
        <v>5711672000</v>
      </c>
      <c r="F13" s="28">
        <v>5375359000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267600000</v>
      </c>
      <c r="D15" s="27">
        <v>220900000</v>
      </c>
      <c r="E15" s="27">
        <v>201000000</v>
      </c>
      <c r="F15" s="28">
        <v>162916000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489500000</v>
      </c>
      <c r="D17" s="34">
        <v>478700000</v>
      </c>
      <c r="E17" s="34">
        <v>469731000</v>
      </c>
      <c r="F17" s="35">
        <v>486106000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f>C17/(C4)</f>
        <v>0.88677536231884058</v>
      </c>
      <c r="D24" s="50">
        <f>D17/(D4)</f>
        <v>1.1916853373164054</v>
      </c>
      <c r="E24" s="50">
        <f>E17/(E4)</f>
        <v>1.4091774990475106</v>
      </c>
      <c r="F24" s="51">
        <f>F17/(F4)</f>
        <v>2.3101371998308169</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5.4878527304729981E-2</v>
      </c>
      <c r="D25" s="50">
        <f>D17/D6</f>
        <v>5.6971139541803037E-2</v>
      </c>
      <c r="E25" s="50">
        <f>E17/E6</f>
        <v>6.4729137392686181E-2</v>
      </c>
      <c r="F25" s="51">
        <f>F17/F6</f>
        <v>7.0293055230195703E-2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0.12615895153424442</v>
      </c>
      <c r="D26" s="50">
        <f>D8/D6</f>
        <v>0.13803034811068135</v>
      </c>
      <c r="E26" s="50">
        <f>E8/E6</f>
        <v>0.16625760606740839</v>
      </c>
      <c r="F26" s="51">
        <f>F8/F6</f>
        <v>0.1748572031778258</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0.2154498133158913</v>
      </c>
      <c r="D27" s="50">
        <f>D9/(D13+D10)</f>
        <v>0.22307132459970888</v>
      </c>
      <c r="E27" s="50">
        <f>E9/(E13+E10)</f>
        <v>0.27053356705357029</v>
      </c>
      <c r="F27" s="51">
        <f>F9/(F13+F10)</f>
        <v>0.28650384095276243</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0.23612511381915444</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6.6702095767585096E-2</v>
      </c>
      <c r="D31" s="50">
        <f>D17/(D13+D10)</f>
        <v>6.9679767103347889E-2</v>
      </c>
      <c r="E31" s="50">
        <f>E17/(E13+E10)</f>
        <v>8.2240541823830227E-2</v>
      </c>
      <c r="F31" s="51">
        <f>F17/(F13+F10)</f>
        <v>9.0432285545951438E-2</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587</v>
      </c>
      <c r="D2" s="23" t="s">
        <v>588</v>
      </c>
      <c r="E2" s="23" t="s">
        <v>589</v>
      </c>
      <c r="F2" s="23" t="s">
        <v>590</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0.45166666666666666</v>
      </c>
      <c r="J2" s="20"/>
      <c r="K2" s="20"/>
      <c r="L2" s="20"/>
      <c r="M2" s="20"/>
      <c r="N2" s="20"/>
      <c r="O2" s="20"/>
      <c r="P2" s="20"/>
      <c r="Q2" s="20"/>
      <c r="R2" s="20"/>
      <c r="S2" s="20"/>
      <c r="T2" s="20"/>
      <c r="U2" s="20"/>
      <c r="V2" s="20"/>
    </row>
    <row r="3" spans="1:22" ht="19" x14ac:dyDescent="0.25">
      <c r="A3" s="20"/>
      <c r="B3" s="26" t="s">
        <v>545</v>
      </c>
      <c r="C3" s="27">
        <v>16651000000</v>
      </c>
      <c r="D3" s="27">
        <v>17907000000</v>
      </c>
      <c r="E3" s="27">
        <v>14215000000</v>
      </c>
      <c r="F3" s="28">
        <v>12242000000</v>
      </c>
      <c r="G3" s="20"/>
      <c r="H3" s="20"/>
      <c r="I3" s="20"/>
      <c r="J3" s="20"/>
      <c r="K3" s="20"/>
      <c r="L3" s="20"/>
      <c r="M3" s="20"/>
      <c r="N3" s="20"/>
      <c r="O3" s="20"/>
      <c r="P3" s="20"/>
      <c r="Q3" s="20"/>
      <c r="R3" s="20"/>
      <c r="S3" s="20"/>
      <c r="T3" s="20"/>
      <c r="U3" s="20"/>
      <c r="V3" s="20"/>
    </row>
    <row r="4" spans="1:22" ht="19" x14ac:dyDescent="0.25">
      <c r="A4" s="20"/>
      <c r="B4" s="29" t="s">
        <v>546</v>
      </c>
      <c r="C4" s="27">
        <v>29397000000</v>
      </c>
      <c r="D4" s="27">
        <v>27420000000</v>
      </c>
      <c r="E4" s="27">
        <v>26382000000</v>
      </c>
      <c r="F4" s="28">
        <v>24595000000</v>
      </c>
      <c r="G4" s="20"/>
      <c r="H4" s="20"/>
      <c r="I4" s="20"/>
      <c r="J4" s="20"/>
      <c r="K4" s="20"/>
      <c r="L4" s="20"/>
      <c r="M4" s="20"/>
      <c r="N4" s="20"/>
      <c r="O4" s="20"/>
      <c r="P4" s="20"/>
      <c r="Q4" s="20"/>
      <c r="R4" s="20"/>
      <c r="S4" s="20"/>
      <c r="T4" s="20"/>
      <c r="U4" s="20"/>
      <c r="V4" s="20"/>
    </row>
    <row r="5" spans="1:22" ht="19" x14ac:dyDescent="0.25">
      <c r="A5" s="20"/>
      <c r="B5" s="29" t="s">
        <v>547</v>
      </c>
      <c r="C5" s="27">
        <v>0</v>
      </c>
      <c r="D5" s="27">
        <v>0</v>
      </c>
      <c r="E5" s="27">
        <v>0</v>
      </c>
      <c r="F5" s="28">
        <v>0</v>
      </c>
      <c r="G5" s="20"/>
      <c r="H5" s="20"/>
      <c r="I5" s="20"/>
      <c r="J5" s="20"/>
      <c r="K5" s="20"/>
      <c r="L5" s="20"/>
      <c r="M5" s="20"/>
      <c r="N5" s="20"/>
      <c r="O5" s="20"/>
      <c r="P5" s="20"/>
      <c r="Q5" s="20"/>
      <c r="R5" s="20"/>
      <c r="S5" s="20"/>
      <c r="T5" s="20"/>
      <c r="U5" s="20"/>
      <c r="V5" s="20"/>
    </row>
    <row r="6" spans="1:22" ht="19" x14ac:dyDescent="0.25">
      <c r="A6" s="20"/>
      <c r="B6" s="29" t="s">
        <v>548</v>
      </c>
      <c r="C6" s="27">
        <v>68994000000</v>
      </c>
      <c r="D6" s="27">
        <v>64166000000</v>
      </c>
      <c r="E6" s="27">
        <v>59268000000</v>
      </c>
      <c r="F6" s="28">
        <v>55556000000</v>
      </c>
      <c r="G6" s="20"/>
      <c r="H6" s="20"/>
      <c r="I6" s="20"/>
      <c r="J6" s="20"/>
      <c r="K6" s="20"/>
      <c r="L6" s="20"/>
      <c r="M6" s="20"/>
      <c r="N6" s="20"/>
      <c r="O6" s="20"/>
      <c r="P6" s="20"/>
      <c r="Q6" s="20"/>
      <c r="R6" s="20"/>
      <c r="S6" s="20"/>
      <c r="T6" s="20"/>
      <c r="U6" s="20"/>
      <c r="V6" s="20"/>
    </row>
    <row r="7" spans="1:22" ht="19" x14ac:dyDescent="0.25">
      <c r="A7" s="20"/>
      <c r="B7" s="29" t="s">
        <v>549</v>
      </c>
      <c r="C7" s="27">
        <v>33583000000</v>
      </c>
      <c r="D7" s="27">
        <v>31998000000</v>
      </c>
      <c r="E7" s="27">
        <v>29441000000</v>
      </c>
      <c r="F7" s="28">
        <v>24844000000</v>
      </c>
      <c r="G7" s="20"/>
      <c r="H7" s="20"/>
      <c r="I7" s="20"/>
      <c r="J7" s="20"/>
      <c r="K7" s="20"/>
      <c r="L7" s="20"/>
      <c r="M7" s="20"/>
      <c r="N7" s="20"/>
      <c r="O7" s="20"/>
      <c r="P7" s="20"/>
      <c r="Q7" s="20"/>
      <c r="R7" s="20"/>
      <c r="S7" s="20"/>
      <c r="T7" s="20"/>
      <c r="U7" s="20"/>
      <c r="V7" s="20"/>
    </row>
    <row r="8" spans="1:22" ht="19" x14ac:dyDescent="0.25">
      <c r="A8" s="20"/>
      <c r="B8" s="29" t="s">
        <v>550</v>
      </c>
      <c r="C8" s="27">
        <v>10353000000</v>
      </c>
      <c r="D8" s="27">
        <v>11521000000</v>
      </c>
      <c r="E8" s="27">
        <v>11749000000</v>
      </c>
      <c r="F8" s="28">
        <v>12007000000</v>
      </c>
      <c r="G8" s="20"/>
      <c r="H8" s="20"/>
      <c r="I8" s="20"/>
      <c r="J8" s="20"/>
      <c r="K8" s="20"/>
      <c r="L8" s="20"/>
      <c r="M8" s="20"/>
      <c r="N8" s="20"/>
      <c r="O8" s="20"/>
      <c r="P8" s="20"/>
      <c r="Q8" s="20"/>
      <c r="R8" s="20"/>
      <c r="S8" s="20"/>
      <c r="T8" s="20"/>
      <c r="U8" s="20"/>
      <c r="V8" s="20"/>
    </row>
    <row r="9" spans="1:22" ht="19" x14ac:dyDescent="0.25">
      <c r="A9" s="20"/>
      <c r="B9" s="29" t="s">
        <v>551</v>
      </c>
      <c r="C9" s="27">
        <v>43936000000</v>
      </c>
      <c r="D9" s="27">
        <v>43519000000</v>
      </c>
      <c r="E9" s="27">
        <v>41190000000</v>
      </c>
      <c r="F9" s="28">
        <v>36851000000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19521000000</v>
      </c>
      <c r="D12" s="27">
        <v>15585000000</v>
      </c>
      <c r="E12" s="27">
        <v>11666000000</v>
      </c>
      <c r="F12" s="28">
        <v>12879000000</v>
      </c>
      <c r="G12" s="20"/>
      <c r="H12" s="20"/>
      <c r="I12" s="20"/>
      <c r="J12" s="20"/>
      <c r="K12" s="20"/>
      <c r="L12" s="20"/>
      <c r="M12" s="20"/>
      <c r="N12" s="20"/>
      <c r="O12" s="20"/>
      <c r="P12" s="20"/>
      <c r="Q12" s="20"/>
      <c r="R12" s="20"/>
      <c r="S12" s="20"/>
      <c r="T12" s="20"/>
      <c r="U12" s="20"/>
      <c r="V12" s="20"/>
    </row>
    <row r="13" spans="1:22" ht="19" x14ac:dyDescent="0.25">
      <c r="A13" s="20"/>
      <c r="B13" s="29" t="s">
        <v>555</v>
      </c>
      <c r="C13" s="27">
        <v>25058000000</v>
      </c>
      <c r="D13" s="27">
        <v>20647000000</v>
      </c>
      <c r="E13" s="27">
        <v>18078000000</v>
      </c>
      <c r="F13" s="28">
        <v>18705000000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11068000000</v>
      </c>
      <c r="D17" s="34">
        <v>7392000000</v>
      </c>
      <c r="E17" s="34">
        <v>8958000000</v>
      </c>
      <c r="F17" s="35">
        <v>8861000000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0.37650100350375887</v>
      </c>
      <c r="D24" s="50">
        <f>D17/(D4)</f>
        <v>0.26958424507658646</v>
      </c>
      <c r="E24" s="50">
        <f>E17/(E4)</f>
        <v>0.33954969297248122</v>
      </c>
      <c r="F24" s="51">
        <f>F17/(F4)</f>
        <v>0.36027647895913806</v>
      </c>
      <c r="G24" s="46">
        <f>(IF(C24 &gt; 0.5, 100, IF(C24 &gt;= 0.2, 50, 0))) +
  (IF(D24 &gt; 0.5, 100, IF(D24 &gt;= 0.2, 50, 0))) +
  (IF(E24 &gt; 0.5, 100, IF(E24 &gt;= 0.2, 50, 0))) +
  (IF(F24 &gt; 0.5, 100, IF(F24 &gt;= 0.2, 50, 0)))</f>
        <v>200</v>
      </c>
      <c r="H24" s="47" t="s">
        <v>571</v>
      </c>
      <c r="I24" s="20"/>
      <c r="J24" s="20"/>
      <c r="K24" s="20"/>
      <c r="L24" s="20"/>
      <c r="M24" s="20"/>
      <c r="N24" s="20"/>
      <c r="O24" s="20"/>
      <c r="P24" s="20"/>
      <c r="Q24" s="20"/>
      <c r="R24" s="20"/>
      <c r="S24" s="20"/>
      <c r="T24" s="20"/>
      <c r="U24" s="20"/>
      <c r="V24" s="20"/>
    </row>
    <row r="25" spans="1:22" x14ac:dyDescent="0.2">
      <c r="A25" s="20"/>
      <c r="B25" s="39" t="s">
        <v>487</v>
      </c>
      <c r="C25" s="50">
        <f>C17/C6</f>
        <v>0.16041974664463576</v>
      </c>
      <c r="D25" s="50">
        <f>D17/D6</f>
        <v>0.11520119689555217</v>
      </c>
      <c r="E25" s="50">
        <f>E17/E6</f>
        <v>0.15114395626645069</v>
      </c>
      <c r="F25" s="51">
        <f>F17/F6</f>
        <v>0.15949672402620779</v>
      </c>
      <c r="G25" s="46">
        <f>(IF(C25 &gt; 0.17, 100, IF(C25 &gt;= 0.1, 50, 0))) +
  (IF(D25 &gt; 0.17, 100, IF(D25 &gt;= 0.1, 50, 0))) +
  (IF(E25 &gt; 0.17, 100, IF(E25 &gt;= 0.1, 50, 0))) +
  (IF(F25 &gt; 0.17, 100, IF(F25 &gt;= 0.1, 50, 0)))</f>
        <v>200</v>
      </c>
      <c r="H25" s="47" t="s">
        <v>572</v>
      </c>
      <c r="I25" s="20"/>
      <c r="J25" s="20"/>
      <c r="K25" s="20"/>
      <c r="L25" s="20"/>
      <c r="M25" s="20"/>
      <c r="N25" s="20"/>
      <c r="O25" s="20"/>
      <c r="P25" s="20"/>
      <c r="Q25" s="20"/>
      <c r="R25" s="20"/>
      <c r="S25" s="20"/>
      <c r="T25" s="20"/>
      <c r="U25" s="20"/>
      <c r="V25" s="20"/>
    </row>
    <row r="26" spans="1:22" x14ac:dyDescent="0.2">
      <c r="A26" s="20"/>
      <c r="B26" s="39" t="s">
        <v>489</v>
      </c>
      <c r="C26" s="50">
        <f>C8/C6</f>
        <v>0.15005652665449171</v>
      </c>
      <c r="D26" s="50">
        <f>D8/D6</f>
        <v>0.17954991740173923</v>
      </c>
      <c r="E26" s="50">
        <f>E8/E6</f>
        <v>0.19823513531754067</v>
      </c>
      <c r="F26" s="51">
        <f>F8/F6</f>
        <v>0.21612427100583195</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1.7533721765504031</v>
      </c>
      <c r="D27" s="50">
        <f>D9/(D13+D10)</f>
        <v>2.1077638397830194</v>
      </c>
      <c r="E27" s="50">
        <f>E9/(E13+E10)</f>
        <v>2.2784600066379026</v>
      </c>
      <c r="F27" s="51">
        <f>F9/(F13+F10)</f>
        <v>1.9701149425287356</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0.1647665600622652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0.44169526698060502</v>
      </c>
      <c r="D31" s="50">
        <f>D17/(D13+D10)</f>
        <v>0.35801811401172084</v>
      </c>
      <c r="E31" s="50">
        <f>E17/(E13+E10)</f>
        <v>0.49551941586458681</v>
      </c>
      <c r="F31" s="51">
        <f>F17/(F13+F10)</f>
        <v>0.47372360331462177</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0.80916666666666659</v>
      </c>
      <c r="J2" s="20"/>
      <c r="K2" s="20"/>
      <c r="L2" s="20"/>
      <c r="M2" s="20"/>
      <c r="N2" s="20"/>
      <c r="O2" s="20"/>
      <c r="P2" s="20"/>
      <c r="Q2" s="20"/>
      <c r="R2" s="20"/>
      <c r="S2" s="20"/>
      <c r="T2" s="20"/>
      <c r="U2" s="20"/>
      <c r="V2" s="20"/>
    </row>
    <row r="3" spans="1:22" ht="19" x14ac:dyDescent="0.25">
      <c r="A3" s="20"/>
      <c r="B3" s="26" t="s">
        <v>545</v>
      </c>
      <c r="C3" s="27">
        <v>59000000</v>
      </c>
      <c r="D3" s="27">
        <v>63000000</v>
      </c>
      <c r="E3" s="27">
        <v>39000000</v>
      </c>
      <c r="F3" s="28">
        <v>15000000</v>
      </c>
      <c r="G3" s="20"/>
      <c r="H3" s="20"/>
      <c r="I3" s="20"/>
      <c r="J3" s="20"/>
      <c r="K3" s="20"/>
      <c r="L3" s="20"/>
      <c r="M3" s="20"/>
      <c r="N3" s="20"/>
      <c r="O3" s="20"/>
      <c r="P3" s="20"/>
      <c r="Q3" s="20"/>
      <c r="R3" s="20"/>
      <c r="S3" s="20"/>
      <c r="T3" s="20"/>
      <c r="U3" s="20"/>
      <c r="V3" s="20"/>
    </row>
    <row r="4" spans="1:22" ht="19" x14ac:dyDescent="0.25">
      <c r="A4" s="20"/>
      <c r="B4" s="29" t="s">
        <v>546</v>
      </c>
      <c r="C4" s="27">
        <v>18270000000</v>
      </c>
      <c r="D4" s="27">
        <v>17861000000</v>
      </c>
      <c r="E4" s="27">
        <v>17692000000</v>
      </c>
      <c r="F4" s="28">
        <v>4079000000</v>
      </c>
      <c r="G4" s="20"/>
      <c r="H4" s="20"/>
      <c r="I4" s="20"/>
      <c r="J4" s="20"/>
      <c r="K4" s="20"/>
      <c r="L4" s="20"/>
      <c r="M4" s="20"/>
      <c r="N4" s="20"/>
      <c r="O4" s="20"/>
      <c r="P4" s="20"/>
      <c r="Q4" s="20"/>
      <c r="R4" s="20"/>
      <c r="S4" s="20"/>
      <c r="T4" s="20"/>
      <c r="U4" s="20"/>
      <c r="V4" s="20"/>
    </row>
    <row r="5" spans="1:22" ht="19" x14ac:dyDescent="0.25">
      <c r="A5" s="20"/>
      <c r="B5" s="29" t="s">
        <v>547</v>
      </c>
      <c r="C5" s="27">
        <v>0</v>
      </c>
      <c r="D5" s="27">
        <v>0</v>
      </c>
      <c r="E5" s="27">
        <v>0</v>
      </c>
      <c r="F5" s="28">
        <v>0</v>
      </c>
      <c r="G5" s="20"/>
      <c r="H5" s="20"/>
      <c r="I5" s="20"/>
      <c r="J5" s="20"/>
      <c r="K5" s="20"/>
      <c r="L5" s="20"/>
      <c r="M5" s="20"/>
      <c r="N5" s="20"/>
      <c r="O5" s="20"/>
      <c r="P5" s="20"/>
      <c r="Q5" s="20"/>
      <c r="R5" s="20"/>
      <c r="S5" s="20"/>
      <c r="T5" s="20"/>
      <c r="U5" s="20"/>
      <c r="V5" s="20"/>
    </row>
    <row r="6" spans="1:22" ht="19" x14ac:dyDescent="0.25">
      <c r="A6" s="20"/>
      <c r="B6" s="29" t="s">
        <v>548</v>
      </c>
      <c r="C6" s="27">
        <v>20415000000</v>
      </c>
      <c r="D6" s="27">
        <v>20154000000</v>
      </c>
      <c r="E6" s="27">
        <v>19900000000</v>
      </c>
      <c r="F6" s="28">
        <v>4524000000</v>
      </c>
      <c r="G6" s="20"/>
      <c r="H6" s="20"/>
      <c r="I6" s="20"/>
      <c r="J6" s="20"/>
      <c r="K6" s="20"/>
      <c r="L6" s="20"/>
      <c r="M6" s="20"/>
      <c r="N6" s="20"/>
      <c r="O6" s="20"/>
      <c r="P6" s="20"/>
      <c r="Q6" s="20"/>
      <c r="R6" s="20"/>
      <c r="S6" s="20"/>
      <c r="T6" s="20"/>
      <c r="U6" s="20"/>
      <c r="V6" s="20"/>
    </row>
    <row r="7" spans="1:22" ht="19" x14ac:dyDescent="0.25">
      <c r="A7" s="20"/>
      <c r="B7" s="29" t="s">
        <v>549</v>
      </c>
      <c r="C7" s="27">
        <v>1660000000</v>
      </c>
      <c r="D7" s="27">
        <v>1193000000</v>
      </c>
      <c r="E7" s="27">
        <v>1220000000</v>
      </c>
      <c r="F7" s="28">
        <v>390000000</v>
      </c>
      <c r="G7" s="20"/>
      <c r="H7" s="20"/>
      <c r="I7" s="20"/>
      <c r="J7" s="20"/>
      <c r="K7" s="20"/>
      <c r="L7" s="20"/>
      <c r="M7" s="20"/>
      <c r="N7" s="20"/>
      <c r="O7" s="20"/>
      <c r="P7" s="20"/>
      <c r="Q7" s="20"/>
      <c r="R7" s="20"/>
      <c r="S7" s="20"/>
      <c r="T7" s="20"/>
      <c r="U7" s="20"/>
      <c r="V7" s="20"/>
    </row>
    <row r="8" spans="1:22" ht="19" x14ac:dyDescent="0.25">
      <c r="A8" s="20"/>
      <c r="B8" s="29" t="s">
        <v>550</v>
      </c>
      <c r="C8" s="27">
        <v>5716000000</v>
      </c>
      <c r="D8" s="27">
        <v>6302000000</v>
      </c>
      <c r="E8" s="27">
        <v>6942000000</v>
      </c>
      <c r="F8" s="28">
        <v>1918000000</v>
      </c>
      <c r="G8" s="20"/>
      <c r="H8" s="20"/>
      <c r="I8" s="20"/>
      <c r="J8" s="20"/>
      <c r="K8" s="20"/>
      <c r="L8" s="20"/>
      <c r="M8" s="20"/>
      <c r="N8" s="20"/>
      <c r="O8" s="20"/>
      <c r="P8" s="20"/>
      <c r="Q8" s="20"/>
      <c r="R8" s="20"/>
      <c r="S8" s="20"/>
      <c r="T8" s="20"/>
      <c r="U8" s="20"/>
      <c r="V8" s="20"/>
    </row>
    <row r="9" spans="1:22" ht="19" x14ac:dyDescent="0.25">
      <c r="A9" s="20"/>
      <c r="B9" s="29" t="s">
        <v>551</v>
      </c>
      <c r="C9" s="27">
        <v>7376000000</v>
      </c>
      <c r="D9" s="27">
        <v>7495000000</v>
      </c>
      <c r="E9" s="27">
        <v>8162000000</v>
      </c>
      <c r="F9" s="28">
        <v>2308000000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1826000000</v>
      </c>
      <c r="F10" s="28">
        <v>1823000000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5366000000</v>
      </c>
      <c r="D12" s="27">
        <v>4636000000</v>
      </c>
      <c r="E12" s="27">
        <v>2563000000</v>
      </c>
      <c r="F12" s="28">
        <v>2185000000</v>
      </c>
      <c r="G12" s="20"/>
      <c r="H12" s="20"/>
      <c r="I12" s="20"/>
      <c r="J12" s="20"/>
      <c r="K12" s="20"/>
      <c r="L12" s="20"/>
      <c r="M12" s="20"/>
      <c r="N12" s="20"/>
      <c r="O12" s="20"/>
      <c r="P12" s="20"/>
      <c r="Q12" s="20"/>
      <c r="R12" s="20"/>
      <c r="S12" s="20"/>
      <c r="T12" s="20"/>
      <c r="U12" s="20"/>
      <c r="V12" s="20"/>
    </row>
    <row r="13" spans="1:22" ht="19" x14ac:dyDescent="0.25">
      <c r="A13" s="20"/>
      <c r="B13" s="29" t="s">
        <v>555</v>
      </c>
      <c r="C13" s="27">
        <v>13039000000</v>
      </c>
      <c r="D13" s="27">
        <v>12659000000</v>
      </c>
      <c r="E13" s="27">
        <v>11738000000</v>
      </c>
      <c r="F13" s="28">
        <v>2216000000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3658000000</v>
      </c>
      <c r="D17" s="34">
        <v>5456000000</v>
      </c>
      <c r="E17" s="34">
        <v>1667000000</v>
      </c>
      <c r="F17" s="35">
        <v>778000000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f>C17/(C4)</f>
        <v>0.20021893814997263</v>
      </c>
      <c r="D24" s="50">
        <f>D17/(D4)</f>
        <v>0.30547001847600919</v>
      </c>
      <c r="E24" s="50">
        <f>E17/(E4)</f>
        <v>9.4223377797874749E-2</v>
      </c>
      <c r="F24" s="51">
        <f>F17/(F4)</f>
        <v>0.1907330227997058</v>
      </c>
      <c r="G24" s="46">
        <f>(IF(C24 &gt; 0.5, 100, IF(C24 &gt;= 0.2, 50, 0))) +
  (IF(D24 &gt; 0.5, 100, IF(D24 &gt;= 0.2, 50, 0))) +
  (IF(E24 &gt; 0.5, 100, IF(E24 &gt;= 0.2, 50, 0))) +
  (IF(F24 &gt; 0.5, 100, IF(F24 &gt;= 0.2, 50, 0)))</f>
        <v>100</v>
      </c>
      <c r="H24" s="47" t="s">
        <v>571</v>
      </c>
      <c r="I24" s="20"/>
      <c r="J24" s="20"/>
      <c r="K24" s="20"/>
      <c r="L24" s="20"/>
      <c r="M24" s="20"/>
      <c r="N24" s="20"/>
      <c r="O24" s="20"/>
      <c r="P24" s="20"/>
      <c r="Q24" s="20"/>
      <c r="R24" s="20"/>
      <c r="S24" s="20"/>
      <c r="T24" s="20"/>
      <c r="U24" s="20"/>
      <c r="V24" s="20"/>
    </row>
    <row r="25" spans="1:22" x14ac:dyDescent="0.2">
      <c r="A25" s="20"/>
      <c r="B25" s="39" t="s">
        <v>487</v>
      </c>
      <c r="C25" s="50">
        <f>C17/C6</f>
        <v>0.17918197403869704</v>
      </c>
      <c r="D25" s="50">
        <f>D17/D6</f>
        <v>0.27071549072144485</v>
      </c>
      <c r="E25" s="50">
        <f>E17/E6</f>
        <v>8.3768844221105532E-2</v>
      </c>
      <c r="F25" s="51">
        <f>F17/F6</f>
        <v>0.17197170645446508</v>
      </c>
      <c r="G25" s="46">
        <f>(IF(C25 &gt; 0.17, 100, IF(C25 &gt;= 0.1, 50, 0))) +
  (IF(D25 &gt; 0.17, 100, IF(D25 &gt;= 0.1, 50, 0))) +
  (IF(E25 &gt; 0.17, 100, IF(E25 &gt;= 0.1, 50, 0))) +
  (IF(F25 &gt; 0.17, 100, IF(F25 &gt;= 0.1, 50, 0)))</f>
        <v>300</v>
      </c>
      <c r="H25" s="47" t="s">
        <v>572</v>
      </c>
      <c r="I25" s="20"/>
      <c r="J25" s="20"/>
      <c r="K25" s="20"/>
      <c r="L25" s="20"/>
      <c r="M25" s="20"/>
      <c r="N25" s="20"/>
      <c r="O25" s="20"/>
      <c r="P25" s="20"/>
      <c r="Q25" s="20"/>
      <c r="R25" s="20"/>
      <c r="S25" s="20"/>
      <c r="T25" s="20"/>
      <c r="U25" s="20"/>
      <c r="V25" s="20"/>
    </row>
    <row r="26" spans="1:22" x14ac:dyDescent="0.2">
      <c r="A26" s="20"/>
      <c r="B26" s="39" t="s">
        <v>489</v>
      </c>
      <c r="C26" s="50">
        <f>C8/C6</f>
        <v>0.27999020328190055</v>
      </c>
      <c r="D26" s="50">
        <f>D8/D6</f>
        <v>0.31269226952466012</v>
      </c>
      <c r="E26" s="50">
        <f>E8/E6</f>
        <v>0.34884422110552765</v>
      </c>
      <c r="F26" s="51">
        <f>F8/F6</f>
        <v>0.42396109637488949</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0.56568755272643612</v>
      </c>
      <c r="D27" s="50">
        <f>D9/(D13+D10)</f>
        <v>0.59206888379808831</v>
      </c>
      <c r="E27" s="50">
        <f>E9/(E13+E10)</f>
        <v>0.60173989973459152</v>
      </c>
      <c r="F27" s="51">
        <f>F9/(F13+F10)</f>
        <v>0.5714285714285714</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0.37975961125939367</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Pass</v>
      </c>
      <c r="F30" s="58" t="str">
        <f>IF(F10&lt;&gt;0,"Pass","Fail")</f>
        <v>Pass</v>
      </c>
      <c r="G30" s="46">
        <f>(COUNTIF(C30:F30, "Pass") * 100) + (COUNTIF(C30:F30, "Fail") * 0)</f>
        <v>200</v>
      </c>
      <c r="H30" s="47" t="s">
        <v>579</v>
      </c>
      <c r="I30" s="20"/>
      <c r="J30" s="20"/>
      <c r="K30" s="20"/>
      <c r="L30" s="20"/>
      <c r="M30" s="20"/>
      <c r="N30" s="20"/>
      <c r="O30" s="20"/>
      <c r="P30" s="20"/>
      <c r="Q30" s="20"/>
      <c r="R30" s="20"/>
      <c r="S30" s="20"/>
      <c r="T30" s="20"/>
      <c r="U30" s="20"/>
      <c r="V30" s="20"/>
    </row>
    <row r="31" spans="1:22" x14ac:dyDescent="0.2">
      <c r="A31" s="20"/>
      <c r="B31" s="39" t="s">
        <v>580</v>
      </c>
      <c r="C31" s="50">
        <f>C17/(C13+C10)</f>
        <v>0.28054298642533937</v>
      </c>
      <c r="D31" s="50">
        <f>D17/(D13+D10)</f>
        <v>0.4309977091397425</v>
      </c>
      <c r="E31" s="50">
        <f>E17/(E13+E10)</f>
        <v>0.12289884989678561</v>
      </c>
      <c r="F31" s="51">
        <f>F17/(F13+F10)</f>
        <v>0.19262193612280268</v>
      </c>
      <c r="G31" s="46">
        <f>(IF(C31 &gt; 0.23, 100, 0)) +
  (IF(D31 &gt; 0.23, 100, 0)) +
  (IF(E31 &gt; 0.23, 100, 0)) +
  (IF(F31 &gt; 0.23, 100, 0))</f>
        <v>200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611</v>
      </c>
      <c r="D2" s="23" t="s">
        <v>607</v>
      </c>
      <c r="E2" s="23" t="s">
        <v>608</v>
      </c>
      <c r="F2" s="23" t="s">
        <v>609</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668383000</v>
      </c>
      <c r="D4" s="27">
        <v>532271000</v>
      </c>
      <c r="E4" s="27">
        <v>292312000</v>
      </c>
      <c r="F4" s="28">
        <v>203498000</v>
      </c>
      <c r="G4" s="20"/>
      <c r="H4" s="20"/>
      <c r="I4" s="20"/>
      <c r="J4" s="20"/>
      <c r="K4" s="20"/>
      <c r="L4" s="20"/>
      <c r="M4" s="20"/>
      <c r="N4" s="20"/>
      <c r="O4" s="20"/>
      <c r="P4" s="20"/>
      <c r="Q4" s="20"/>
      <c r="R4" s="20"/>
      <c r="S4" s="20"/>
      <c r="T4" s="20"/>
      <c r="U4" s="20"/>
      <c r="V4" s="20"/>
    </row>
    <row r="5" spans="1:22" ht="19" x14ac:dyDescent="0.25">
      <c r="A5" s="20"/>
      <c r="B5" s="29" t="s">
        <v>547</v>
      </c>
      <c r="C5" s="27">
        <v>638041000</v>
      </c>
      <c r="D5" s="27">
        <v>430645000</v>
      </c>
      <c r="E5" s="27">
        <v>416445000</v>
      </c>
      <c r="F5" s="28">
        <v>83566000</v>
      </c>
      <c r="G5" s="20"/>
      <c r="H5" s="20"/>
      <c r="I5" s="20"/>
      <c r="J5" s="20"/>
      <c r="K5" s="20"/>
      <c r="L5" s="20"/>
      <c r="M5" s="20"/>
      <c r="N5" s="20"/>
      <c r="O5" s="20"/>
      <c r="P5" s="20"/>
      <c r="Q5" s="20"/>
      <c r="R5" s="20"/>
      <c r="S5" s="20"/>
      <c r="T5" s="20"/>
      <c r="U5" s="20"/>
      <c r="V5" s="20"/>
    </row>
    <row r="6" spans="1:22" ht="19" x14ac:dyDescent="0.25">
      <c r="A6" s="20"/>
      <c r="B6" s="29" t="s">
        <v>548</v>
      </c>
      <c r="C6" s="27">
        <v>6646520000</v>
      </c>
      <c r="D6" s="27">
        <v>5026540000</v>
      </c>
      <c r="E6" s="27">
        <v>3618381000</v>
      </c>
      <c r="F6" s="28">
        <v>2732533000</v>
      </c>
      <c r="G6" s="20"/>
      <c r="H6" s="20"/>
      <c r="I6" s="20"/>
      <c r="J6" s="20"/>
      <c r="K6" s="20"/>
      <c r="L6" s="20"/>
      <c r="M6" s="20"/>
      <c r="N6" s="20"/>
      <c r="O6" s="20"/>
      <c r="P6" s="20"/>
      <c r="Q6" s="20"/>
      <c r="R6" s="20"/>
      <c r="S6" s="20"/>
      <c r="T6" s="20"/>
      <c r="U6" s="20"/>
      <c r="V6" s="20"/>
    </row>
    <row r="7" spans="1:22" ht="19" x14ac:dyDescent="0.25">
      <c r="A7" s="20"/>
      <c r="B7" s="29" t="s">
        <v>549</v>
      </c>
      <c r="C7" s="27">
        <v>2697279000</v>
      </c>
      <c r="D7" s="27">
        <v>2109072000</v>
      </c>
      <c r="E7" s="27">
        <v>1406830000</v>
      </c>
      <c r="F7" s="28">
        <v>863553000</v>
      </c>
      <c r="G7" s="20"/>
      <c r="H7" s="20"/>
      <c r="I7" s="20"/>
      <c r="J7" s="20"/>
      <c r="K7" s="20"/>
      <c r="L7" s="20"/>
      <c r="M7" s="20"/>
      <c r="N7" s="20"/>
      <c r="O7" s="20"/>
      <c r="P7" s="20"/>
      <c r="Q7" s="20"/>
      <c r="R7" s="20"/>
      <c r="S7" s="20"/>
      <c r="T7" s="20"/>
      <c r="U7" s="20"/>
      <c r="V7" s="20"/>
    </row>
    <row r="8" spans="1:22" ht="19" x14ac:dyDescent="0.25">
      <c r="A8" s="20"/>
      <c r="B8" s="29" t="s">
        <v>550</v>
      </c>
      <c r="C8" s="27">
        <v>1612152000</v>
      </c>
      <c r="D8" s="27">
        <v>1430034000</v>
      </c>
      <c r="E8" s="27">
        <v>1173908000</v>
      </c>
      <c r="F8" s="28">
        <v>997106000</v>
      </c>
      <c r="G8" s="20"/>
      <c r="H8" s="20"/>
      <c r="I8" s="20"/>
      <c r="J8" s="20"/>
      <c r="K8" s="20"/>
      <c r="L8" s="20"/>
      <c r="M8" s="20"/>
      <c r="N8" s="20"/>
      <c r="O8" s="20"/>
      <c r="P8" s="20"/>
      <c r="Q8" s="20"/>
      <c r="R8" s="20"/>
      <c r="S8" s="20"/>
      <c r="T8" s="20"/>
      <c r="U8" s="20"/>
      <c r="V8" s="20"/>
    </row>
    <row r="9" spans="1:22" ht="19" x14ac:dyDescent="0.25">
      <c r="A9" s="20"/>
      <c r="B9" s="29" t="s">
        <v>551</v>
      </c>
      <c r="C9" s="27">
        <v>4309431000</v>
      </c>
      <c r="D9" s="27">
        <v>3539106000</v>
      </c>
      <c r="E9" s="27">
        <v>2580738000</v>
      </c>
      <c r="F9" s="28">
        <v>1860659000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-1058836000</v>
      </c>
      <c r="D12" s="27">
        <v>-1148163000</v>
      </c>
      <c r="E12" s="27">
        <v>-964918000</v>
      </c>
      <c r="F12" s="28">
        <v>-730116000</v>
      </c>
      <c r="G12" s="20"/>
      <c r="H12" s="20"/>
      <c r="I12" s="20"/>
      <c r="J12" s="20"/>
      <c r="K12" s="20"/>
      <c r="L12" s="20"/>
      <c r="M12" s="20"/>
      <c r="N12" s="20"/>
      <c r="O12" s="20"/>
      <c r="P12" s="20"/>
      <c r="Q12" s="20"/>
      <c r="R12" s="20"/>
      <c r="S12" s="20"/>
      <c r="T12" s="20"/>
      <c r="U12" s="20"/>
      <c r="V12" s="20"/>
    </row>
    <row r="13" spans="1:22" ht="19" x14ac:dyDescent="0.25">
      <c r="A13" s="20"/>
      <c r="B13" s="29" t="s">
        <v>555</v>
      </c>
      <c r="C13" s="27">
        <v>2337089000</v>
      </c>
      <c r="D13" s="27">
        <v>1487434000</v>
      </c>
      <c r="E13" s="27">
        <v>1037643000</v>
      </c>
      <c r="F13" s="28">
        <v>871874000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768497000</v>
      </c>
      <c r="D15" s="27">
        <v>608364000</v>
      </c>
      <c r="E15" s="27">
        <v>371283000</v>
      </c>
      <c r="F15" s="28">
        <v>214670000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1166207000</v>
      </c>
      <c r="D17" s="34">
        <v>941007000</v>
      </c>
      <c r="E17" s="34">
        <v>574784000</v>
      </c>
      <c r="F17" s="35">
        <v>356566000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1.7448184648622123</v>
      </c>
      <c r="D24" s="50">
        <f>D17/(D4)</f>
        <v>1.7679095798944522</v>
      </c>
      <c r="E24" s="50">
        <f>E17/(E4)</f>
        <v>1.9663373381865952</v>
      </c>
      <c r="F24" s="51">
        <f>F17/(F4)</f>
        <v>1.7521842966515642</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0.17546129403056035</v>
      </c>
      <c r="D25" s="50">
        <f>D17/D6</f>
        <v>0.18720770152033009</v>
      </c>
      <c r="E25" s="50">
        <f>E17/E6</f>
        <v>0.15885115470150876</v>
      </c>
      <c r="F25" s="51">
        <f>F17/F6</f>
        <v>0.1304891834792114</v>
      </c>
      <c r="G25" s="46">
        <f>(IF(C25 &gt; 0.17, 100, IF(C25 &gt;= 0.1, 50, 0))) +
  (IF(D25 &gt; 0.17, 100, IF(D25 &gt;= 0.1, 50, 0))) +
  (IF(E25 &gt; 0.17, 100, IF(E25 &gt;= 0.1, 50, 0))) +
  (IF(F25 &gt; 0.17, 100, IF(F25 &gt;= 0.1, 50, 0)))</f>
        <v>300</v>
      </c>
      <c r="H25" s="47" t="s">
        <v>572</v>
      </c>
      <c r="I25" s="20"/>
      <c r="J25" s="20"/>
      <c r="K25" s="20"/>
      <c r="L25" s="20"/>
      <c r="M25" s="20"/>
      <c r="N25" s="20"/>
      <c r="O25" s="20"/>
      <c r="P25" s="20"/>
      <c r="Q25" s="20"/>
      <c r="R25" s="20"/>
      <c r="S25" s="20"/>
      <c r="T25" s="20"/>
      <c r="U25" s="20"/>
      <c r="V25" s="20"/>
    </row>
    <row r="26" spans="1:22" x14ac:dyDescent="0.2">
      <c r="A26" s="20"/>
      <c r="B26" s="39" t="s">
        <v>489</v>
      </c>
      <c r="C26" s="50">
        <f>C8/C6</f>
        <v>0.24255580363859583</v>
      </c>
      <c r="D26" s="50">
        <f>D8/D6</f>
        <v>0.28449669156119317</v>
      </c>
      <c r="E26" s="50">
        <f>E8/E6</f>
        <v>0.32442907477128585</v>
      </c>
      <c r="F26" s="51">
        <f>F8/F6</f>
        <v>0.36490172305329888</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1.8439310612475606</v>
      </c>
      <c r="D27" s="50">
        <f>D9/(D13+D10)</f>
        <v>2.3793364949301954</v>
      </c>
      <c r="E27" s="50">
        <f>E9/(E13+E10)</f>
        <v>2.4871155108259777</v>
      </c>
      <c r="F27" s="51">
        <f>F9/(F13+F10)</f>
        <v>2.1340916233308942</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0.14456762410301349</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0.49899982414020178</v>
      </c>
      <c r="D31" s="50">
        <f>D17/(D13+D10)</f>
        <v>0.63263781787965045</v>
      </c>
      <c r="E31" s="50">
        <f>E17/(E13+E10)</f>
        <v>0.55393232547224813</v>
      </c>
      <c r="F31" s="51">
        <f>F17/(F13+F10)</f>
        <v>0.40896505687748458</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0.48333333333333328</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21853000000</v>
      </c>
      <c r="D4" s="27">
        <v>21933000000</v>
      </c>
      <c r="E4" s="27">
        <v>21951000000</v>
      </c>
      <c r="F4" s="28">
        <v>21626000000</v>
      </c>
      <c r="G4" s="20"/>
      <c r="H4" s="20"/>
      <c r="I4" s="20"/>
      <c r="J4" s="20"/>
      <c r="K4" s="20"/>
      <c r="L4" s="20"/>
      <c r="M4" s="20"/>
      <c r="N4" s="20"/>
      <c r="O4" s="20"/>
      <c r="P4" s="20"/>
      <c r="Q4" s="20"/>
      <c r="R4" s="20"/>
      <c r="S4" s="20"/>
      <c r="T4" s="20"/>
      <c r="U4" s="20"/>
      <c r="V4" s="20"/>
    </row>
    <row r="5" spans="1:22" ht="19" x14ac:dyDescent="0.25">
      <c r="A5" s="20"/>
      <c r="B5" s="29" t="s">
        <v>547</v>
      </c>
      <c r="C5" s="27">
        <v>10085000000</v>
      </c>
      <c r="D5" s="27">
        <v>10085000000</v>
      </c>
      <c r="E5" s="27">
        <v>10078000000</v>
      </c>
      <c r="F5" s="28">
        <v>10078000000</v>
      </c>
      <c r="G5" s="20"/>
      <c r="H5" s="20"/>
      <c r="I5" s="20"/>
      <c r="J5" s="20"/>
      <c r="K5" s="20"/>
      <c r="L5" s="20"/>
      <c r="M5" s="20"/>
      <c r="N5" s="20"/>
      <c r="O5" s="20"/>
      <c r="P5" s="20"/>
      <c r="Q5" s="20"/>
      <c r="R5" s="20"/>
      <c r="S5" s="20"/>
      <c r="T5" s="20"/>
      <c r="U5" s="20"/>
      <c r="V5" s="20"/>
    </row>
    <row r="6" spans="1:22" ht="19" x14ac:dyDescent="0.25">
      <c r="A6" s="20"/>
      <c r="B6" s="29" t="s">
        <v>548</v>
      </c>
      <c r="C6" s="27">
        <v>38527000000</v>
      </c>
      <c r="D6" s="27">
        <v>38921000000</v>
      </c>
      <c r="E6" s="27">
        <v>39040000000</v>
      </c>
      <c r="F6" s="28">
        <v>38768000000</v>
      </c>
      <c r="G6" s="20"/>
      <c r="H6" s="20"/>
      <c r="I6" s="20"/>
      <c r="J6" s="20"/>
      <c r="K6" s="20"/>
      <c r="L6" s="20"/>
      <c r="M6" s="20"/>
      <c r="N6" s="20"/>
      <c r="O6" s="20"/>
      <c r="P6" s="20"/>
      <c r="Q6" s="20"/>
      <c r="R6" s="20"/>
      <c r="S6" s="20"/>
      <c r="T6" s="20"/>
      <c r="U6" s="20"/>
      <c r="V6" s="20"/>
    </row>
    <row r="7" spans="1:22" ht="19" x14ac:dyDescent="0.25">
      <c r="A7" s="20"/>
      <c r="B7" s="29" t="s">
        <v>549</v>
      </c>
      <c r="C7" s="27">
        <v>2585000000</v>
      </c>
      <c r="D7" s="27">
        <v>2731000000</v>
      </c>
      <c r="E7" s="27">
        <v>2026000000</v>
      </c>
      <c r="F7" s="28">
        <v>1969000000</v>
      </c>
      <c r="G7" s="20"/>
      <c r="H7" s="20"/>
      <c r="I7" s="20"/>
      <c r="J7" s="20"/>
      <c r="K7" s="20"/>
      <c r="L7" s="20"/>
      <c r="M7" s="20"/>
      <c r="N7" s="20"/>
      <c r="O7" s="20"/>
      <c r="P7" s="20"/>
      <c r="Q7" s="20"/>
      <c r="R7" s="20"/>
      <c r="S7" s="20"/>
      <c r="T7" s="20"/>
      <c r="U7" s="20"/>
      <c r="V7" s="20"/>
    </row>
    <row r="8" spans="1:22" ht="19" x14ac:dyDescent="0.25">
      <c r="A8" s="20"/>
      <c r="B8" s="29" t="s">
        <v>550</v>
      </c>
      <c r="C8" s="27">
        <v>29561000000</v>
      </c>
      <c r="D8" s="27">
        <v>28741000000</v>
      </c>
      <c r="E8" s="27">
        <v>28756000000</v>
      </c>
      <c r="F8" s="28">
        <v>27338000000</v>
      </c>
      <c r="G8" s="20"/>
      <c r="H8" s="20"/>
      <c r="I8" s="20"/>
      <c r="J8" s="20"/>
      <c r="K8" s="20"/>
      <c r="L8" s="20"/>
      <c r="M8" s="20"/>
      <c r="N8" s="20"/>
      <c r="O8" s="20"/>
      <c r="P8" s="20"/>
      <c r="Q8" s="20"/>
      <c r="R8" s="20"/>
      <c r="S8" s="20"/>
      <c r="T8" s="20"/>
      <c r="U8" s="20"/>
      <c r="V8" s="20"/>
    </row>
    <row r="9" spans="1:22" ht="19" x14ac:dyDescent="0.25">
      <c r="A9" s="20"/>
      <c r="B9" s="29" t="s">
        <v>551</v>
      </c>
      <c r="C9" s="27">
        <v>32146000000</v>
      </c>
      <c r="D9" s="27">
        <v>31472000000</v>
      </c>
      <c r="E9" s="27">
        <v>30782000000</v>
      </c>
      <c r="F9" s="28">
        <v>29307000000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-11889000000</v>
      </c>
      <c r="D12" s="27">
        <v>-10666000000</v>
      </c>
      <c r="E12" s="27">
        <v>-9753000000</v>
      </c>
      <c r="F12" s="28">
        <v>-8472000000</v>
      </c>
      <c r="G12" s="20"/>
      <c r="H12" s="20"/>
      <c r="I12" s="20"/>
      <c r="J12" s="20"/>
      <c r="K12" s="20"/>
      <c r="L12" s="20"/>
      <c r="M12" s="20"/>
      <c r="N12" s="20"/>
      <c r="O12" s="20"/>
      <c r="P12" s="20"/>
      <c r="Q12" s="20"/>
      <c r="R12" s="20"/>
      <c r="S12" s="20"/>
      <c r="T12" s="20"/>
      <c r="U12" s="20"/>
      <c r="V12" s="20"/>
    </row>
    <row r="13" spans="1:22" ht="19" x14ac:dyDescent="0.25">
      <c r="A13" s="20"/>
      <c r="B13" s="29" t="s">
        <v>555</v>
      </c>
      <c r="C13" s="27">
        <v>6381000000</v>
      </c>
      <c r="D13" s="27">
        <v>7449000000</v>
      </c>
      <c r="E13" s="27">
        <v>8258000000</v>
      </c>
      <c r="F13" s="28">
        <v>9461000000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3126000000</v>
      </c>
      <c r="D17" s="34">
        <v>2878000000</v>
      </c>
      <c r="E17" s="34">
        <v>2727000000</v>
      </c>
      <c r="F17" s="35">
        <v>3055000000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f>C17/(C4)</f>
        <v>0.14304672127396695</v>
      </c>
      <c r="D24" s="50">
        <f>D17/(D4)</f>
        <v>0.13121779966260885</v>
      </c>
      <c r="E24" s="50">
        <f>E17/(E4)</f>
        <v>0.12423124231242312</v>
      </c>
      <c r="F24" s="51">
        <f>F17/(F4)</f>
        <v>0.14126514380837879</v>
      </c>
      <c r="G24" s="46">
        <f>(IF(C24 &gt; 0.5, 100, IF(C24 &gt;= 0.2, 50, 0))) +
  (IF(D24 &gt; 0.5, 100, IF(D24 &gt;= 0.2, 50, 0))) +
  (IF(E24 &gt; 0.5, 100, IF(E24 &gt;= 0.2, 50, 0))) +
  (IF(F24 &gt; 0.5, 100, IF(F24 &gt;= 0.2, 50, 0)))</f>
        <v>0</v>
      </c>
      <c r="H24" s="47" t="s">
        <v>571</v>
      </c>
      <c r="I24" s="20"/>
      <c r="J24" s="20"/>
      <c r="K24" s="20"/>
      <c r="L24" s="20"/>
      <c r="M24" s="20"/>
      <c r="N24" s="20"/>
      <c r="O24" s="20"/>
      <c r="P24" s="20"/>
      <c r="Q24" s="20"/>
      <c r="R24" s="20"/>
      <c r="S24" s="20"/>
      <c r="T24" s="20"/>
      <c r="U24" s="20"/>
      <c r="V24" s="20"/>
    </row>
    <row r="25" spans="1:22" x14ac:dyDescent="0.2">
      <c r="A25" s="20"/>
      <c r="B25" s="39" t="s">
        <v>487</v>
      </c>
      <c r="C25" s="50">
        <f>C17/C6</f>
        <v>8.1137903288602792E-2</v>
      </c>
      <c r="D25" s="50">
        <f>D17/D6</f>
        <v>7.3944657125973132E-2</v>
      </c>
      <c r="E25" s="50">
        <f>E17/E6</f>
        <v>6.9851434426229514E-2</v>
      </c>
      <c r="F25" s="51">
        <f>F17/F6</f>
        <v>7.8802104828724726E-2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0.76728008928803182</v>
      </c>
      <c r="D26" s="50">
        <f>D8/D6</f>
        <v>0.73844454150715555</v>
      </c>
      <c r="E26" s="50">
        <f>E8/E6</f>
        <v>0.73657786885245902</v>
      </c>
      <c r="F26" s="51">
        <f>F8/F6</f>
        <v>0.70516921172100699</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5.0377683748628739</v>
      </c>
      <c r="D27" s="50">
        <f>D9/(D13+D10)</f>
        <v>4.2249966438448112</v>
      </c>
      <c r="E27" s="50">
        <f>E9/(E13+E10)</f>
        <v>3.7275369338822961</v>
      </c>
      <c r="F27" s="51">
        <f>F9/(F13+F10)</f>
        <v>3.0976640947045766</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0.11982653478321391</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0.48989186647860838</v>
      </c>
      <c r="D31" s="50">
        <f>D17/(D13+D10)</f>
        <v>0.3863605853134649</v>
      </c>
      <c r="E31" s="50">
        <f>E17/(E13+E10)</f>
        <v>0.33022523613465732</v>
      </c>
      <c r="F31" s="51">
        <f>F17/(F13+F10)</f>
        <v>0.32290455554381142</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0.52833333333333332</v>
      </c>
      <c r="J2" s="20"/>
      <c r="K2" s="20"/>
      <c r="L2" s="20"/>
      <c r="M2" s="20"/>
      <c r="N2" s="20"/>
      <c r="O2" s="20"/>
      <c r="P2" s="20"/>
      <c r="Q2" s="20"/>
      <c r="R2" s="20"/>
      <c r="S2" s="20"/>
      <c r="T2" s="20"/>
      <c r="U2" s="20"/>
      <c r="V2" s="20"/>
    </row>
    <row r="3" spans="1:22" ht="19" x14ac:dyDescent="0.25">
      <c r="A3" s="20"/>
      <c r="B3" s="26" t="s">
        <v>545</v>
      </c>
      <c r="C3" s="27">
        <v>446000000</v>
      </c>
      <c r="D3" s="27">
        <v>341000000</v>
      </c>
      <c r="E3" s="27">
        <v>339000000</v>
      </c>
      <c r="F3" s="28">
        <v>302000000</v>
      </c>
      <c r="G3" s="20"/>
      <c r="H3" s="20"/>
      <c r="I3" s="20"/>
      <c r="J3" s="20"/>
      <c r="K3" s="20"/>
      <c r="L3" s="20"/>
      <c r="M3" s="20"/>
      <c r="N3" s="20"/>
      <c r="O3" s="20"/>
      <c r="P3" s="20"/>
      <c r="Q3" s="20"/>
      <c r="R3" s="20"/>
      <c r="S3" s="20"/>
      <c r="T3" s="20"/>
      <c r="U3" s="20"/>
      <c r="V3" s="20"/>
    </row>
    <row r="4" spans="1:22" ht="19" x14ac:dyDescent="0.25">
      <c r="A4" s="20"/>
      <c r="B4" s="29" t="s">
        <v>546</v>
      </c>
      <c r="C4" s="27">
        <v>35433000000</v>
      </c>
      <c r="D4" s="27">
        <v>34747000000</v>
      </c>
      <c r="E4" s="27">
        <v>33516000000</v>
      </c>
      <c r="F4" s="28">
        <v>32916000000</v>
      </c>
      <c r="G4" s="20"/>
      <c r="H4" s="20"/>
      <c r="I4" s="20"/>
      <c r="J4" s="20"/>
      <c r="K4" s="20"/>
      <c r="L4" s="20"/>
      <c r="M4" s="20"/>
      <c r="N4" s="20"/>
      <c r="O4" s="20"/>
      <c r="P4" s="20"/>
      <c r="Q4" s="20"/>
      <c r="R4" s="20"/>
      <c r="S4" s="20"/>
      <c r="T4" s="20"/>
      <c r="U4" s="20"/>
      <c r="V4" s="20"/>
    </row>
    <row r="5" spans="1:22" ht="19" x14ac:dyDescent="0.25">
      <c r="A5" s="20"/>
      <c r="B5" s="29" t="s">
        <v>547</v>
      </c>
      <c r="C5" s="27">
        <v>325000000</v>
      </c>
      <c r="D5" s="27">
        <v>319000000</v>
      </c>
      <c r="E5" s="27">
        <v>276000000</v>
      </c>
      <c r="F5" s="28">
        <v>63000000</v>
      </c>
      <c r="G5" s="20"/>
      <c r="H5" s="20"/>
      <c r="I5" s="20"/>
      <c r="J5" s="20"/>
      <c r="K5" s="20"/>
      <c r="L5" s="20"/>
      <c r="M5" s="20"/>
      <c r="N5" s="20"/>
      <c r="O5" s="20"/>
      <c r="P5" s="20"/>
      <c r="Q5" s="20"/>
      <c r="R5" s="20"/>
      <c r="S5" s="20"/>
      <c r="T5" s="20"/>
      <c r="U5" s="20"/>
      <c r="V5" s="20"/>
    </row>
    <row r="6" spans="1:22" ht="19" x14ac:dyDescent="0.25">
      <c r="A6" s="20"/>
      <c r="B6" s="29" t="s">
        <v>548</v>
      </c>
      <c r="C6" s="27">
        <v>42408000000</v>
      </c>
      <c r="D6" s="27">
        <v>41912000000</v>
      </c>
      <c r="E6" s="27">
        <v>40531000000</v>
      </c>
      <c r="F6" s="28">
        <v>39793000000</v>
      </c>
      <c r="G6" s="20"/>
      <c r="H6" s="20"/>
      <c r="I6" s="20"/>
      <c r="J6" s="20"/>
      <c r="K6" s="20"/>
      <c r="L6" s="20"/>
      <c r="M6" s="20"/>
      <c r="N6" s="20"/>
      <c r="O6" s="20"/>
      <c r="P6" s="20"/>
      <c r="Q6" s="20"/>
      <c r="R6" s="20"/>
      <c r="S6" s="20"/>
      <c r="T6" s="20"/>
      <c r="U6" s="20"/>
      <c r="V6" s="20"/>
    </row>
    <row r="7" spans="1:22" ht="19" x14ac:dyDescent="0.25">
      <c r="A7" s="20"/>
      <c r="B7" s="29" t="s">
        <v>549</v>
      </c>
      <c r="C7" s="27">
        <v>3224000000</v>
      </c>
      <c r="D7" s="27">
        <v>2471000000</v>
      </c>
      <c r="E7" s="27">
        <v>2233000000</v>
      </c>
      <c r="F7" s="28">
        <v>2019000000</v>
      </c>
      <c r="G7" s="20"/>
      <c r="H7" s="20"/>
      <c r="I7" s="20"/>
      <c r="J7" s="20"/>
      <c r="K7" s="20"/>
      <c r="L7" s="20"/>
      <c r="M7" s="20"/>
      <c r="N7" s="20"/>
      <c r="O7" s="20"/>
      <c r="P7" s="20"/>
      <c r="Q7" s="20"/>
      <c r="R7" s="20"/>
      <c r="S7" s="20"/>
      <c r="T7" s="20"/>
      <c r="U7" s="20"/>
      <c r="V7" s="20"/>
    </row>
    <row r="8" spans="1:22" ht="19" x14ac:dyDescent="0.25">
      <c r="A8" s="20"/>
      <c r="B8" s="29" t="s">
        <v>550</v>
      </c>
      <c r="C8" s="27">
        <v>27051000000</v>
      </c>
      <c r="D8" s="27">
        <v>26816000000</v>
      </c>
      <c r="E8" s="27">
        <v>24798000000</v>
      </c>
      <c r="F8" s="28">
        <v>24664000000</v>
      </c>
      <c r="G8" s="20"/>
      <c r="H8" s="20"/>
      <c r="I8" s="20"/>
      <c r="J8" s="20"/>
      <c r="K8" s="20"/>
      <c r="L8" s="20"/>
      <c r="M8" s="20"/>
      <c r="N8" s="20"/>
      <c r="O8" s="20"/>
      <c r="P8" s="20"/>
      <c r="Q8" s="20"/>
      <c r="R8" s="20"/>
      <c r="S8" s="20"/>
      <c r="T8" s="20"/>
      <c r="U8" s="20"/>
      <c r="V8" s="20"/>
    </row>
    <row r="9" spans="1:22" ht="19" x14ac:dyDescent="0.25">
      <c r="A9" s="20"/>
      <c r="B9" s="29" t="s">
        <v>551</v>
      </c>
      <c r="C9" s="27">
        <v>30275000000</v>
      </c>
      <c r="D9" s="27">
        <v>29287000000</v>
      </c>
      <c r="E9" s="27">
        <v>27031000000</v>
      </c>
      <c r="F9" s="28">
        <v>26683000000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9790000000</v>
      </c>
      <c r="D12" s="27">
        <v>10363000000</v>
      </c>
      <c r="E12" s="27">
        <v>11630000000</v>
      </c>
      <c r="F12" s="28">
        <v>11259000000</v>
      </c>
      <c r="G12" s="20"/>
      <c r="H12" s="20"/>
      <c r="I12" s="20"/>
      <c r="J12" s="20"/>
      <c r="K12" s="20"/>
      <c r="L12" s="20"/>
      <c r="M12" s="20"/>
      <c r="N12" s="20"/>
      <c r="O12" s="20"/>
      <c r="P12" s="20"/>
      <c r="Q12" s="20"/>
      <c r="R12" s="20"/>
      <c r="S12" s="20"/>
      <c r="T12" s="20"/>
      <c r="U12" s="20"/>
      <c r="V12" s="20"/>
    </row>
    <row r="13" spans="1:22" ht="19" x14ac:dyDescent="0.25">
      <c r="A13" s="20"/>
      <c r="B13" s="29" t="s">
        <v>555</v>
      </c>
      <c r="C13" s="27">
        <v>12133000000</v>
      </c>
      <c r="D13" s="27">
        <v>12625000000</v>
      </c>
      <c r="E13" s="27">
        <v>13500000000</v>
      </c>
      <c r="F13" s="28">
        <v>13110000000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5549000000</v>
      </c>
      <c r="D17" s="34">
        <v>5619000000</v>
      </c>
      <c r="E17" s="34">
        <v>5099000000</v>
      </c>
      <c r="F17" s="35">
        <v>4263000000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f>C17/(C4)</f>
        <v>0.15660542432195976</v>
      </c>
      <c r="D24" s="50">
        <f>D17/(D4)</f>
        <v>0.16171180245776615</v>
      </c>
      <c r="E24" s="50">
        <f>E17/(E4)</f>
        <v>0.15213629311373672</v>
      </c>
      <c r="F24" s="51">
        <f>F17/(F4)</f>
        <v>0.12951148377688662</v>
      </c>
      <c r="G24" s="46">
        <f>(IF(C24 &gt; 0.5, 100, IF(C24 &gt;= 0.2, 50, 0))) +
  (IF(D24 &gt; 0.5, 100, IF(D24 &gt;= 0.2, 50, 0))) +
  (IF(E24 &gt; 0.5, 100, IF(E24 &gt;= 0.2, 50, 0))) +
  (IF(F24 &gt; 0.5, 100, IF(F24 &gt;= 0.2, 50, 0)))</f>
        <v>0</v>
      </c>
      <c r="H24" s="47" t="s">
        <v>571</v>
      </c>
      <c r="I24" s="20"/>
      <c r="J24" s="20"/>
      <c r="K24" s="20"/>
      <c r="L24" s="20"/>
      <c r="M24" s="20"/>
      <c r="N24" s="20"/>
      <c r="O24" s="20"/>
      <c r="P24" s="20"/>
      <c r="Q24" s="20"/>
      <c r="R24" s="20"/>
      <c r="S24" s="20"/>
      <c r="T24" s="20"/>
      <c r="U24" s="20"/>
      <c r="V24" s="20"/>
    </row>
    <row r="25" spans="1:22" x14ac:dyDescent="0.2">
      <c r="A25" s="20"/>
      <c r="B25" s="39" t="s">
        <v>487</v>
      </c>
      <c r="C25" s="50">
        <f>C17/C6</f>
        <v>0.13084795321637427</v>
      </c>
      <c r="D25" s="50">
        <f>D17/D6</f>
        <v>0.13406661576636764</v>
      </c>
      <c r="E25" s="50">
        <f>E17/E6</f>
        <v>0.12580493942907897</v>
      </c>
      <c r="F25" s="51">
        <f>F17/F6</f>
        <v>0.10712939461714371</v>
      </c>
      <c r="G25" s="46">
        <f>(IF(C25 &gt; 0.17, 100, IF(C25 &gt;= 0.1, 50, 0))) +
  (IF(D25 &gt; 0.17, 100, IF(D25 &gt;= 0.1, 50, 0))) +
  (IF(E25 &gt; 0.17, 100, IF(E25 &gt;= 0.1, 50, 0))) +
  (IF(F25 &gt; 0.17, 100, IF(F25 &gt;= 0.1, 50, 0)))</f>
        <v>200</v>
      </c>
      <c r="H25" s="47" t="s">
        <v>572</v>
      </c>
      <c r="I25" s="20"/>
      <c r="J25" s="20"/>
      <c r="K25" s="20"/>
      <c r="L25" s="20"/>
      <c r="M25" s="20"/>
      <c r="N25" s="20"/>
      <c r="O25" s="20"/>
      <c r="P25" s="20"/>
      <c r="Q25" s="20"/>
      <c r="R25" s="20"/>
      <c r="S25" s="20"/>
      <c r="T25" s="20"/>
      <c r="U25" s="20"/>
      <c r="V25" s="20"/>
    </row>
    <row r="26" spans="1:22" x14ac:dyDescent="0.2">
      <c r="A26" s="20"/>
      <c r="B26" s="39" t="s">
        <v>489</v>
      </c>
      <c r="C26" s="50">
        <f>C8/C6</f>
        <v>0.63787492925863043</v>
      </c>
      <c r="D26" s="50">
        <f>D8/D6</f>
        <v>0.63981675892345868</v>
      </c>
      <c r="E26" s="50">
        <f>E8/E6</f>
        <v>0.61182798351878809</v>
      </c>
      <c r="F26" s="51">
        <f>F8/F6</f>
        <v>0.6198075038323323</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2.4952608588148024</v>
      </c>
      <c r="D27" s="50">
        <f>D9/(D13+D10)</f>
        <v>2.3197623762376236</v>
      </c>
      <c r="E27" s="50">
        <f>E9/(E13+E10)</f>
        <v>2.0022962962962962</v>
      </c>
      <c r="F27" s="51">
        <f>F9/(F13+F10)</f>
        <v>2.0353165522501908</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-4.3761280861879949E-2</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0.45734772933322343</v>
      </c>
      <c r="D31" s="50">
        <f>D17/(D13+D10)</f>
        <v>0.44506930693069308</v>
      </c>
      <c r="E31" s="50">
        <f>E17/(E13+E10)</f>
        <v>0.37770370370370371</v>
      </c>
      <c r="F31" s="51">
        <f>F17/(F13+F10)</f>
        <v>0.32517162471395883</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0.41041666666666671</v>
      </c>
      <c r="J2" s="20"/>
      <c r="K2" s="20"/>
      <c r="L2" s="20"/>
      <c r="M2" s="20"/>
      <c r="N2" s="20"/>
      <c r="O2" s="20"/>
      <c r="P2" s="20"/>
      <c r="Q2" s="20"/>
      <c r="R2" s="20"/>
      <c r="S2" s="20"/>
      <c r="T2" s="20"/>
      <c r="U2" s="20"/>
      <c r="V2" s="20"/>
    </row>
    <row r="3" spans="1:22" ht="19" x14ac:dyDescent="0.25">
      <c r="A3" s="20"/>
      <c r="B3" s="26" t="s">
        <v>545</v>
      </c>
      <c r="C3" s="27">
        <v>5677000000</v>
      </c>
      <c r="D3" s="27">
        <v>5603000000</v>
      </c>
      <c r="E3" s="27">
        <v>4355000000</v>
      </c>
      <c r="F3" s="28">
        <v>3425000000</v>
      </c>
      <c r="G3" s="20"/>
      <c r="H3" s="20"/>
      <c r="I3" s="20"/>
      <c r="J3" s="20"/>
      <c r="K3" s="20"/>
      <c r="L3" s="20"/>
      <c r="M3" s="20"/>
      <c r="N3" s="20"/>
      <c r="O3" s="20"/>
      <c r="P3" s="20"/>
      <c r="Q3" s="20"/>
      <c r="R3" s="20"/>
      <c r="S3" s="20"/>
      <c r="T3" s="20"/>
      <c r="U3" s="20"/>
      <c r="V3" s="20"/>
    </row>
    <row r="4" spans="1:22" ht="19" x14ac:dyDescent="0.25">
      <c r="A4" s="20"/>
      <c r="B4" s="29" t="s">
        <v>546</v>
      </c>
      <c r="C4" s="27">
        <v>6750000000</v>
      </c>
      <c r="D4" s="27">
        <v>6013000000</v>
      </c>
      <c r="E4" s="27">
        <v>4866000000</v>
      </c>
      <c r="F4" s="28">
        <v>4693000000</v>
      </c>
      <c r="G4" s="20"/>
      <c r="H4" s="20"/>
      <c r="I4" s="20"/>
      <c r="J4" s="20"/>
      <c r="K4" s="20"/>
      <c r="L4" s="20"/>
      <c r="M4" s="20"/>
      <c r="N4" s="20"/>
      <c r="O4" s="20"/>
      <c r="P4" s="20"/>
      <c r="Q4" s="20"/>
      <c r="R4" s="20"/>
      <c r="S4" s="20"/>
      <c r="T4" s="20"/>
      <c r="U4" s="20"/>
      <c r="V4" s="20"/>
    </row>
    <row r="5" spans="1:22" ht="19" x14ac:dyDescent="0.25">
      <c r="A5" s="20"/>
      <c r="B5" s="29" t="s">
        <v>547</v>
      </c>
      <c r="C5" s="27">
        <v>2499000000</v>
      </c>
      <c r="D5" s="27">
        <v>2343000000</v>
      </c>
      <c r="E5" s="27">
        <v>1287000000</v>
      </c>
      <c r="F5" s="28">
        <v>1293000000</v>
      </c>
      <c r="G5" s="20"/>
      <c r="H5" s="20"/>
      <c r="I5" s="20"/>
      <c r="J5" s="20"/>
      <c r="K5" s="20"/>
      <c r="L5" s="20"/>
      <c r="M5" s="20"/>
      <c r="N5" s="20"/>
      <c r="O5" s="20"/>
      <c r="P5" s="20"/>
      <c r="Q5" s="20"/>
      <c r="R5" s="20"/>
      <c r="S5" s="20"/>
      <c r="T5" s="20"/>
      <c r="U5" s="20"/>
      <c r="V5" s="20"/>
    </row>
    <row r="6" spans="1:22" ht="19" x14ac:dyDescent="0.25">
      <c r="A6" s="20"/>
      <c r="B6" s="29" t="s">
        <v>548</v>
      </c>
      <c r="C6" s="27">
        <v>32005000000</v>
      </c>
      <c r="D6" s="27">
        <v>30299000000</v>
      </c>
      <c r="E6" s="27">
        <v>23710000000</v>
      </c>
      <c r="F6" s="28">
        <v>22624000000</v>
      </c>
      <c r="G6" s="20"/>
      <c r="H6" s="20"/>
      <c r="I6" s="20"/>
      <c r="J6" s="20"/>
      <c r="K6" s="20"/>
      <c r="L6" s="20"/>
      <c r="M6" s="20"/>
      <c r="N6" s="20"/>
      <c r="O6" s="20"/>
      <c r="P6" s="20"/>
      <c r="Q6" s="20"/>
      <c r="R6" s="20"/>
      <c r="S6" s="20"/>
      <c r="T6" s="20"/>
      <c r="U6" s="20"/>
      <c r="V6" s="20"/>
    </row>
    <row r="7" spans="1:22" ht="19" x14ac:dyDescent="0.25">
      <c r="A7" s="20"/>
      <c r="B7" s="29" t="s">
        <v>549</v>
      </c>
      <c r="C7" s="27">
        <v>12903000000</v>
      </c>
      <c r="D7" s="27">
        <v>11421000000</v>
      </c>
      <c r="E7" s="27">
        <v>7084000000</v>
      </c>
      <c r="F7" s="28">
        <v>6335000000</v>
      </c>
      <c r="G7" s="20"/>
      <c r="H7" s="20"/>
      <c r="I7" s="20"/>
      <c r="J7" s="20"/>
      <c r="K7" s="20"/>
      <c r="L7" s="20"/>
      <c r="M7" s="20"/>
      <c r="N7" s="20"/>
      <c r="O7" s="20"/>
      <c r="P7" s="20"/>
      <c r="Q7" s="20"/>
      <c r="R7" s="20"/>
      <c r="S7" s="20"/>
      <c r="T7" s="20"/>
      <c r="U7" s="20"/>
      <c r="V7" s="20"/>
    </row>
    <row r="8" spans="1:22" ht="19" x14ac:dyDescent="0.25">
      <c r="A8" s="20"/>
      <c r="B8" s="29" t="s">
        <v>550</v>
      </c>
      <c r="C8" s="27">
        <v>9198000000</v>
      </c>
      <c r="D8" s="27">
        <v>8653000000</v>
      </c>
      <c r="E8" s="27">
        <v>7225000000</v>
      </c>
      <c r="F8" s="28">
        <v>7300000000</v>
      </c>
      <c r="G8" s="20"/>
      <c r="H8" s="20"/>
      <c r="I8" s="20"/>
      <c r="J8" s="20"/>
      <c r="K8" s="20"/>
      <c r="L8" s="20"/>
      <c r="M8" s="20"/>
      <c r="N8" s="20"/>
      <c r="O8" s="20"/>
      <c r="P8" s="20"/>
      <c r="Q8" s="20"/>
      <c r="R8" s="20"/>
      <c r="S8" s="20"/>
      <c r="T8" s="20"/>
      <c r="U8" s="20"/>
      <c r="V8" s="20"/>
    </row>
    <row r="9" spans="1:22" ht="19" x14ac:dyDescent="0.25">
      <c r="A9" s="20"/>
      <c r="B9" s="29" t="s">
        <v>551</v>
      </c>
      <c r="C9" s="27">
        <v>22101000000</v>
      </c>
      <c r="D9" s="27">
        <v>20074000000</v>
      </c>
      <c r="E9" s="27">
        <v>14309000000</v>
      </c>
      <c r="F9" s="28">
        <v>13635000000</v>
      </c>
      <c r="G9" s="20"/>
      <c r="H9" s="20"/>
      <c r="I9" s="20"/>
      <c r="J9" s="20"/>
      <c r="K9" s="20"/>
      <c r="L9" s="20"/>
      <c r="M9" s="20"/>
      <c r="N9" s="20"/>
      <c r="O9" s="20"/>
      <c r="P9" s="20"/>
      <c r="Q9" s="20"/>
      <c r="R9" s="20"/>
      <c r="S9" s="20"/>
      <c r="T9" s="20"/>
      <c r="U9" s="20"/>
      <c r="V9" s="20"/>
    </row>
    <row r="10" spans="1:22" ht="19" x14ac:dyDescent="0.25">
      <c r="A10" s="20"/>
      <c r="B10" s="29" t="s">
        <v>552</v>
      </c>
      <c r="C10" s="27">
        <v>9359000000</v>
      </c>
      <c r="D10" s="27">
        <v>9415000000</v>
      </c>
      <c r="E10" s="27">
        <v>9123000000</v>
      </c>
      <c r="F10" s="28">
        <v>7779000000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17851000000</v>
      </c>
      <c r="D12" s="27">
        <v>18037000000</v>
      </c>
      <c r="E12" s="27">
        <v>16741000000</v>
      </c>
      <c r="F12" s="28">
        <v>15419000000</v>
      </c>
      <c r="G12" s="20"/>
      <c r="H12" s="20"/>
      <c r="I12" s="20"/>
      <c r="J12" s="20"/>
      <c r="K12" s="20"/>
      <c r="L12" s="20"/>
      <c r="M12" s="20"/>
      <c r="N12" s="20"/>
      <c r="O12" s="20"/>
      <c r="P12" s="20"/>
      <c r="Q12" s="20"/>
      <c r="R12" s="20"/>
      <c r="S12" s="20"/>
      <c r="T12" s="20"/>
      <c r="U12" s="20"/>
      <c r="V12" s="20"/>
    </row>
    <row r="13" spans="1:22" ht="19" x14ac:dyDescent="0.25">
      <c r="A13" s="20"/>
      <c r="B13" s="29" t="s">
        <v>555</v>
      </c>
      <c r="C13" s="27">
        <v>9904000000</v>
      </c>
      <c r="D13" s="27">
        <v>10225000000</v>
      </c>
      <c r="E13" s="27">
        <v>9401000000</v>
      </c>
      <c r="F13" s="28">
        <v>8989000000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1500000000</v>
      </c>
      <c r="D15" s="27">
        <v>1278000000</v>
      </c>
      <c r="E15" s="27">
        <v>1090000000</v>
      </c>
      <c r="F15" s="28">
        <v>906000000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3966000000</v>
      </c>
      <c r="D17" s="34">
        <v>1962000000</v>
      </c>
      <c r="E17" s="34">
        <v>2256000000</v>
      </c>
      <c r="F17" s="35">
        <v>2722000000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0.58755555555555561</v>
      </c>
      <c r="D24" s="50">
        <f>D17/(D4)</f>
        <v>0.32629303176451024</v>
      </c>
      <c r="E24" s="50">
        <f>E17/(E4)</f>
        <v>0.46362515413070282</v>
      </c>
      <c r="F24" s="51">
        <f>F17/(F4)</f>
        <v>0.58001278499893461</v>
      </c>
      <c r="G24" s="46">
        <f>(IF(C24 &gt; 0.5, 100, IF(C24 &gt;= 0.2, 50, 0))) +
  (IF(D24 &gt; 0.5, 100, IF(D24 &gt;= 0.2, 50, 0))) +
  (IF(E24 &gt; 0.5, 100, IF(E24 &gt;= 0.2, 50, 0))) +
  (IF(F24 &gt; 0.5, 100, IF(F24 &gt;= 0.2, 50, 0)))</f>
        <v>300</v>
      </c>
      <c r="H24" s="47" t="s">
        <v>571</v>
      </c>
      <c r="I24" s="20"/>
      <c r="J24" s="20"/>
      <c r="K24" s="20"/>
      <c r="L24" s="20"/>
      <c r="M24" s="20"/>
      <c r="N24" s="20"/>
      <c r="O24" s="20"/>
      <c r="P24" s="20"/>
      <c r="Q24" s="20"/>
      <c r="R24" s="20"/>
      <c r="S24" s="20"/>
      <c r="T24" s="20"/>
      <c r="U24" s="20"/>
      <c r="V24" s="20"/>
    </row>
    <row r="25" spans="1:22" x14ac:dyDescent="0.2">
      <c r="A25" s="20"/>
      <c r="B25" s="39" t="s">
        <v>487</v>
      </c>
      <c r="C25" s="50">
        <f>C17/C6</f>
        <v>0.12391813779097016</v>
      </c>
      <c r="D25" s="50">
        <f>D17/D6</f>
        <v>6.4754612363444333E-2</v>
      </c>
      <c r="E25" s="50">
        <f>E17/E6</f>
        <v>9.5149725854070014E-2</v>
      </c>
      <c r="F25" s="51">
        <f>F17/F6</f>
        <v>0.12031471004243281</v>
      </c>
      <c r="G25" s="46">
        <f>(IF(C25 &gt; 0.17, 100, IF(C25 &gt;= 0.1, 50, 0))) +
  (IF(D25 &gt; 0.17, 100, IF(D25 &gt;= 0.1, 50, 0))) +
  (IF(E25 &gt; 0.17, 100, IF(E25 &gt;= 0.1, 50, 0))) +
  (IF(F25 &gt; 0.17, 100, IF(F25 &gt;= 0.1, 50, 0)))</f>
        <v>100</v>
      </c>
      <c r="H25" s="47" t="s">
        <v>572</v>
      </c>
      <c r="I25" s="20"/>
      <c r="J25" s="20"/>
      <c r="K25" s="20"/>
      <c r="L25" s="20"/>
      <c r="M25" s="20"/>
      <c r="N25" s="20"/>
      <c r="O25" s="20"/>
      <c r="P25" s="20"/>
      <c r="Q25" s="20"/>
      <c r="R25" s="20"/>
      <c r="S25" s="20"/>
      <c r="T25" s="20"/>
      <c r="U25" s="20"/>
      <c r="V25" s="20"/>
    </row>
    <row r="26" spans="1:22" x14ac:dyDescent="0.2">
      <c r="A26" s="20"/>
      <c r="B26" s="39" t="s">
        <v>489</v>
      </c>
      <c r="C26" s="50">
        <f>C8/C6</f>
        <v>0.28739259490704577</v>
      </c>
      <c r="D26" s="50">
        <f>D8/D6</f>
        <v>0.28558698306874813</v>
      </c>
      <c r="E26" s="50">
        <f>E8/E6</f>
        <v>0.3047237452551666</v>
      </c>
      <c r="F26" s="51">
        <f>F8/F6</f>
        <v>0.32266619519094769</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1.1473290764678399</v>
      </c>
      <c r="D27" s="50">
        <f>D9/(D13+D10)</f>
        <v>1.0220977596741345</v>
      </c>
      <c r="E27" s="50">
        <f>E9/(E13+E10)</f>
        <v>0.77245735262362336</v>
      </c>
      <c r="F27" s="51">
        <f>F9/(F13+F10)</f>
        <v>0.81315601145038163</v>
      </c>
      <c r="G27" s="46">
        <f>(IF(C27 &lt; 0.8, 100, IF(C27 &lt; 1, 50, 0))) +
  (IF(D27 &lt; 0.8, 100, IF(D27 &lt; 1, 50, 0))) +
  (IF(E27 &lt; 0.8, 100, IF(E27 &lt; 1, 50, 0))) +
  (IF(F27 &lt; 0.8, 100, IF(F27 &lt; 1, 50, 0)))</f>
        <v>150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5.0946989623590518E-2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0.20588693349945492</v>
      </c>
      <c r="D31" s="50">
        <f>D17/(D13+D10)</f>
        <v>9.9898167006109984E-2</v>
      </c>
      <c r="E31" s="50">
        <f>E17/(E13+E10)</f>
        <v>0.12178795076657309</v>
      </c>
      <c r="F31" s="51">
        <f>F17/(F13+F10)</f>
        <v>0.16233301526717558</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0.30583333333333335</v>
      </c>
      <c r="J2" s="20"/>
      <c r="K2" s="20"/>
      <c r="L2" s="20"/>
      <c r="M2" s="20"/>
      <c r="N2" s="20"/>
      <c r="O2" s="20"/>
      <c r="P2" s="20"/>
      <c r="Q2" s="20"/>
      <c r="R2" s="20"/>
      <c r="S2" s="20"/>
      <c r="T2" s="20"/>
      <c r="U2" s="20"/>
      <c r="V2" s="20"/>
    </row>
    <row r="3" spans="1:22" ht="19" x14ac:dyDescent="0.25">
      <c r="A3" s="20"/>
      <c r="B3" s="26" t="s">
        <v>545</v>
      </c>
      <c r="C3" s="27">
        <v>18025000000</v>
      </c>
      <c r="D3" s="27">
        <v>19090000000</v>
      </c>
      <c r="E3" s="27">
        <v>17760000000</v>
      </c>
      <c r="F3" s="28">
        <v>18496000000</v>
      </c>
      <c r="G3" s="20"/>
      <c r="H3" s="20"/>
      <c r="I3" s="20"/>
      <c r="J3" s="20"/>
      <c r="K3" s="20"/>
      <c r="L3" s="20"/>
      <c r="M3" s="20"/>
      <c r="N3" s="20"/>
      <c r="O3" s="20"/>
      <c r="P3" s="20"/>
      <c r="Q3" s="20"/>
      <c r="R3" s="20"/>
      <c r="S3" s="20"/>
      <c r="T3" s="20"/>
      <c r="U3" s="20"/>
      <c r="V3" s="20"/>
    </row>
    <row r="4" spans="1:22" ht="19" x14ac:dyDescent="0.25">
      <c r="A4" s="20"/>
      <c r="B4" s="29" t="s">
        <v>546</v>
      </c>
      <c r="C4" s="27">
        <v>30435000000</v>
      </c>
      <c r="D4" s="27">
        <v>30745000000</v>
      </c>
      <c r="E4" s="27">
        <v>32018000000</v>
      </c>
      <c r="F4" s="28">
        <v>33335000000</v>
      </c>
      <c r="G4" s="20"/>
      <c r="H4" s="20"/>
      <c r="I4" s="20"/>
      <c r="J4" s="20"/>
      <c r="K4" s="20"/>
      <c r="L4" s="20"/>
      <c r="M4" s="20"/>
      <c r="N4" s="20"/>
      <c r="O4" s="20"/>
      <c r="P4" s="20"/>
      <c r="Q4" s="20"/>
      <c r="R4" s="20"/>
      <c r="S4" s="20"/>
      <c r="T4" s="20"/>
      <c r="U4" s="20"/>
      <c r="V4" s="20"/>
    </row>
    <row r="5" spans="1:22" ht="19" x14ac:dyDescent="0.25">
      <c r="A5" s="20"/>
      <c r="B5" s="29" t="s">
        <v>547</v>
      </c>
      <c r="C5" s="27">
        <v>91272000000</v>
      </c>
      <c r="D5" s="27">
        <v>78150000000</v>
      </c>
      <c r="E5" s="27">
        <v>79121000000</v>
      </c>
      <c r="F5" s="28">
        <v>79552000000</v>
      </c>
      <c r="G5" s="20"/>
      <c r="H5" s="20"/>
      <c r="I5" s="20"/>
      <c r="J5" s="20"/>
      <c r="K5" s="20"/>
      <c r="L5" s="20"/>
      <c r="M5" s="20"/>
      <c r="N5" s="20"/>
      <c r="O5" s="20"/>
      <c r="P5" s="20"/>
      <c r="Q5" s="20"/>
      <c r="R5" s="20"/>
      <c r="S5" s="20"/>
      <c r="T5" s="20"/>
      <c r="U5" s="20"/>
      <c r="V5" s="20"/>
    </row>
    <row r="6" spans="1:22" ht="19" x14ac:dyDescent="0.25">
      <c r="A6" s="20"/>
      <c r="B6" s="29" t="s">
        <v>548</v>
      </c>
      <c r="C6" s="27">
        <v>249728000000</v>
      </c>
      <c r="D6" s="27">
        <v>228275000000</v>
      </c>
      <c r="E6" s="27">
        <v>232999000000</v>
      </c>
      <c r="F6" s="28">
        <v>230715000000</v>
      </c>
      <c r="G6" s="20"/>
      <c r="H6" s="20"/>
      <c r="I6" s="20"/>
      <c r="J6" s="20"/>
      <c r="K6" s="20"/>
      <c r="L6" s="20"/>
      <c r="M6" s="20"/>
      <c r="N6" s="20"/>
      <c r="O6" s="20"/>
      <c r="P6" s="20"/>
      <c r="Q6" s="20"/>
      <c r="R6" s="20"/>
      <c r="S6" s="20"/>
      <c r="T6" s="20"/>
      <c r="U6" s="20"/>
      <c r="V6" s="20"/>
    </row>
    <row r="7" spans="1:22" ht="19" x14ac:dyDescent="0.25">
      <c r="A7" s="20"/>
      <c r="B7" s="29" t="s">
        <v>549</v>
      </c>
      <c r="C7" s="27">
        <v>79189000000</v>
      </c>
      <c r="D7" s="27">
        <v>69421000000</v>
      </c>
      <c r="E7" s="27">
        <v>67807000000</v>
      </c>
      <c r="F7" s="28">
        <v>62017000000</v>
      </c>
      <c r="G7" s="20"/>
      <c r="H7" s="20"/>
      <c r="I7" s="20"/>
      <c r="J7" s="20"/>
      <c r="K7" s="20"/>
      <c r="L7" s="20"/>
      <c r="M7" s="20"/>
      <c r="N7" s="20"/>
      <c r="O7" s="20"/>
      <c r="P7" s="20"/>
      <c r="Q7" s="20"/>
      <c r="R7" s="20"/>
      <c r="S7" s="20"/>
      <c r="T7" s="20"/>
      <c r="U7" s="20"/>
      <c r="V7" s="20"/>
    </row>
    <row r="8" spans="1:22" ht="19" x14ac:dyDescent="0.25">
      <c r="A8" s="20"/>
      <c r="B8" s="29" t="s">
        <v>550</v>
      </c>
      <c r="C8" s="27">
        <v>93903000000</v>
      </c>
      <c r="D8" s="27">
        <v>87085000000</v>
      </c>
      <c r="E8" s="27">
        <v>89811000000</v>
      </c>
      <c r="F8" s="28">
        <v>98997000000</v>
      </c>
      <c r="G8" s="20"/>
      <c r="H8" s="20"/>
      <c r="I8" s="20"/>
      <c r="J8" s="20"/>
      <c r="K8" s="20"/>
      <c r="L8" s="20"/>
      <c r="M8" s="20"/>
      <c r="N8" s="20"/>
      <c r="O8" s="20"/>
      <c r="P8" s="20"/>
      <c r="Q8" s="20"/>
      <c r="R8" s="20"/>
      <c r="S8" s="20"/>
      <c r="T8" s="20"/>
      <c r="U8" s="20"/>
      <c r="V8" s="20"/>
    </row>
    <row r="9" spans="1:22" ht="19" x14ac:dyDescent="0.25">
      <c r="A9" s="20"/>
      <c r="B9" s="29" t="s">
        <v>551</v>
      </c>
      <c r="C9" s="27">
        <v>173092000000</v>
      </c>
      <c r="D9" s="27">
        <v>156506000000</v>
      </c>
      <c r="E9" s="27">
        <v>157618000000</v>
      </c>
      <c r="F9" s="28">
        <v>161014000000</v>
      </c>
      <c r="G9" s="20"/>
      <c r="H9" s="20"/>
      <c r="I9" s="20"/>
      <c r="J9" s="20"/>
      <c r="K9" s="20"/>
      <c r="L9" s="20"/>
      <c r="M9" s="20"/>
      <c r="N9" s="20"/>
      <c r="O9" s="20"/>
      <c r="P9" s="20"/>
      <c r="Q9" s="20"/>
      <c r="R9" s="20"/>
      <c r="S9" s="20"/>
      <c r="T9" s="20"/>
      <c r="U9" s="20"/>
      <c r="V9" s="20"/>
    </row>
    <row r="10" spans="1:22" ht="19" x14ac:dyDescent="0.25">
      <c r="A10" s="20"/>
      <c r="B10" s="29" t="s">
        <v>552</v>
      </c>
      <c r="C10" s="27">
        <v>33838000000</v>
      </c>
      <c r="D10" s="27">
        <v>31858000000</v>
      </c>
      <c r="E10" s="27">
        <v>28173000000</v>
      </c>
      <c r="F10" s="28">
        <v>28178000000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61604000000</v>
      </c>
      <c r="D12" s="27">
        <v>56398000000</v>
      </c>
      <c r="E12" s="27">
        <v>54906000000</v>
      </c>
      <c r="F12" s="28">
        <v>49640000000</v>
      </c>
      <c r="G12" s="20"/>
      <c r="H12" s="20"/>
      <c r="I12" s="20"/>
      <c r="J12" s="20"/>
      <c r="K12" s="20"/>
      <c r="L12" s="20"/>
      <c r="M12" s="20"/>
      <c r="N12" s="20"/>
      <c r="O12" s="20"/>
      <c r="P12" s="20"/>
      <c r="Q12" s="20"/>
      <c r="R12" s="20"/>
      <c r="S12" s="20"/>
      <c r="T12" s="20"/>
      <c r="U12" s="20"/>
      <c r="V12" s="20"/>
    </row>
    <row r="13" spans="1:22" ht="19" x14ac:dyDescent="0.25">
      <c r="A13" s="20"/>
      <c r="B13" s="29" t="s">
        <v>555</v>
      </c>
      <c r="C13" s="27">
        <v>76636000000</v>
      </c>
      <c r="D13" s="27">
        <v>71769000000</v>
      </c>
      <c r="E13" s="27">
        <v>75381000000</v>
      </c>
      <c r="F13" s="28">
        <v>69701000000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13426000000</v>
      </c>
      <c r="D17" s="34">
        <v>16177000000</v>
      </c>
      <c r="E17" s="34">
        <v>18265000000</v>
      </c>
      <c r="F17" s="35">
        <v>15865000000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Fail</v>
      </c>
      <c r="F21" s="45"/>
      <c r="G21" s="46">
        <f>(((COUNTIF(C21:E21, "Pass") * 100) + (COUNTIF(C21:E21, "Fail") * 0)) * (400/300)) / 2</f>
        <v>66.666666666666657</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Fail</v>
      </c>
      <c r="E22" s="44" t="str">
        <f>IF(E17&gt;F17, "Pass", "Fail")</f>
        <v>Pass</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0.44113684902250699</v>
      </c>
      <c r="D24" s="50">
        <f>D17/(D4)</f>
        <v>0.52616685639941452</v>
      </c>
      <c r="E24" s="50">
        <f>E17/(E4)</f>
        <v>0.57046036604410022</v>
      </c>
      <c r="F24" s="51">
        <f>F17/(F4)</f>
        <v>0.47592620368981553</v>
      </c>
      <c r="G24" s="46">
        <f>(IF(C24 &gt; 0.5, 100, IF(C24 &gt;= 0.2, 50, 0))) +
  (IF(D24 &gt; 0.5, 100, IF(D24 &gt;= 0.2, 50, 0))) +
  (IF(E24 &gt; 0.5, 100, IF(E24 &gt;= 0.2, 50, 0))) +
  (IF(F24 &gt; 0.5, 100, IF(F24 &gt;= 0.2, 50, 0)))</f>
        <v>300</v>
      </c>
      <c r="H24" s="47" t="s">
        <v>571</v>
      </c>
      <c r="I24" s="20"/>
      <c r="J24" s="20"/>
      <c r="K24" s="20"/>
      <c r="L24" s="20"/>
      <c r="M24" s="20"/>
      <c r="N24" s="20"/>
      <c r="O24" s="20"/>
      <c r="P24" s="20"/>
      <c r="Q24" s="20"/>
      <c r="R24" s="20"/>
      <c r="S24" s="20"/>
      <c r="T24" s="20"/>
      <c r="U24" s="20"/>
      <c r="V24" s="20"/>
    </row>
    <row r="25" spans="1:22" x14ac:dyDescent="0.2">
      <c r="A25" s="20"/>
      <c r="B25" s="39" t="s">
        <v>487</v>
      </c>
      <c r="C25" s="50">
        <f>C17/C6</f>
        <v>5.3762493593029217E-2</v>
      </c>
      <c r="D25" s="50">
        <f>D17/D6</f>
        <v>7.0866279706494353E-2</v>
      </c>
      <c r="E25" s="50">
        <f>E17/E6</f>
        <v>7.8390894381520956E-2</v>
      </c>
      <c r="F25" s="51">
        <f>F17/F6</f>
        <v>6.8764492989185785E-2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0.37602111096873397</v>
      </c>
      <c r="D26" s="50">
        <f>D8/D6</f>
        <v>0.38149162194721281</v>
      </c>
      <c r="E26" s="50">
        <f>E8/E6</f>
        <v>0.38545658994244608</v>
      </c>
      <c r="F26" s="51">
        <f>F8/F6</f>
        <v>0.4290878356413757</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1.5668121005847531</v>
      </c>
      <c r="D27" s="50">
        <f>D9/(D13+D10)</f>
        <v>1.5102820693448618</v>
      </c>
      <c r="E27" s="50">
        <f>E9/(E13+E10)</f>
        <v>1.5220850956988625</v>
      </c>
      <c r="F27" s="51">
        <f>F9/(F13+F10)</f>
        <v>1.6450311098397001</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7.518858544727329E-2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0.12153085793942466</v>
      </c>
      <c r="D31" s="50">
        <f>D17/(D13+D10)</f>
        <v>0.15610796414061973</v>
      </c>
      <c r="E31" s="50">
        <f>E17/(E13+E10)</f>
        <v>0.17638140487088863</v>
      </c>
      <c r="F31" s="51">
        <f>F17/(F13+F10)</f>
        <v>0.1620878840200656</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0.47499999999999998</v>
      </c>
      <c r="J2" s="20"/>
      <c r="K2" s="20"/>
      <c r="L2" s="20"/>
      <c r="M2" s="20"/>
      <c r="N2" s="20"/>
      <c r="O2" s="20"/>
      <c r="P2" s="20"/>
      <c r="Q2" s="20"/>
      <c r="R2" s="20"/>
      <c r="S2" s="20"/>
      <c r="T2" s="20"/>
      <c r="U2" s="20"/>
      <c r="V2" s="20"/>
    </row>
    <row r="3" spans="1:22" ht="19" x14ac:dyDescent="0.25">
      <c r="A3" s="20"/>
      <c r="B3" s="26" t="s">
        <v>545</v>
      </c>
      <c r="C3" s="27">
        <v>2594000000</v>
      </c>
      <c r="D3" s="27">
        <v>2765000000</v>
      </c>
      <c r="E3" s="27">
        <v>2767000000</v>
      </c>
      <c r="F3" s="28">
        <v>2292000000</v>
      </c>
      <c r="G3" s="20"/>
      <c r="H3" s="20"/>
      <c r="I3" s="20"/>
      <c r="J3" s="20"/>
      <c r="K3" s="20"/>
      <c r="L3" s="20"/>
      <c r="M3" s="20"/>
      <c r="N3" s="20"/>
      <c r="O3" s="20"/>
      <c r="P3" s="20"/>
      <c r="Q3" s="20"/>
      <c r="R3" s="20"/>
      <c r="S3" s="20"/>
      <c r="T3" s="20"/>
      <c r="U3" s="20"/>
      <c r="V3" s="20"/>
    </row>
    <row r="4" spans="1:22" ht="19" x14ac:dyDescent="0.25">
      <c r="A4" s="20"/>
      <c r="B4" s="29" t="s">
        <v>546</v>
      </c>
      <c r="C4" s="27">
        <v>4553000000</v>
      </c>
      <c r="D4" s="27">
        <v>3709000000</v>
      </c>
      <c r="E4" s="27">
        <v>3790000000</v>
      </c>
      <c r="F4" s="28">
        <v>3262000000</v>
      </c>
      <c r="G4" s="20"/>
      <c r="H4" s="20"/>
      <c r="I4" s="20"/>
      <c r="J4" s="20"/>
      <c r="K4" s="20"/>
      <c r="L4" s="20"/>
      <c r="M4" s="20"/>
      <c r="N4" s="20"/>
      <c r="O4" s="20"/>
      <c r="P4" s="20"/>
      <c r="Q4" s="20"/>
      <c r="R4" s="20"/>
      <c r="S4" s="20"/>
      <c r="T4" s="20"/>
      <c r="U4" s="20"/>
      <c r="V4" s="20"/>
    </row>
    <row r="5" spans="1:22" ht="19" x14ac:dyDescent="0.25">
      <c r="A5" s="20"/>
      <c r="B5" s="29" t="s">
        <v>547</v>
      </c>
      <c r="C5" s="27">
        <v>41608000000</v>
      </c>
      <c r="D5" s="27">
        <v>37276000000</v>
      </c>
      <c r="E5" s="27">
        <v>41184000000</v>
      </c>
      <c r="F5" s="28">
        <v>35420000000</v>
      </c>
      <c r="G5" s="20"/>
      <c r="H5" s="20"/>
      <c r="I5" s="20"/>
      <c r="J5" s="20"/>
      <c r="K5" s="20"/>
      <c r="L5" s="20"/>
      <c r="M5" s="20"/>
      <c r="N5" s="20"/>
      <c r="O5" s="20"/>
      <c r="P5" s="20"/>
      <c r="Q5" s="20"/>
      <c r="R5" s="20"/>
      <c r="S5" s="20"/>
      <c r="T5" s="20"/>
      <c r="U5" s="20"/>
      <c r="V5" s="20"/>
    </row>
    <row r="6" spans="1:22" ht="19" x14ac:dyDescent="0.25">
      <c r="A6" s="20"/>
      <c r="B6" s="29" t="s">
        <v>548</v>
      </c>
      <c r="C6" s="27">
        <v>84488000000</v>
      </c>
      <c r="D6" s="27">
        <v>84350000000</v>
      </c>
      <c r="E6" s="27">
        <v>83184000000</v>
      </c>
      <c r="F6" s="28">
        <v>76161000000</v>
      </c>
      <c r="G6" s="20"/>
      <c r="H6" s="20"/>
      <c r="I6" s="20"/>
      <c r="J6" s="20"/>
      <c r="K6" s="20"/>
      <c r="L6" s="20"/>
      <c r="M6" s="20"/>
      <c r="N6" s="20"/>
      <c r="O6" s="20"/>
      <c r="P6" s="20"/>
      <c r="Q6" s="20"/>
      <c r="R6" s="20"/>
      <c r="S6" s="20"/>
      <c r="T6" s="20"/>
      <c r="U6" s="20"/>
      <c r="V6" s="20"/>
    </row>
    <row r="7" spans="1:22" ht="19" x14ac:dyDescent="0.25">
      <c r="A7" s="20"/>
      <c r="B7" s="29" t="s">
        <v>549</v>
      </c>
      <c r="C7" s="27">
        <v>8274000000</v>
      </c>
      <c r="D7" s="27">
        <v>8389000000</v>
      </c>
      <c r="E7" s="27">
        <v>8140000000</v>
      </c>
      <c r="F7" s="28">
        <v>7402000000</v>
      </c>
      <c r="G7" s="20"/>
      <c r="H7" s="20"/>
      <c r="I7" s="20"/>
      <c r="J7" s="20"/>
      <c r="K7" s="20"/>
      <c r="L7" s="20"/>
      <c r="M7" s="20"/>
      <c r="N7" s="20"/>
      <c r="O7" s="20"/>
      <c r="P7" s="20"/>
      <c r="Q7" s="20"/>
      <c r="R7" s="20"/>
      <c r="S7" s="20"/>
      <c r="T7" s="20"/>
      <c r="U7" s="20"/>
      <c r="V7" s="20"/>
    </row>
    <row r="8" spans="1:22" ht="19" x14ac:dyDescent="0.25">
      <c r="A8" s="20"/>
      <c r="B8" s="29" t="s">
        <v>550</v>
      </c>
      <c r="C8" s="27">
        <v>22724000000</v>
      </c>
      <c r="D8" s="27">
        <v>25871000000</v>
      </c>
      <c r="E8" s="27">
        <v>29867000000</v>
      </c>
      <c r="F8" s="28">
        <v>28982000000</v>
      </c>
      <c r="G8" s="20"/>
      <c r="H8" s="20"/>
      <c r="I8" s="20"/>
      <c r="J8" s="20"/>
      <c r="K8" s="20"/>
      <c r="L8" s="20"/>
      <c r="M8" s="20"/>
      <c r="N8" s="20"/>
      <c r="O8" s="20"/>
      <c r="P8" s="20"/>
      <c r="Q8" s="20"/>
      <c r="R8" s="20"/>
      <c r="S8" s="20"/>
      <c r="T8" s="20"/>
      <c r="U8" s="20"/>
      <c r="V8" s="20"/>
    </row>
    <row r="9" spans="1:22" ht="19" x14ac:dyDescent="0.25">
      <c r="A9" s="20"/>
      <c r="B9" s="29" t="s">
        <v>551</v>
      </c>
      <c r="C9" s="27">
        <v>30998000000</v>
      </c>
      <c r="D9" s="27">
        <v>34260000000</v>
      </c>
      <c r="E9" s="27">
        <v>38007000000</v>
      </c>
      <c r="F9" s="28">
        <v>36384000000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1668000000</v>
      </c>
      <c r="E11" s="27">
        <v>3268000000</v>
      </c>
      <c r="F11" s="28">
        <v>3268000000</v>
      </c>
      <c r="G11" s="20"/>
      <c r="H11" s="20"/>
      <c r="I11" s="20"/>
      <c r="J11" s="20"/>
      <c r="K11" s="20"/>
      <c r="L11" s="20"/>
      <c r="M11" s="20"/>
      <c r="N11" s="20"/>
      <c r="O11" s="20"/>
      <c r="P11" s="20"/>
      <c r="Q11" s="20"/>
      <c r="R11" s="20"/>
      <c r="S11" s="20"/>
      <c r="T11" s="20"/>
      <c r="U11" s="20"/>
      <c r="V11" s="20"/>
    </row>
    <row r="12" spans="1:22" ht="19" x14ac:dyDescent="0.25">
      <c r="A12" s="20"/>
      <c r="B12" s="29" t="s">
        <v>554</v>
      </c>
      <c r="C12" s="27">
        <v>41074000000</v>
      </c>
      <c r="D12" s="27">
        <v>39205000000</v>
      </c>
      <c r="E12" s="27">
        <v>32827000000</v>
      </c>
      <c r="F12" s="28">
        <v>27159000000</v>
      </c>
      <c r="G12" s="20"/>
      <c r="H12" s="20"/>
      <c r="I12" s="20"/>
      <c r="J12" s="20"/>
      <c r="K12" s="20"/>
      <c r="L12" s="20"/>
      <c r="M12" s="20"/>
      <c r="N12" s="20"/>
      <c r="O12" s="20"/>
      <c r="P12" s="20"/>
      <c r="Q12" s="20"/>
      <c r="R12" s="20"/>
      <c r="S12" s="20"/>
      <c r="T12" s="20"/>
      <c r="U12" s="20"/>
      <c r="V12" s="20"/>
    </row>
    <row r="13" spans="1:22" ht="19" x14ac:dyDescent="0.25">
      <c r="A13" s="20"/>
      <c r="B13" s="29" t="s">
        <v>555</v>
      </c>
      <c r="C13" s="27">
        <v>53490000000</v>
      </c>
      <c r="D13" s="27">
        <v>50090000000</v>
      </c>
      <c r="E13" s="27">
        <v>45177000000</v>
      </c>
      <c r="F13" s="28">
        <v>39777000000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1503000000</v>
      </c>
      <c r="D15" s="27">
        <v>1528000000</v>
      </c>
      <c r="E15" s="27">
        <v>1498000000</v>
      </c>
      <c r="F15" s="28">
        <v>1348000000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7164000000</v>
      </c>
      <c r="D17" s="34">
        <v>8519000000</v>
      </c>
      <c r="E17" s="34">
        <v>8358000000</v>
      </c>
      <c r="F17" s="35">
        <v>6208000000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Pass</v>
      </c>
      <c r="F21" s="45"/>
      <c r="G21" s="46">
        <f>(((COUNTIF(C21:E21, "Pass") * 100) + (COUNTIF(C21:E21, "Fail") * 0)) * (400/300)) / 2</f>
        <v>66.666666666666657</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Pass</v>
      </c>
      <c r="E23" s="44" t="str">
        <f>IF(E17&gt;E7, "Pass", "Fail")</f>
        <v>Pass</v>
      </c>
      <c r="F23" s="49" t="str">
        <f>IF(F17&gt;F7, "Pass", "Fail")</f>
        <v>Fail</v>
      </c>
      <c r="G23" s="46">
        <f>(COUNTIF(C23:F23, "Pass") * 100) + (COUNTIF(C23:F23, "Fail") * 0)</f>
        <v>200</v>
      </c>
      <c r="H23" s="47" t="s">
        <v>570</v>
      </c>
      <c r="I23" s="20"/>
      <c r="J23" s="20"/>
      <c r="K23" s="20"/>
      <c r="L23" s="20"/>
      <c r="M23" s="20"/>
      <c r="N23" s="20"/>
      <c r="O23" s="20"/>
      <c r="P23" s="20"/>
      <c r="Q23" s="20"/>
      <c r="R23" s="20"/>
      <c r="S23" s="20"/>
      <c r="T23" s="20"/>
      <c r="U23" s="20"/>
      <c r="V23" s="20"/>
    </row>
    <row r="24" spans="1:22" x14ac:dyDescent="0.2">
      <c r="A24" s="20"/>
      <c r="B24" s="39" t="s">
        <v>499</v>
      </c>
      <c r="C24" s="50">
        <f>C17/(C4)</f>
        <v>1.5734680430485395</v>
      </c>
      <c r="D24" s="50">
        <f>D17/(D4)</f>
        <v>2.2968455109193853</v>
      </c>
      <c r="E24" s="50">
        <f>E17/(E4)</f>
        <v>2.2052770448548813</v>
      </c>
      <c r="F24" s="51">
        <f>F17/(F4)</f>
        <v>1.9031269160024524</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8.4793106713379418E-2</v>
      </c>
      <c r="D25" s="50">
        <f>D17/D6</f>
        <v>0.10099585062240664</v>
      </c>
      <c r="E25" s="50">
        <f>E17/E6</f>
        <v>0.10047605308713214</v>
      </c>
      <c r="F25" s="51">
        <f>F17/F6</f>
        <v>8.151153477501609E-2</v>
      </c>
      <c r="G25" s="46">
        <f>(IF(C25 &gt; 0.17, 100, IF(C25 &gt;= 0.1, 50, 0))) +
  (IF(D25 &gt; 0.17, 100, IF(D25 &gt;= 0.1, 50, 0))) +
  (IF(E25 &gt; 0.17, 100, IF(E25 &gt;= 0.1, 50, 0))) +
  (IF(F25 &gt; 0.17, 100, IF(F25 &gt;= 0.1, 50, 0)))</f>
        <v>100</v>
      </c>
      <c r="H25" s="47" t="s">
        <v>572</v>
      </c>
      <c r="I25" s="20"/>
      <c r="J25" s="20"/>
      <c r="K25" s="20"/>
      <c r="L25" s="20"/>
      <c r="M25" s="20"/>
      <c r="N25" s="20"/>
      <c r="O25" s="20"/>
      <c r="P25" s="20"/>
      <c r="Q25" s="20"/>
      <c r="R25" s="20"/>
      <c r="S25" s="20"/>
      <c r="T25" s="20"/>
      <c r="U25" s="20"/>
      <c r="V25" s="20"/>
    </row>
    <row r="26" spans="1:22" x14ac:dyDescent="0.2">
      <c r="A26" s="20"/>
      <c r="B26" s="39" t="s">
        <v>489</v>
      </c>
      <c r="C26" s="50">
        <f>C8/C6</f>
        <v>0.26896127260676073</v>
      </c>
      <c r="D26" s="50">
        <f>D8/D6</f>
        <v>0.30671013633669236</v>
      </c>
      <c r="E26" s="50">
        <f>E8/E6</f>
        <v>0.35904741296403153</v>
      </c>
      <c r="F26" s="51">
        <f>F8/F6</f>
        <v>0.38053596985333699</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0.57951018882034022</v>
      </c>
      <c r="D27" s="50">
        <f>D9/(D13+D10)</f>
        <v>0.68396885605909363</v>
      </c>
      <c r="E27" s="50">
        <f>E9/(E13+E10)</f>
        <v>0.84129092237200342</v>
      </c>
      <c r="F27" s="51">
        <f>F9/(F13+F10)</f>
        <v>0.91469944943057546</v>
      </c>
      <c r="G27" s="46">
        <f>(IF(C27 &lt; 0.8, 100, IF(C27 &lt; 1, 50, 0))) +
  (IF(D27 &lt; 0.8, 100, IF(D27 &lt; 1, 50, 0))) +
  (IF(E27 &lt; 0.8, 100, IF(E27 &lt; 1, 50, 0))) +
  (IF(F27 &lt; 0.8, 100, IF(F27 &lt; 1, 50, 0)))</f>
        <v>300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Fail</v>
      </c>
      <c r="E28" s="52" t="str">
        <f>IF(E11=0, "Pass", "Fail")</f>
        <v>Fail</v>
      </c>
      <c r="F28" s="53" t="str">
        <f>IF(F11=0, "Pass", "Fail")</f>
        <v>Fail</v>
      </c>
      <c r="G28" s="46">
        <f>(COUNTIF(C28:F28, "Pass") * 100) + (COUNTIF(C28:F28, "Fail") * 0)</f>
        <v>100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0.15022023608125626</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0.13393157599551317</v>
      </c>
      <c r="D31" s="50">
        <f>D17/(D13+D10)</f>
        <v>0.1700738670393292</v>
      </c>
      <c r="E31" s="50">
        <f>E17/(E13+E10)</f>
        <v>0.18500564446510392</v>
      </c>
      <c r="F31" s="51">
        <f>F17/(F13+F10)</f>
        <v>0.15607009075596451</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621</v>
      </c>
      <c r="D2" s="23" t="s">
        <v>622</v>
      </c>
      <c r="E2" s="23" t="s">
        <v>623</v>
      </c>
      <c r="F2" s="23" t="s">
        <v>624</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0.34749999999999998</v>
      </c>
      <c r="J2" s="20"/>
      <c r="K2" s="20"/>
      <c r="L2" s="20"/>
      <c r="M2" s="20"/>
      <c r="N2" s="20"/>
      <c r="O2" s="20"/>
      <c r="P2" s="20"/>
      <c r="Q2" s="20"/>
      <c r="R2" s="20"/>
      <c r="S2" s="20"/>
      <c r="T2" s="20"/>
      <c r="U2" s="20"/>
      <c r="V2" s="20"/>
    </row>
    <row r="3" spans="1:22" ht="19" x14ac:dyDescent="0.25">
      <c r="A3" s="20"/>
      <c r="B3" s="26" t="s">
        <v>545</v>
      </c>
      <c r="C3" s="27">
        <v>290500000</v>
      </c>
      <c r="D3" s="27">
        <v>287900000</v>
      </c>
      <c r="E3" s="27">
        <v>270600000</v>
      </c>
      <c r="F3" s="28">
        <v>190800000</v>
      </c>
      <c r="G3" s="20"/>
      <c r="H3" s="20"/>
      <c r="I3" s="20"/>
      <c r="J3" s="20"/>
      <c r="K3" s="20"/>
      <c r="L3" s="20"/>
      <c r="M3" s="20"/>
      <c r="N3" s="20"/>
      <c r="O3" s="20"/>
      <c r="P3" s="20"/>
      <c r="Q3" s="20"/>
      <c r="R3" s="20"/>
      <c r="S3" s="20"/>
      <c r="T3" s="20"/>
      <c r="U3" s="20"/>
      <c r="V3" s="20"/>
    </row>
    <row r="4" spans="1:22" ht="19" x14ac:dyDescent="0.25">
      <c r="A4" s="20"/>
      <c r="B4" s="29" t="s">
        <v>546</v>
      </c>
      <c r="C4" s="27">
        <v>7613600000</v>
      </c>
      <c r="D4" s="27">
        <v>7099000000</v>
      </c>
      <c r="E4" s="27">
        <v>6821100000</v>
      </c>
      <c r="F4" s="28">
        <v>6645600000</v>
      </c>
      <c r="G4" s="20"/>
      <c r="H4" s="20"/>
      <c r="I4" s="20"/>
      <c r="J4" s="20"/>
      <c r="K4" s="20"/>
      <c r="L4" s="20"/>
      <c r="M4" s="20"/>
      <c r="N4" s="20"/>
      <c r="O4" s="20"/>
      <c r="P4" s="20"/>
      <c r="Q4" s="20"/>
      <c r="R4" s="20"/>
      <c r="S4" s="20"/>
      <c r="T4" s="20"/>
      <c r="U4" s="20"/>
      <c r="V4" s="20"/>
    </row>
    <row r="5" spans="1:22" ht="19" x14ac:dyDescent="0.25">
      <c r="A5" s="20"/>
      <c r="B5" s="29" t="s">
        <v>547</v>
      </c>
      <c r="C5" s="27">
        <v>1391000000</v>
      </c>
      <c r="D5" s="27">
        <v>1037400000</v>
      </c>
      <c r="E5" s="27">
        <v>1037400000</v>
      </c>
      <c r="F5" s="28">
        <v>1037400000</v>
      </c>
      <c r="G5" s="20"/>
      <c r="H5" s="20"/>
      <c r="I5" s="20"/>
      <c r="J5" s="20"/>
      <c r="K5" s="20"/>
      <c r="L5" s="20"/>
      <c r="M5" s="20"/>
      <c r="N5" s="20"/>
      <c r="O5" s="20"/>
      <c r="P5" s="20"/>
      <c r="Q5" s="20"/>
      <c r="R5" s="20"/>
      <c r="S5" s="20"/>
      <c r="T5" s="20"/>
      <c r="U5" s="20"/>
      <c r="V5" s="20"/>
    </row>
    <row r="6" spans="1:22" ht="19" x14ac:dyDescent="0.25">
      <c r="A6" s="20"/>
      <c r="B6" s="29" t="s">
        <v>548</v>
      </c>
      <c r="C6" s="27">
        <v>11323000000</v>
      </c>
      <c r="D6" s="27">
        <v>10241500000</v>
      </c>
      <c r="E6" s="27">
        <v>10135800000</v>
      </c>
      <c r="F6" s="28">
        <v>10656100000</v>
      </c>
      <c r="G6" s="20"/>
      <c r="H6" s="20"/>
      <c r="I6" s="20"/>
      <c r="J6" s="20"/>
      <c r="K6" s="20"/>
      <c r="L6" s="20"/>
      <c r="M6" s="20"/>
      <c r="N6" s="20"/>
      <c r="O6" s="20"/>
      <c r="P6" s="20"/>
      <c r="Q6" s="20"/>
      <c r="R6" s="20"/>
      <c r="S6" s="20"/>
      <c r="T6" s="20"/>
      <c r="U6" s="20"/>
      <c r="V6" s="20"/>
    </row>
    <row r="7" spans="1:22" ht="19" x14ac:dyDescent="0.25">
      <c r="A7" s="20"/>
      <c r="B7" s="29" t="s">
        <v>549</v>
      </c>
      <c r="C7" s="27">
        <v>2192500000</v>
      </c>
      <c r="D7" s="27">
        <v>1937400000</v>
      </c>
      <c r="E7" s="27">
        <v>1847500000</v>
      </c>
      <c r="F7" s="28">
        <v>1848300000</v>
      </c>
      <c r="G7" s="20"/>
      <c r="H7" s="20"/>
      <c r="I7" s="20"/>
      <c r="J7" s="20"/>
      <c r="K7" s="20"/>
      <c r="L7" s="20"/>
      <c r="M7" s="20"/>
      <c r="N7" s="20"/>
      <c r="O7" s="20"/>
      <c r="P7" s="20"/>
      <c r="Q7" s="20"/>
      <c r="R7" s="20"/>
      <c r="S7" s="20"/>
      <c r="T7" s="20"/>
      <c r="U7" s="20"/>
      <c r="V7" s="20"/>
    </row>
    <row r="8" spans="1:22" ht="19" x14ac:dyDescent="0.25">
      <c r="A8" s="20"/>
      <c r="B8" s="29" t="s">
        <v>550</v>
      </c>
      <c r="C8" s="27">
        <v>6888000000</v>
      </c>
      <c r="D8" s="27">
        <v>6102600000</v>
      </c>
      <c r="E8" s="27">
        <v>6090100000</v>
      </c>
      <c r="F8" s="28">
        <v>5994700000</v>
      </c>
      <c r="G8" s="20"/>
      <c r="H8" s="20"/>
      <c r="I8" s="20"/>
      <c r="J8" s="20"/>
      <c r="K8" s="20"/>
      <c r="L8" s="20"/>
      <c r="M8" s="20"/>
      <c r="N8" s="20"/>
      <c r="O8" s="20"/>
      <c r="P8" s="20"/>
      <c r="Q8" s="20"/>
      <c r="R8" s="20"/>
      <c r="S8" s="20"/>
      <c r="T8" s="20"/>
      <c r="U8" s="20"/>
      <c r="V8" s="20"/>
    </row>
    <row r="9" spans="1:22" ht="19" x14ac:dyDescent="0.25">
      <c r="A9" s="20"/>
      <c r="B9" s="29" t="s">
        <v>551</v>
      </c>
      <c r="C9" s="27">
        <v>9080500000</v>
      </c>
      <c r="D9" s="27">
        <v>8040000000</v>
      </c>
      <c r="E9" s="27">
        <v>7937600000</v>
      </c>
      <c r="F9" s="28">
        <v>7843000000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-35500000</v>
      </c>
      <c r="D12" s="27">
        <v>-32500000</v>
      </c>
      <c r="E12" s="27">
        <v>-25900000</v>
      </c>
      <c r="F12" s="28">
        <v>522300000</v>
      </c>
      <c r="G12" s="20"/>
      <c r="H12" s="20"/>
      <c r="I12" s="20"/>
      <c r="J12" s="20"/>
      <c r="K12" s="20"/>
      <c r="L12" s="20"/>
      <c r="M12" s="20"/>
      <c r="N12" s="20"/>
      <c r="O12" s="20"/>
      <c r="P12" s="20"/>
      <c r="Q12" s="20"/>
      <c r="R12" s="20"/>
      <c r="S12" s="20"/>
      <c r="T12" s="20"/>
      <c r="U12" s="20"/>
      <c r="V12" s="20"/>
    </row>
    <row r="13" spans="1:22" ht="19" x14ac:dyDescent="0.25">
      <c r="A13" s="20"/>
      <c r="B13" s="29" t="s">
        <v>555</v>
      </c>
      <c r="C13" s="27">
        <v>2242500000</v>
      </c>
      <c r="D13" s="27">
        <v>2201500000</v>
      </c>
      <c r="E13" s="27">
        <v>2198200000</v>
      </c>
      <c r="F13" s="28">
        <v>2813100000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1611900000</v>
      </c>
      <c r="D17" s="34">
        <v>1545600000</v>
      </c>
      <c r="E17" s="34">
        <v>1256100000</v>
      </c>
      <c r="F17" s="35">
        <v>1194000000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0.21171324997373123</v>
      </c>
      <c r="D24" s="50">
        <f>D17/(D4)</f>
        <v>0.21772080574728836</v>
      </c>
      <c r="E24" s="50">
        <f>E17/(E4)</f>
        <v>0.18414918414918416</v>
      </c>
      <c r="F24" s="51">
        <f>F17/(F4)</f>
        <v>0.17966775009028529</v>
      </c>
      <c r="G24" s="46">
        <f>(IF(C24 &gt; 0.5, 100, IF(C24 &gt;= 0.2, 50, 0))) +
  (IF(D24 &gt; 0.5, 100, IF(D24 &gt;= 0.2, 50, 0))) +
  (IF(E24 &gt; 0.5, 100, IF(E24 &gt;= 0.2, 50, 0))) +
  (IF(F24 &gt; 0.5, 100, IF(F24 &gt;= 0.2, 50, 0)))</f>
        <v>100</v>
      </c>
      <c r="H24" s="47" t="s">
        <v>571</v>
      </c>
      <c r="I24" s="20"/>
      <c r="J24" s="20"/>
      <c r="K24" s="20"/>
      <c r="L24" s="20"/>
      <c r="M24" s="20"/>
      <c r="N24" s="20"/>
      <c r="O24" s="20"/>
      <c r="P24" s="20"/>
      <c r="Q24" s="20"/>
      <c r="R24" s="20"/>
      <c r="S24" s="20"/>
      <c r="T24" s="20"/>
      <c r="U24" s="20"/>
      <c r="V24" s="20"/>
    </row>
    <row r="25" spans="1:22" x14ac:dyDescent="0.2">
      <c r="A25" s="20"/>
      <c r="B25" s="39" t="s">
        <v>487</v>
      </c>
      <c r="C25" s="50">
        <f>C17/C6</f>
        <v>0.14235626600724191</v>
      </c>
      <c r="D25" s="50">
        <f>D17/D6</f>
        <v>0.15091539325294145</v>
      </c>
      <c r="E25" s="50">
        <f>E17/E6</f>
        <v>0.1239270703841828</v>
      </c>
      <c r="F25" s="51">
        <f>F17/F6</f>
        <v>0.11204849804337422</v>
      </c>
      <c r="G25" s="46">
        <f>(IF(C25 &gt; 0.17, 100, IF(C25 &gt;= 0.1, 50, 0))) +
  (IF(D25 &gt; 0.17, 100, IF(D25 &gt;= 0.1, 50, 0))) +
  (IF(E25 &gt; 0.17, 100, IF(E25 &gt;= 0.1, 50, 0))) +
  (IF(F25 &gt; 0.17, 100, IF(F25 &gt;= 0.1, 50, 0)))</f>
        <v>200</v>
      </c>
      <c r="H25" s="47" t="s">
        <v>572</v>
      </c>
      <c r="I25" s="20"/>
      <c r="J25" s="20"/>
      <c r="K25" s="20"/>
      <c r="L25" s="20"/>
      <c r="M25" s="20"/>
      <c r="N25" s="20"/>
      <c r="O25" s="20"/>
      <c r="P25" s="20"/>
      <c r="Q25" s="20"/>
      <c r="R25" s="20"/>
      <c r="S25" s="20"/>
      <c r="T25" s="20"/>
      <c r="U25" s="20"/>
      <c r="V25" s="20"/>
    </row>
    <row r="26" spans="1:22" x14ac:dyDescent="0.2">
      <c r="A26" s="20"/>
      <c r="B26" s="39" t="s">
        <v>489</v>
      </c>
      <c r="C26" s="50">
        <f>C8/C6</f>
        <v>0.60831934999558424</v>
      </c>
      <c r="D26" s="50">
        <f>D8/D6</f>
        <v>0.5958697456427281</v>
      </c>
      <c r="E26" s="50">
        <f>E8/E6</f>
        <v>0.6008504508770891</v>
      </c>
      <c r="F26" s="51">
        <f>F8/F6</f>
        <v>0.56256041140755064</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4.0492753623188404</v>
      </c>
      <c r="D27" s="50">
        <f>D9/(D13+D10)</f>
        <v>3.6520554167612991</v>
      </c>
      <c r="E27" s="50">
        <f>E9/(E13+E10)</f>
        <v>3.6109544172504777</v>
      </c>
      <c r="F27" s="51">
        <f>F9/(F13+F10)</f>
        <v>2.788027443034375</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-0.2341514706822001</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0.71879598662207356</v>
      </c>
      <c r="D31" s="50">
        <f>D17/(D13+D10)</f>
        <v>0.70206677265500794</v>
      </c>
      <c r="E31" s="50">
        <f>E17/(E13+E10)</f>
        <v>0.57142207260485856</v>
      </c>
      <c r="F31" s="51">
        <f>F17/(F13+F10)</f>
        <v>0.42444278553908499</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0.38750000000000001</v>
      </c>
      <c r="J2" s="20"/>
      <c r="K2" s="20"/>
      <c r="L2" s="20"/>
      <c r="M2" s="20"/>
      <c r="N2" s="20"/>
      <c r="O2" s="20"/>
      <c r="P2" s="20"/>
      <c r="Q2" s="20"/>
      <c r="R2" s="20"/>
      <c r="S2" s="20"/>
      <c r="T2" s="20"/>
      <c r="U2" s="20"/>
      <c r="V2" s="20"/>
    </row>
    <row r="3" spans="1:22" ht="19" x14ac:dyDescent="0.25">
      <c r="A3" s="20"/>
      <c r="B3" s="26" t="s">
        <v>545</v>
      </c>
      <c r="C3" s="27">
        <v>143105000</v>
      </c>
      <c r="D3" s="27">
        <v>109122000</v>
      </c>
      <c r="E3" s="27">
        <v>107428000</v>
      </c>
      <c r="F3" s="28">
        <v>111625000</v>
      </c>
      <c r="G3" s="20"/>
      <c r="H3" s="20"/>
      <c r="I3" s="20"/>
      <c r="J3" s="20"/>
      <c r="K3" s="20"/>
      <c r="L3" s="20"/>
      <c r="M3" s="20"/>
      <c r="N3" s="20"/>
      <c r="O3" s="20"/>
      <c r="P3" s="20"/>
      <c r="Q3" s="20"/>
      <c r="R3" s="20"/>
      <c r="S3" s="20"/>
      <c r="T3" s="20"/>
      <c r="U3" s="20"/>
      <c r="V3" s="20"/>
    </row>
    <row r="4" spans="1:22" ht="19" x14ac:dyDescent="0.25">
      <c r="A4" s="20"/>
      <c r="B4" s="29" t="s">
        <v>546</v>
      </c>
      <c r="C4" s="27">
        <v>5574897000</v>
      </c>
      <c r="D4" s="27">
        <v>5922639000</v>
      </c>
      <c r="E4" s="27">
        <v>6304759000</v>
      </c>
      <c r="F4" s="28">
        <v>6384913000</v>
      </c>
      <c r="G4" s="20"/>
      <c r="H4" s="20"/>
      <c r="I4" s="20"/>
      <c r="J4" s="20"/>
      <c r="K4" s="20"/>
      <c r="L4" s="20"/>
      <c r="M4" s="20"/>
      <c r="N4" s="20"/>
      <c r="O4" s="20"/>
      <c r="P4" s="20"/>
      <c r="Q4" s="20"/>
      <c r="R4" s="20"/>
      <c r="S4" s="20"/>
      <c r="T4" s="20"/>
      <c r="U4" s="20"/>
      <c r="V4" s="20"/>
    </row>
    <row r="5" spans="1:22" ht="19" x14ac:dyDescent="0.25">
      <c r="A5" s="20"/>
      <c r="B5" s="29" t="s">
        <v>547</v>
      </c>
      <c r="C5" s="27">
        <v>7112560000</v>
      </c>
      <c r="D5" s="27">
        <v>7076610000</v>
      </c>
      <c r="E5" s="27">
        <v>7046241000</v>
      </c>
      <c r="F5" s="28">
        <v>6919109000</v>
      </c>
      <c r="G5" s="20"/>
      <c r="H5" s="20"/>
      <c r="I5" s="20"/>
      <c r="J5" s="20"/>
      <c r="K5" s="20"/>
      <c r="L5" s="20"/>
      <c r="M5" s="20"/>
      <c r="N5" s="20"/>
      <c r="O5" s="20"/>
      <c r="P5" s="20"/>
      <c r="Q5" s="20"/>
      <c r="R5" s="20"/>
      <c r="S5" s="20"/>
      <c r="T5" s="20"/>
      <c r="U5" s="20"/>
      <c r="V5" s="20"/>
    </row>
    <row r="6" spans="1:22" ht="19" x14ac:dyDescent="0.25">
      <c r="A6" s="20"/>
      <c r="B6" s="29" t="s">
        <v>548</v>
      </c>
      <c r="C6" s="27">
        <v>16893578000</v>
      </c>
      <c r="D6" s="27">
        <v>16928252000</v>
      </c>
      <c r="E6" s="27">
        <v>17121488000</v>
      </c>
      <c r="F6" s="28">
        <v>16988516000</v>
      </c>
      <c r="G6" s="20"/>
      <c r="H6" s="20"/>
      <c r="I6" s="20"/>
      <c r="J6" s="20"/>
      <c r="K6" s="20"/>
      <c r="L6" s="20"/>
      <c r="M6" s="20"/>
      <c r="N6" s="20"/>
      <c r="O6" s="20"/>
      <c r="P6" s="20"/>
      <c r="Q6" s="20"/>
      <c r="R6" s="20"/>
      <c r="S6" s="20"/>
      <c r="T6" s="20"/>
      <c r="U6" s="20"/>
      <c r="V6" s="20"/>
    </row>
    <row r="7" spans="1:22" ht="19" x14ac:dyDescent="0.25">
      <c r="A7" s="20"/>
      <c r="B7" s="29" t="s">
        <v>549</v>
      </c>
      <c r="C7" s="27">
        <v>2642214000</v>
      </c>
      <c r="D7" s="27">
        <v>2619747000</v>
      </c>
      <c r="E7" s="27">
        <v>2398533000</v>
      </c>
      <c r="F7" s="28">
        <v>2476143000</v>
      </c>
      <c r="G7" s="20"/>
      <c r="H7" s="20"/>
      <c r="I7" s="20"/>
      <c r="J7" s="20"/>
      <c r="K7" s="20"/>
      <c r="L7" s="20"/>
      <c r="M7" s="20"/>
      <c r="N7" s="20"/>
      <c r="O7" s="20"/>
      <c r="P7" s="20"/>
      <c r="Q7" s="20"/>
      <c r="R7" s="20"/>
      <c r="S7" s="20"/>
      <c r="T7" s="20"/>
      <c r="U7" s="20"/>
      <c r="V7" s="20"/>
    </row>
    <row r="8" spans="1:22" ht="19" x14ac:dyDescent="0.25">
      <c r="A8" s="20"/>
      <c r="B8" s="29" t="s">
        <v>550</v>
      </c>
      <c r="C8" s="27">
        <v>11508014000</v>
      </c>
      <c r="D8" s="27">
        <v>12083705000</v>
      </c>
      <c r="E8" s="27">
        <v>12351975000</v>
      </c>
      <c r="F8" s="28">
        <v>11615593000</v>
      </c>
      <c r="G8" s="20"/>
      <c r="H8" s="20"/>
      <c r="I8" s="20"/>
      <c r="J8" s="20"/>
      <c r="K8" s="20"/>
      <c r="L8" s="20"/>
      <c r="M8" s="20"/>
      <c r="N8" s="20"/>
      <c r="O8" s="20"/>
      <c r="P8" s="20"/>
      <c r="Q8" s="20"/>
      <c r="R8" s="20"/>
      <c r="S8" s="20"/>
      <c r="T8" s="20"/>
      <c r="U8" s="20"/>
      <c r="V8" s="20"/>
    </row>
    <row r="9" spans="1:22" ht="19" x14ac:dyDescent="0.25">
      <c r="A9" s="20"/>
      <c r="B9" s="29" t="s">
        <v>551</v>
      </c>
      <c r="C9" s="27">
        <v>14150228000</v>
      </c>
      <c r="D9" s="27">
        <v>14703452000</v>
      </c>
      <c r="E9" s="27">
        <v>14750508000</v>
      </c>
      <c r="F9" s="28">
        <v>14091736000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598288000</v>
      </c>
      <c r="D12" s="27">
        <v>174487000</v>
      </c>
      <c r="E12" s="27">
        <v>354337000</v>
      </c>
      <c r="F12" s="28">
        <v>852537000</v>
      </c>
      <c r="G12" s="20"/>
      <c r="H12" s="20"/>
      <c r="I12" s="20"/>
      <c r="J12" s="20"/>
      <c r="K12" s="20"/>
      <c r="L12" s="20"/>
      <c r="M12" s="20"/>
      <c r="N12" s="20"/>
      <c r="O12" s="20"/>
      <c r="P12" s="20"/>
      <c r="Q12" s="20"/>
      <c r="R12" s="20"/>
      <c r="S12" s="20"/>
      <c r="T12" s="20"/>
      <c r="U12" s="20"/>
      <c r="V12" s="20"/>
    </row>
    <row r="13" spans="1:22" ht="19" x14ac:dyDescent="0.25">
      <c r="A13" s="20"/>
      <c r="B13" s="29" t="s">
        <v>555</v>
      </c>
      <c r="C13" s="27">
        <v>2743350000</v>
      </c>
      <c r="D13" s="27">
        <v>2224800000</v>
      </c>
      <c r="E13" s="27">
        <v>2370980000</v>
      </c>
      <c r="F13" s="28">
        <v>2896780000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2059031000</v>
      </c>
      <c r="D17" s="34">
        <v>1564570000</v>
      </c>
      <c r="E17" s="34">
        <v>1930876000</v>
      </c>
      <c r="F17" s="35">
        <v>1979028000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Fail</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0.36933973847409196</v>
      </c>
      <c r="D24" s="50">
        <f>D17/(D4)</f>
        <v>0.26416771307520176</v>
      </c>
      <c r="E24" s="50">
        <f>E17/(E4)</f>
        <v>0.30625690847183851</v>
      </c>
      <c r="F24" s="51">
        <f>F17/(F4)</f>
        <v>0.30995379263585893</v>
      </c>
      <c r="G24" s="46">
        <f>(IF(C24 &gt; 0.5, 100, IF(C24 &gt;= 0.2, 50, 0))) +
  (IF(D24 &gt; 0.5, 100, IF(D24 &gt;= 0.2, 50, 0))) +
  (IF(E24 &gt; 0.5, 100, IF(E24 &gt;= 0.2, 50, 0))) +
  (IF(F24 &gt; 0.5, 100, IF(F24 &gt;= 0.2, 50, 0)))</f>
        <v>200</v>
      </c>
      <c r="H24" s="47" t="s">
        <v>571</v>
      </c>
      <c r="I24" s="20"/>
      <c r="J24" s="20"/>
      <c r="K24" s="20"/>
      <c r="L24" s="20"/>
      <c r="M24" s="20"/>
      <c r="N24" s="20"/>
      <c r="O24" s="20"/>
      <c r="P24" s="20"/>
      <c r="Q24" s="20"/>
      <c r="R24" s="20"/>
      <c r="S24" s="20"/>
      <c r="T24" s="20"/>
      <c r="U24" s="20"/>
      <c r="V24" s="20"/>
    </row>
    <row r="25" spans="1:22" x14ac:dyDescent="0.2">
      <c r="A25" s="20"/>
      <c r="B25" s="39" t="s">
        <v>487</v>
      </c>
      <c r="C25" s="50">
        <f>C17/C6</f>
        <v>0.12188246918444394</v>
      </c>
      <c r="D25" s="50">
        <f>D17/D6</f>
        <v>9.2423600499330946E-2</v>
      </c>
      <c r="E25" s="50">
        <f>E17/E6</f>
        <v>0.11277501114389123</v>
      </c>
      <c r="F25" s="51">
        <f>F17/F6</f>
        <v>0.11649210560828267</v>
      </c>
      <c r="G25" s="46">
        <f>(IF(C25 &gt; 0.17, 100, IF(C25 &gt;= 0.1, 50, 0))) +
  (IF(D25 &gt; 0.17, 100, IF(D25 &gt;= 0.1, 50, 0))) +
  (IF(E25 &gt; 0.17, 100, IF(E25 &gt;= 0.1, 50, 0))) +
  (IF(F25 &gt; 0.17, 100, IF(F25 &gt;= 0.1, 50, 0)))</f>
        <v>150</v>
      </c>
      <c r="H25" s="47" t="s">
        <v>572</v>
      </c>
      <c r="I25" s="20"/>
      <c r="J25" s="20"/>
      <c r="K25" s="20"/>
      <c r="L25" s="20"/>
      <c r="M25" s="20"/>
      <c r="N25" s="20"/>
      <c r="O25" s="20"/>
      <c r="P25" s="20"/>
      <c r="Q25" s="20"/>
      <c r="R25" s="20"/>
      <c r="S25" s="20"/>
      <c r="T25" s="20"/>
      <c r="U25" s="20"/>
      <c r="V25" s="20"/>
    </row>
    <row r="26" spans="1:22" x14ac:dyDescent="0.2">
      <c r="A26" s="20"/>
      <c r="B26" s="39" t="s">
        <v>489</v>
      </c>
      <c r="C26" s="50">
        <f>C8/C6</f>
        <v>0.6812064324088124</v>
      </c>
      <c r="D26" s="50">
        <f>D8/D6</f>
        <v>0.71381882783881057</v>
      </c>
      <c r="E26" s="50">
        <f>E8/E6</f>
        <v>0.72143116299237542</v>
      </c>
      <c r="F26" s="51">
        <f>F8/F6</f>
        <v>0.68373205758525346</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5.1580104616618367</v>
      </c>
      <c r="D27" s="50">
        <f>D9/(D13+D10)</f>
        <v>6.6088870909744699</v>
      </c>
      <c r="E27" s="50">
        <f>E9/(E13+E10)</f>
        <v>6.2212705294856976</v>
      </c>
      <c r="F27" s="51">
        <f>F9/(F13+F10)</f>
        <v>4.8646207167958906</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0.44563295074073306</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0.75055352033098222</v>
      </c>
      <c r="D31" s="50">
        <f>D17/(D13+D10)</f>
        <v>0.70324074074074072</v>
      </c>
      <c r="E31" s="50">
        <f>E17/(E13+E10)</f>
        <v>0.81437886443580287</v>
      </c>
      <c r="F31" s="51">
        <f>F17/(F13+F10)</f>
        <v>0.68318201589350935</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0.26374999999999998</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229200000</v>
      </c>
      <c r="D4" s="27">
        <v>199200000</v>
      </c>
      <c r="E4" s="27">
        <v>157600000</v>
      </c>
      <c r="F4" s="28">
        <v>164300000</v>
      </c>
      <c r="G4" s="20"/>
      <c r="H4" s="20"/>
      <c r="I4" s="20"/>
      <c r="J4" s="20"/>
      <c r="K4" s="20"/>
      <c r="L4" s="20"/>
      <c r="M4" s="20"/>
      <c r="N4" s="20"/>
      <c r="O4" s="20"/>
      <c r="P4" s="20"/>
      <c r="Q4" s="20"/>
      <c r="R4" s="20"/>
      <c r="S4" s="20"/>
      <c r="T4" s="20"/>
      <c r="U4" s="20"/>
      <c r="V4" s="20"/>
    </row>
    <row r="5" spans="1:22" ht="19" x14ac:dyDescent="0.25">
      <c r="A5" s="20"/>
      <c r="B5" s="29" t="s">
        <v>547</v>
      </c>
      <c r="C5" s="27">
        <v>2293900000</v>
      </c>
      <c r="D5" s="27">
        <v>2280000000</v>
      </c>
      <c r="E5" s="27">
        <v>2323600000</v>
      </c>
      <c r="F5" s="28">
        <v>2031800000</v>
      </c>
      <c r="G5" s="20"/>
      <c r="H5" s="20"/>
      <c r="I5" s="20"/>
      <c r="J5" s="20"/>
      <c r="K5" s="20"/>
      <c r="L5" s="20"/>
      <c r="M5" s="20"/>
      <c r="N5" s="20"/>
      <c r="O5" s="20"/>
      <c r="P5" s="20"/>
      <c r="Q5" s="20"/>
      <c r="R5" s="20"/>
      <c r="S5" s="20"/>
      <c r="T5" s="20"/>
      <c r="U5" s="20"/>
      <c r="V5" s="20"/>
    </row>
    <row r="6" spans="1:22" ht="19" x14ac:dyDescent="0.25">
      <c r="A6" s="20"/>
      <c r="B6" s="29" t="s">
        <v>548</v>
      </c>
      <c r="C6" s="27">
        <v>9010900000</v>
      </c>
      <c r="D6" s="27">
        <v>8463500000</v>
      </c>
      <c r="E6" s="27">
        <v>7166200000</v>
      </c>
      <c r="F6" s="28">
        <v>6701300000</v>
      </c>
      <c r="G6" s="20"/>
      <c r="H6" s="20"/>
      <c r="I6" s="20"/>
      <c r="J6" s="20"/>
      <c r="K6" s="20"/>
      <c r="L6" s="20"/>
      <c r="M6" s="20"/>
      <c r="N6" s="20"/>
      <c r="O6" s="20"/>
      <c r="P6" s="20"/>
      <c r="Q6" s="20"/>
      <c r="R6" s="20"/>
      <c r="S6" s="20"/>
      <c r="T6" s="20"/>
      <c r="U6" s="20"/>
      <c r="V6" s="20"/>
    </row>
    <row r="7" spans="1:22" ht="19" x14ac:dyDescent="0.25">
      <c r="A7" s="20"/>
      <c r="B7" s="29" t="s">
        <v>549</v>
      </c>
      <c r="C7" s="27">
        <v>5334900000</v>
      </c>
      <c r="D7" s="27">
        <v>5079800000</v>
      </c>
      <c r="E7" s="27">
        <v>3741900000</v>
      </c>
      <c r="F7" s="28">
        <v>3863900000</v>
      </c>
      <c r="G7" s="20"/>
      <c r="H7" s="20"/>
      <c r="I7" s="20"/>
      <c r="J7" s="20"/>
      <c r="K7" s="20"/>
      <c r="L7" s="20"/>
      <c r="M7" s="20"/>
      <c r="N7" s="20"/>
      <c r="O7" s="20"/>
      <c r="P7" s="20"/>
      <c r="Q7" s="20"/>
      <c r="R7" s="20"/>
      <c r="S7" s="20"/>
      <c r="T7" s="20"/>
      <c r="U7" s="20"/>
      <c r="V7" s="20"/>
    </row>
    <row r="8" spans="1:22" ht="19" x14ac:dyDescent="0.25">
      <c r="A8" s="20"/>
      <c r="B8" s="29" t="s">
        <v>550</v>
      </c>
      <c r="C8" s="27">
        <v>1277800000</v>
      </c>
      <c r="D8" s="27">
        <v>1274300000</v>
      </c>
      <c r="E8" s="27">
        <v>1196800000</v>
      </c>
      <c r="F8" s="28">
        <v>739200000</v>
      </c>
      <c r="G8" s="20"/>
      <c r="H8" s="20"/>
      <c r="I8" s="20"/>
      <c r="J8" s="20"/>
      <c r="K8" s="20"/>
      <c r="L8" s="20"/>
      <c r="M8" s="20"/>
      <c r="N8" s="20"/>
      <c r="O8" s="20"/>
      <c r="P8" s="20"/>
      <c r="Q8" s="20"/>
      <c r="R8" s="20"/>
      <c r="S8" s="20"/>
      <c r="T8" s="20"/>
      <c r="U8" s="20"/>
      <c r="V8" s="20"/>
    </row>
    <row r="9" spans="1:22" ht="19" x14ac:dyDescent="0.25">
      <c r="A9" s="20"/>
      <c r="B9" s="29" t="s">
        <v>551</v>
      </c>
      <c r="C9" s="27">
        <v>6612700000</v>
      </c>
      <c r="D9" s="27">
        <v>6354100000</v>
      </c>
      <c r="E9" s="27">
        <v>4938700000</v>
      </c>
      <c r="F9" s="28">
        <v>4603100000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-317800000</v>
      </c>
      <c r="D12" s="27">
        <v>-372600000</v>
      </c>
      <c r="E12" s="27">
        <v>-309200000</v>
      </c>
      <c r="F12" s="28">
        <v>-233800000</v>
      </c>
      <c r="G12" s="20"/>
      <c r="H12" s="20"/>
      <c r="I12" s="20"/>
      <c r="J12" s="20"/>
      <c r="K12" s="20"/>
      <c r="L12" s="20"/>
      <c r="M12" s="20"/>
      <c r="N12" s="20"/>
      <c r="O12" s="20"/>
      <c r="P12" s="20"/>
      <c r="Q12" s="20"/>
      <c r="R12" s="20"/>
      <c r="S12" s="20"/>
      <c r="T12" s="20"/>
      <c r="U12" s="20"/>
      <c r="V12" s="20"/>
    </row>
    <row r="13" spans="1:22" ht="19" x14ac:dyDescent="0.25">
      <c r="A13" s="20"/>
      <c r="B13" s="29" t="s">
        <v>555</v>
      </c>
      <c r="C13" s="27">
        <v>2398200000</v>
      </c>
      <c r="D13" s="27">
        <v>2109400000</v>
      </c>
      <c r="E13" s="27">
        <v>2227500000</v>
      </c>
      <c r="F13" s="28">
        <v>2098200000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219500000</v>
      </c>
      <c r="D17" s="34">
        <v>132600000</v>
      </c>
      <c r="E17" s="34">
        <v>48800000</v>
      </c>
      <c r="F17" s="35">
        <v>-30200000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0.95767888307155324</v>
      </c>
      <c r="D24" s="50">
        <f>D17/(D4)</f>
        <v>0.66566265060240959</v>
      </c>
      <c r="E24" s="50">
        <f>E17/(E4)</f>
        <v>0.30964467005076141</v>
      </c>
      <c r="F24" s="51">
        <f>F17/(F4)</f>
        <v>-0.18381010346926355</v>
      </c>
      <c r="G24" s="46">
        <f>(IF(C24 &gt; 0.5, 100, IF(C24 &gt;= 0.2, 50, 0))) +
  (IF(D24 &gt; 0.5, 100, IF(D24 &gt;= 0.2, 50, 0))) +
  (IF(E24 &gt; 0.5, 100, IF(E24 &gt;= 0.2, 50, 0))) +
  (IF(F24 &gt; 0.5, 100, IF(F24 &gt;= 0.2, 50, 0)))</f>
        <v>250</v>
      </c>
      <c r="H24" s="47" t="s">
        <v>571</v>
      </c>
      <c r="I24" s="20"/>
      <c r="J24" s="20"/>
      <c r="K24" s="20"/>
      <c r="L24" s="20"/>
      <c r="M24" s="20"/>
      <c r="N24" s="20"/>
      <c r="O24" s="20"/>
      <c r="P24" s="20"/>
      <c r="Q24" s="20"/>
      <c r="R24" s="20"/>
      <c r="S24" s="20"/>
      <c r="T24" s="20"/>
      <c r="U24" s="20"/>
      <c r="V24" s="20"/>
    </row>
    <row r="25" spans="1:22" x14ac:dyDescent="0.2">
      <c r="A25" s="20"/>
      <c r="B25" s="39" t="s">
        <v>487</v>
      </c>
      <c r="C25" s="50">
        <f>C17/C6</f>
        <v>2.4359386964676114E-2</v>
      </c>
      <c r="D25" s="50">
        <f>D17/D6</f>
        <v>1.5667277131210491E-2</v>
      </c>
      <c r="E25" s="50">
        <f>E17/E6</f>
        <v>6.809745750886104E-3</v>
      </c>
      <c r="F25" s="51">
        <f>F17/F6</f>
        <v>-4.5065882739170008E-3</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0.14180603491327171</v>
      </c>
      <c r="D26" s="50">
        <f>D8/D6</f>
        <v>0.15056418739292254</v>
      </c>
      <c r="E26" s="50">
        <f>E8/E6</f>
        <v>0.16700622366107559</v>
      </c>
      <c r="F26" s="51">
        <f>F8/F6</f>
        <v>0.11030695536686912</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2.7573596864314904</v>
      </c>
      <c r="D27" s="50">
        <f>D9/(D13+D10)</f>
        <v>3.0122783729970606</v>
      </c>
      <c r="E27" s="50">
        <f>E9/(E13+E10)</f>
        <v>2.2171492704826039</v>
      </c>
      <c r="F27" s="51">
        <f>F9/(F13+F10)</f>
        <v>2.1938328090744448</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0.12682284290480614</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9.1526978567258777E-2</v>
      </c>
      <c r="D31" s="50">
        <f>D17/(D13+D10)</f>
        <v>6.2861477197307294E-2</v>
      </c>
      <c r="E31" s="50">
        <f>E17/(E13+E10)</f>
        <v>2.1907968574635242E-2</v>
      </c>
      <c r="F31" s="51">
        <f>F17/(F13+F10)</f>
        <v>-1.4393289486226288E-2</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626</v>
      </c>
      <c r="D2" s="23" t="s">
        <v>627</v>
      </c>
      <c r="E2" s="23" t="s">
        <v>628</v>
      </c>
      <c r="F2" s="23" t="s">
        <v>629</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0.75041666666666662</v>
      </c>
      <c r="J2" s="20"/>
      <c r="K2" s="20"/>
      <c r="L2" s="20"/>
      <c r="M2" s="20"/>
      <c r="N2" s="20"/>
      <c r="O2" s="20"/>
      <c r="P2" s="20"/>
      <c r="Q2" s="20"/>
      <c r="R2" s="20"/>
      <c r="S2" s="20"/>
      <c r="T2" s="20"/>
      <c r="U2" s="20"/>
      <c r="V2" s="20"/>
    </row>
    <row r="3" spans="1:22" ht="19" x14ac:dyDescent="0.25">
      <c r="A3" s="20"/>
      <c r="B3" s="26" t="s">
        <v>545</v>
      </c>
      <c r="C3" s="27">
        <v>474311000</v>
      </c>
      <c r="D3" s="27">
        <v>532852000</v>
      </c>
      <c r="E3" s="27">
        <v>506796000</v>
      </c>
      <c r="F3" s="28">
        <v>278242000</v>
      </c>
      <c r="G3" s="20"/>
      <c r="H3" s="20"/>
      <c r="I3" s="20"/>
      <c r="J3" s="20"/>
      <c r="K3" s="20"/>
      <c r="L3" s="20"/>
      <c r="M3" s="20"/>
      <c r="N3" s="20"/>
      <c r="O3" s="20"/>
      <c r="P3" s="20"/>
      <c r="Q3" s="20"/>
      <c r="R3" s="20"/>
      <c r="S3" s="20"/>
      <c r="T3" s="20"/>
      <c r="U3" s="20"/>
      <c r="V3" s="20"/>
    </row>
    <row r="4" spans="1:22" ht="19" x14ac:dyDescent="0.25">
      <c r="A4" s="20"/>
      <c r="B4" s="29" t="s">
        <v>546</v>
      </c>
      <c r="C4" s="27">
        <v>527791000</v>
      </c>
      <c r="D4" s="27">
        <v>479981000</v>
      </c>
      <c r="E4" s="27">
        <v>404908000</v>
      </c>
      <c r="F4" s="28">
        <v>393201000</v>
      </c>
      <c r="G4" s="20"/>
      <c r="H4" s="20"/>
      <c r="I4" s="20"/>
      <c r="J4" s="20"/>
      <c r="K4" s="20"/>
      <c r="L4" s="20"/>
      <c r="M4" s="20"/>
      <c r="N4" s="20"/>
      <c r="O4" s="20"/>
      <c r="P4" s="20"/>
      <c r="Q4" s="20"/>
      <c r="R4" s="20"/>
      <c r="S4" s="20"/>
      <c r="T4" s="20"/>
      <c r="U4" s="20"/>
      <c r="V4" s="20"/>
    </row>
    <row r="5" spans="1:22" ht="19" x14ac:dyDescent="0.25">
      <c r="A5" s="20"/>
      <c r="B5" s="29" t="s">
        <v>547</v>
      </c>
      <c r="C5" s="27">
        <v>13990000</v>
      </c>
      <c r="D5" s="27">
        <v>13990000</v>
      </c>
      <c r="E5" s="27">
        <v>13990000</v>
      </c>
      <c r="F5" s="28">
        <v>13990000</v>
      </c>
      <c r="G5" s="20"/>
      <c r="H5" s="20"/>
      <c r="I5" s="20"/>
      <c r="J5" s="20"/>
      <c r="K5" s="20"/>
      <c r="L5" s="20"/>
      <c r="M5" s="20"/>
      <c r="N5" s="20"/>
      <c r="O5" s="20"/>
      <c r="P5" s="20"/>
      <c r="Q5" s="20"/>
      <c r="R5" s="20"/>
      <c r="S5" s="20"/>
      <c r="T5" s="20"/>
      <c r="U5" s="20"/>
      <c r="V5" s="20"/>
    </row>
    <row r="6" spans="1:22" ht="19" x14ac:dyDescent="0.25">
      <c r="A6" s="20"/>
      <c r="B6" s="29" t="s">
        <v>548</v>
      </c>
      <c r="C6" s="27">
        <v>3135579000</v>
      </c>
      <c r="D6" s="27">
        <v>2556203000</v>
      </c>
      <c r="E6" s="27">
        <v>2332250000</v>
      </c>
      <c r="F6" s="28">
        <v>2167705000</v>
      </c>
      <c r="G6" s="20"/>
      <c r="H6" s="20"/>
      <c r="I6" s="20"/>
      <c r="J6" s="20"/>
      <c r="K6" s="20"/>
      <c r="L6" s="20"/>
      <c r="M6" s="20"/>
      <c r="N6" s="20"/>
      <c r="O6" s="20"/>
      <c r="P6" s="20"/>
      <c r="Q6" s="20"/>
      <c r="R6" s="20"/>
      <c r="S6" s="20"/>
      <c r="T6" s="20"/>
      <c r="U6" s="20"/>
      <c r="V6" s="20"/>
    </row>
    <row r="7" spans="1:22" ht="19" x14ac:dyDescent="0.25">
      <c r="A7" s="20"/>
      <c r="B7" s="29" t="s">
        <v>549</v>
      </c>
      <c r="C7" s="27">
        <v>719993000</v>
      </c>
      <c r="D7" s="27">
        <v>497380000</v>
      </c>
      <c r="E7" s="27">
        <v>541684000</v>
      </c>
      <c r="F7" s="28">
        <v>468368000</v>
      </c>
      <c r="G7" s="20"/>
      <c r="H7" s="20"/>
      <c r="I7" s="20"/>
      <c r="J7" s="20"/>
      <c r="K7" s="20"/>
      <c r="L7" s="20"/>
      <c r="M7" s="20"/>
      <c r="N7" s="20"/>
      <c r="O7" s="20"/>
      <c r="P7" s="20"/>
      <c r="Q7" s="20"/>
      <c r="R7" s="20"/>
      <c r="S7" s="20"/>
      <c r="T7" s="20"/>
      <c r="U7" s="20"/>
      <c r="V7" s="20"/>
    </row>
    <row r="8" spans="1:22" ht="19" x14ac:dyDescent="0.25">
      <c r="A8" s="20"/>
      <c r="B8" s="29" t="s">
        <v>550</v>
      </c>
      <c r="C8" s="27">
        <v>308118000</v>
      </c>
      <c r="D8" s="27">
        <v>293090000</v>
      </c>
      <c r="E8" s="27">
        <v>251741000</v>
      </c>
      <c r="F8" s="28">
        <v>255112000</v>
      </c>
      <c r="G8" s="20"/>
      <c r="H8" s="20"/>
      <c r="I8" s="20"/>
      <c r="J8" s="20"/>
      <c r="K8" s="20"/>
      <c r="L8" s="20"/>
      <c r="M8" s="20"/>
      <c r="N8" s="20"/>
      <c r="O8" s="20"/>
      <c r="P8" s="20"/>
      <c r="Q8" s="20"/>
      <c r="R8" s="20"/>
      <c r="S8" s="20"/>
      <c r="T8" s="20"/>
      <c r="U8" s="20"/>
      <c r="V8" s="20"/>
    </row>
    <row r="9" spans="1:22" ht="19" x14ac:dyDescent="0.25">
      <c r="A9" s="20"/>
      <c r="B9" s="29" t="s">
        <v>551</v>
      </c>
      <c r="C9" s="27">
        <v>1028111000</v>
      </c>
      <c r="D9" s="27">
        <v>790470000</v>
      </c>
      <c r="E9" s="27">
        <v>793425000</v>
      </c>
      <c r="F9" s="28">
        <v>723480000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1912797000</v>
      </c>
      <c r="D12" s="27">
        <v>1571574000</v>
      </c>
      <c r="E12" s="27">
        <v>1352685000</v>
      </c>
      <c r="F12" s="28">
        <v>1257379000</v>
      </c>
      <c r="G12" s="20"/>
      <c r="H12" s="20"/>
      <c r="I12" s="20"/>
      <c r="J12" s="20"/>
      <c r="K12" s="20"/>
      <c r="L12" s="20"/>
      <c r="M12" s="20"/>
      <c r="N12" s="20"/>
      <c r="O12" s="20"/>
      <c r="P12" s="20"/>
      <c r="Q12" s="20"/>
      <c r="R12" s="20"/>
      <c r="S12" s="20"/>
      <c r="T12" s="20"/>
      <c r="U12" s="20"/>
      <c r="V12" s="20"/>
    </row>
    <row r="13" spans="1:22" ht="19" x14ac:dyDescent="0.25">
      <c r="A13" s="20"/>
      <c r="B13" s="29" t="s">
        <v>555</v>
      </c>
      <c r="C13" s="27">
        <v>2107468000</v>
      </c>
      <c r="D13" s="27">
        <v>1765733000</v>
      </c>
      <c r="E13" s="27">
        <v>1538825000</v>
      </c>
      <c r="F13" s="28">
        <v>1444225000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1033184000</v>
      </c>
      <c r="D17" s="34">
        <v>537422000</v>
      </c>
      <c r="E17" s="34">
        <v>172353000</v>
      </c>
      <c r="F17" s="35">
        <v>596217000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Fail</v>
      </c>
      <c r="F23" s="49" t="str">
        <f>IF(F17&gt;F7, "Pass", "Fail")</f>
        <v>Pass</v>
      </c>
      <c r="G23" s="46">
        <f>(COUNTIF(C23:F23, "Pass") * 100) + (COUNTIF(C23:F23, "Fail") * 0)</f>
        <v>300</v>
      </c>
      <c r="H23" s="47" t="s">
        <v>570</v>
      </c>
      <c r="I23" s="20"/>
      <c r="J23" s="20"/>
      <c r="K23" s="20"/>
      <c r="L23" s="20"/>
      <c r="M23" s="20"/>
      <c r="N23" s="20"/>
      <c r="O23" s="20"/>
      <c r="P23" s="20"/>
      <c r="Q23" s="20"/>
      <c r="R23" s="20"/>
      <c r="S23" s="20"/>
      <c r="T23" s="20"/>
      <c r="U23" s="20"/>
      <c r="V23" s="20"/>
    </row>
    <row r="24" spans="1:22" x14ac:dyDescent="0.2">
      <c r="A24" s="20"/>
      <c r="B24" s="39" t="s">
        <v>499</v>
      </c>
      <c r="C24" s="50">
        <f>C17/(C4)</f>
        <v>1.9575627473753816</v>
      </c>
      <c r="D24" s="50">
        <f>D17/(D4)</f>
        <v>1.11967348707553</v>
      </c>
      <c r="E24" s="50">
        <f>E17/(E4)</f>
        <v>0.42565965602062689</v>
      </c>
      <c r="F24" s="51">
        <f>F17/(F4)</f>
        <v>1.5163160826142354</v>
      </c>
      <c r="G24" s="46">
        <f>(IF(C24 &gt; 0.5, 100, IF(C24 &gt;= 0.2, 50, 0))) +
  (IF(D24 &gt; 0.5, 100, IF(D24 &gt;= 0.2, 50, 0))) +
  (IF(E24 &gt; 0.5, 100, IF(E24 &gt;= 0.2, 50, 0))) +
  (IF(F24 &gt; 0.5, 100, IF(F24 &gt;= 0.2, 50, 0)))</f>
        <v>350</v>
      </c>
      <c r="H24" s="47" t="s">
        <v>571</v>
      </c>
      <c r="I24" s="20"/>
      <c r="J24" s="20"/>
      <c r="K24" s="20"/>
      <c r="L24" s="20"/>
      <c r="M24" s="20"/>
      <c r="N24" s="20"/>
      <c r="O24" s="20"/>
      <c r="P24" s="20"/>
      <c r="Q24" s="20"/>
      <c r="R24" s="20"/>
      <c r="S24" s="20"/>
      <c r="T24" s="20"/>
      <c r="U24" s="20"/>
      <c r="V24" s="20"/>
    </row>
    <row r="25" spans="1:22" x14ac:dyDescent="0.2">
      <c r="A25" s="20"/>
      <c r="B25" s="39" t="s">
        <v>487</v>
      </c>
      <c r="C25" s="50">
        <f>C17/C6</f>
        <v>0.32950341866685545</v>
      </c>
      <c r="D25" s="50">
        <f>D17/D6</f>
        <v>0.21024230078753525</v>
      </c>
      <c r="E25" s="50">
        <f>E17/E6</f>
        <v>7.3899882088112337E-2</v>
      </c>
      <c r="F25" s="51">
        <f>F17/F6</f>
        <v>0.27504526676831026</v>
      </c>
      <c r="G25" s="46">
        <f>(IF(C25 &gt; 0.17, 100, IF(C25 &gt;= 0.1, 50, 0))) +
  (IF(D25 &gt; 0.17, 100, IF(D25 &gt;= 0.1, 50, 0))) +
  (IF(E25 &gt; 0.17, 100, IF(E25 &gt;= 0.1, 50, 0))) +
  (IF(F25 &gt; 0.17, 100, IF(F25 &gt;= 0.1, 50, 0)))</f>
        <v>300</v>
      </c>
      <c r="H25" s="47" t="s">
        <v>572</v>
      </c>
      <c r="I25" s="20"/>
      <c r="J25" s="20"/>
      <c r="K25" s="20"/>
      <c r="L25" s="20"/>
      <c r="M25" s="20"/>
      <c r="N25" s="20"/>
      <c r="O25" s="20"/>
      <c r="P25" s="20"/>
      <c r="Q25" s="20"/>
      <c r="R25" s="20"/>
      <c r="S25" s="20"/>
      <c r="T25" s="20"/>
      <c r="U25" s="20"/>
      <c r="V25" s="20"/>
    </row>
    <row r="26" spans="1:22" x14ac:dyDescent="0.2">
      <c r="A26" s="20"/>
      <c r="B26" s="39" t="s">
        <v>489</v>
      </c>
      <c r="C26" s="50">
        <f>C8/C6</f>
        <v>9.8265105104990175E-2</v>
      </c>
      <c r="D26" s="50">
        <f>D8/D6</f>
        <v>0.11465834286244089</v>
      </c>
      <c r="E26" s="50">
        <f>E8/E6</f>
        <v>0.10793911458891628</v>
      </c>
      <c r="F26" s="51">
        <f>F8/F6</f>
        <v>0.11768760048069271</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0.48784180827419443</v>
      </c>
      <c r="D27" s="50">
        <f>D9/(D13+D10)</f>
        <v>0.44767243971766968</v>
      </c>
      <c r="E27" s="50">
        <f>E9/(E13+E10)</f>
        <v>0.5156044384514159</v>
      </c>
      <c r="F27" s="51">
        <f>F9/(F13+F10)</f>
        <v>0.50094687462133669</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0.15157911005848401</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0.49024896226182318</v>
      </c>
      <c r="D31" s="50">
        <f>D17/(D13+D10)</f>
        <v>0.30436198451294733</v>
      </c>
      <c r="E31" s="50">
        <f>E17/(E13+E10)</f>
        <v>0.11200298929377935</v>
      </c>
      <c r="F31" s="51">
        <f>F17/(F13+F10)</f>
        <v>0.41282833353528708</v>
      </c>
      <c r="G31" s="46">
        <f>(IF(C31 &gt; 0.23, 100, 0)) +
  (IF(D31 &gt; 0.23, 100, 0)) +
  (IF(E31 &gt; 0.23, 100, 0)) +
  (IF(F31 &gt; 0.23, 100, 0))</f>
        <v>300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595</v>
      </c>
      <c r="D2" s="23" t="s">
        <v>596</v>
      </c>
      <c r="E2" s="23" t="s">
        <v>597</v>
      </c>
      <c r="F2" s="23" t="s">
        <v>598</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0.38541666666666663</v>
      </c>
      <c r="J2" s="20"/>
      <c r="K2" s="20"/>
      <c r="L2" s="20"/>
      <c r="M2" s="20"/>
      <c r="N2" s="20"/>
      <c r="O2" s="20"/>
      <c r="P2" s="20"/>
      <c r="Q2" s="20"/>
      <c r="R2" s="20"/>
      <c r="S2" s="20"/>
      <c r="T2" s="20"/>
      <c r="U2" s="20"/>
      <c r="V2" s="20"/>
    </row>
    <row r="3" spans="1:22" ht="19" x14ac:dyDescent="0.25">
      <c r="A3" s="20"/>
      <c r="B3" s="26" t="s">
        <v>545</v>
      </c>
      <c r="C3" s="27">
        <v>8219000000</v>
      </c>
      <c r="D3" s="27">
        <v>8539000000</v>
      </c>
      <c r="E3" s="27">
        <v>6836000000</v>
      </c>
      <c r="F3" s="28">
        <v>4999000000</v>
      </c>
      <c r="G3" s="20"/>
      <c r="H3" s="20"/>
      <c r="I3" s="20"/>
      <c r="J3" s="20"/>
      <c r="K3" s="20"/>
      <c r="L3" s="20"/>
      <c r="M3" s="20"/>
      <c r="N3" s="20"/>
      <c r="O3" s="20"/>
      <c r="P3" s="20"/>
      <c r="Q3" s="20"/>
      <c r="R3" s="20"/>
      <c r="S3" s="20"/>
      <c r="T3" s="20"/>
      <c r="U3" s="20"/>
      <c r="V3" s="20"/>
    </row>
    <row r="4" spans="1:22" ht="19" x14ac:dyDescent="0.25">
      <c r="A4" s="20"/>
      <c r="B4" s="29" t="s">
        <v>546</v>
      </c>
      <c r="C4" s="27">
        <v>14206000000</v>
      </c>
      <c r="D4" s="27">
        <v>13097000000</v>
      </c>
      <c r="E4" s="27">
        <v>13213000000</v>
      </c>
      <c r="F4" s="28">
        <v>13115000000</v>
      </c>
      <c r="G4" s="20"/>
      <c r="H4" s="20"/>
      <c r="I4" s="20"/>
      <c r="J4" s="20"/>
      <c r="K4" s="20"/>
      <c r="L4" s="20"/>
      <c r="M4" s="20"/>
      <c r="N4" s="20"/>
      <c r="O4" s="20"/>
      <c r="P4" s="20"/>
      <c r="Q4" s="20"/>
      <c r="R4" s="20"/>
      <c r="S4" s="20"/>
      <c r="T4" s="20"/>
      <c r="U4" s="20"/>
      <c r="V4" s="20"/>
    </row>
    <row r="5" spans="1:22" ht="19" x14ac:dyDescent="0.25">
      <c r="A5" s="20"/>
      <c r="B5" s="29" t="s">
        <v>547</v>
      </c>
      <c r="C5" s="27">
        <v>3900000000</v>
      </c>
      <c r="D5" s="27">
        <v>3687000000</v>
      </c>
      <c r="E5" s="27">
        <v>3291000000</v>
      </c>
      <c r="F5" s="28">
        <v>3081000000</v>
      </c>
      <c r="G5" s="20"/>
      <c r="H5" s="20"/>
      <c r="I5" s="20"/>
      <c r="J5" s="20"/>
      <c r="K5" s="20"/>
      <c r="L5" s="20"/>
      <c r="M5" s="20"/>
      <c r="N5" s="20"/>
      <c r="O5" s="20"/>
      <c r="P5" s="20"/>
      <c r="Q5" s="20"/>
      <c r="R5" s="20"/>
      <c r="S5" s="20"/>
      <c r="T5" s="20"/>
      <c r="U5" s="20"/>
      <c r="V5" s="20"/>
    </row>
    <row r="6" spans="1:22" ht="19" x14ac:dyDescent="0.25">
      <c r="A6" s="20"/>
      <c r="B6" s="29" t="s">
        <v>548</v>
      </c>
      <c r="C6" s="27">
        <v>104087000000</v>
      </c>
      <c r="D6" s="27">
        <v>90030000000</v>
      </c>
      <c r="E6" s="27">
        <v>84114000000</v>
      </c>
      <c r="F6" s="28">
        <v>75091000000</v>
      </c>
      <c r="G6" s="20"/>
      <c r="H6" s="20"/>
      <c r="I6" s="20"/>
      <c r="J6" s="20"/>
      <c r="K6" s="20"/>
      <c r="L6" s="20"/>
      <c r="M6" s="20"/>
      <c r="N6" s="20"/>
      <c r="O6" s="20"/>
      <c r="P6" s="20"/>
      <c r="Q6" s="20"/>
      <c r="R6" s="20"/>
      <c r="S6" s="20"/>
      <c r="T6" s="20"/>
      <c r="U6" s="20"/>
      <c r="V6" s="20"/>
    </row>
    <row r="7" spans="1:22" ht="19" x14ac:dyDescent="0.25">
      <c r="A7" s="20"/>
      <c r="B7" s="29" t="s">
        <v>549</v>
      </c>
      <c r="C7" s="27">
        <v>41064000000</v>
      </c>
      <c r="D7" s="27">
        <v>33125000000</v>
      </c>
      <c r="E7" s="27">
        <v>27872000000</v>
      </c>
      <c r="F7" s="28">
        <v>23481000000</v>
      </c>
      <c r="G7" s="20"/>
      <c r="H7" s="20"/>
      <c r="I7" s="20"/>
      <c r="J7" s="20"/>
      <c r="K7" s="20"/>
      <c r="L7" s="20"/>
      <c r="M7" s="20"/>
      <c r="N7" s="20"/>
      <c r="O7" s="20"/>
      <c r="P7" s="20"/>
      <c r="Q7" s="20"/>
      <c r="R7" s="20"/>
      <c r="S7" s="20"/>
      <c r="T7" s="20"/>
      <c r="U7" s="20"/>
      <c r="V7" s="20"/>
    </row>
    <row r="8" spans="1:22" ht="19" x14ac:dyDescent="0.25">
      <c r="A8" s="20"/>
      <c r="B8" s="29" t="s">
        <v>550</v>
      </c>
      <c r="C8" s="27">
        <v>41137000000</v>
      </c>
      <c r="D8" s="27">
        <v>36548000000</v>
      </c>
      <c r="E8" s="27">
        <v>37808000000</v>
      </c>
      <c r="F8" s="28">
        <v>38666000000</v>
      </c>
      <c r="G8" s="20"/>
      <c r="H8" s="20"/>
      <c r="I8" s="20"/>
      <c r="J8" s="20"/>
      <c r="K8" s="20"/>
      <c r="L8" s="20"/>
      <c r="M8" s="20"/>
      <c r="N8" s="20"/>
      <c r="O8" s="20"/>
      <c r="P8" s="20"/>
      <c r="Q8" s="20"/>
      <c r="R8" s="20"/>
      <c r="S8" s="20"/>
      <c r="T8" s="20"/>
      <c r="U8" s="20"/>
      <c r="V8" s="20"/>
    </row>
    <row r="9" spans="1:22" ht="19" x14ac:dyDescent="0.25">
      <c r="A9" s="20"/>
      <c r="B9" s="29" t="s">
        <v>551</v>
      </c>
      <c r="C9" s="27">
        <v>82201000000</v>
      </c>
      <c r="D9" s="27">
        <v>69673000000</v>
      </c>
      <c r="E9" s="27">
        <v>65680000000</v>
      </c>
      <c r="F9" s="28">
        <v>62147000000</v>
      </c>
      <c r="G9" s="20"/>
      <c r="H9" s="20"/>
      <c r="I9" s="20"/>
      <c r="J9" s="20"/>
      <c r="K9" s="20"/>
      <c r="L9" s="20"/>
      <c r="M9" s="20"/>
      <c r="N9" s="20"/>
      <c r="O9" s="20"/>
      <c r="P9" s="20"/>
      <c r="Q9" s="20"/>
      <c r="R9" s="20"/>
      <c r="S9" s="20"/>
      <c r="T9" s="20"/>
      <c r="U9" s="20"/>
      <c r="V9" s="20"/>
    </row>
    <row r="10" spans="1:22" ht="19" x14ac:dyDescent="0.25">
      <c r="A10" s="20"/>
      <c r="B10" s="29" t="s">
        <v>552</v>
      </c>
      <c r="C10" s="27">
        <v>31335000000</v>
      </c>
      <c r="D10" s="27">
        <v>24094000000</v>
      </c>
      <c r="E10" s="27">
        <v>20533000000</v>
      </c>
      <c r="F10" s="28">
        <v>18065000000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50931000000</v>
      </c>
      <c r="D12" s="27">
        <v>42247000000</v>
      </c>
      <c r="E12" s="27">
        <v>36449000000</v>
      </c>
      <c r="F12" s="28">
        <v>31646000000</v>
      </c>
      <c r="G12" s="20"/>
      <c r="H12" s="20"/>
      <c r="I12" s="20"/>
      <c r="J12" s="20"/>
      <c r="K12" s="20"/>
      <c r="L12" s="20"/>
      <c r="M12" s="20"/>
      <c r="N12" s="20"/>
      <c r="O12" s="20"/>
      <c r="P12" s="20"/>
      <c r="Q12" s="20"/>
      <c r="R12" s="20"/>
      <c r="S12" s="20"/>
      <c r="T12" s="20"/>
      <c r="U12" s="20"/>
      <c r="V12" s="20"/>
    </row>
    <row r="13" spans="1:22" ht="19" x14ac:dyDescent="0.25">
      <c r="A13" s="20"/>
      <c r="B13" s="29" t="s">
        <v>555</v>
      </c>
      <c r="C13" s="27">
        <v>21886000000</v>
      </c>
      <c r="D13" s="27">
        <v>20357000000</v>
      </c>
      <c r="E13" s="27">
        <v>18434000000</v>
      </c>
      <c r="F13" s="28">
        <v>12944000000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2177000000</v>
      </c>
      <c r="D15" s="27">
        <v>1912000000</v>
      </c>
      <c r="E15" s="27">
        <v>1587000000</v>
      </c>
      <c r="F15" s="28">
        <v>1644000000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8589000000</v>
      </c>
      <c r="D17" s="34">
        <v>4699000000</v>
      </c>
      <c r="E17" s="34">
        <v>7726000000</v>
      </c>
      <c r="F17" s="35">
        <v>7483000000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0.60460368858228919</v>
      </c>
      <c r="D24" s="50">
        <f>D17/(D4)</f>
        <v>0.35878445445521873</v>
      </c>
      <c r="E24" s="50">
        <f>E17/(E4)</f>
        <v>0.58472716264285174</v>
      </c>
      <c r="F24" s="51">
        <f>F17/(F4)</f>
        <v>0.57056805184902781</v>
      </c>
      <c r="G24" s="46">
        <f>(IF(C24 &gt; 0.5, 100, IF(C24 &gt;= 0.2, 50, 0))) +
  (IF(D24 &gt; 0.5, 100, IF(D24 &gt;= 0.2, 50, 0))) +
  (IF(E24 &gt; 0.5, 100, IF(E24 &gt;= 0.2, 50, 0))) +
  (IF(F24 &gt; 0.5, 100, IF(F24 &gt;= 0.2, 50, 0)))</f>
        <v>350</v>
      </c>
      <c r="H24" s="47" t="s">
        <v>571</v>
      </c>
      <c r="I24" s="20"/>
      <c r="J24" s="20"/>
      <c r="K24" s="20"/>
      <c r="L24" s="20"/>
      <c r="M24" s="20"/>
      <c r="N24" s="20"/>
      <c r="O24" s="20"/>
      <c r="P24" s="20"/>
      <c r="Q24" s="20"/>
      <c r="R24" s="20"/>
      <c r="S24" s="20"/>
      <c r="T24" s="20"/>
      <c r="U24" s="20"/>
      <c r="V24" s="20"/>
    </row>
    <row r="25" spans="1:22" x14ac:dyDescent="0.2">
      <c r="A25" s="20"/>
      <c r="B25" s="39" t="s">
        <v>487</v>
      </c>
      <c r="C25" s="50">
        <f>C17/C6</f>
        <v>8.2517509391182381E-2</v>
      </c>
      <c r="D25" s="50">
        <f>D17/D6</f>
        <v>5.2193713206708875E-2</v>
      </c>
      <c r="E25" s="50">
        <f>E17/E6</f>
        <v>9.1851534821789482E-2</v>
      </c>
      <c r="F25" s="51">
        <f>F17/F6</f>
        <v>9.9652421728302992E-2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0.39521746231517862</v>
      </c>
      <c r="D26" s="50">
        <f>D8/D6</f>
        <v>0.40595357103187824</v>
      </c>
      <c r="E26" s="50">
        <f>E8/E6</f>
        <v>0.44948522243621752</v>
      </c>
      <c r="F26" s="51">
        <f>F8/F6</f>
        <v>0.51492189476768191</v>
      </c>
      <c r="G26" s="46">
        <f>(IF(C26 &lt; 0.5, 100, 0)) +
  (IF(D26 &lt; 0.5, 100, 0)) +
  (IF(E26 &lt; 0.5, 100, 0)) +
  (IF(F26 &lt; 0.5, 100, 0))</f>
        <v>300</v>
      </c>
      <c r="H26" s="47" t="s">
        <v>573</v>
      </c>
      <c r="I26" s="20"/>
      <c r="J26" s="20"/>
      <c r="K26" s="20"/>
      <c r="L26" s="20"/>
      <c r="M26" s="20"/>
      <c r="N26" s="20"/>
      <c r="O26" s="20"/>
      <c r="P26" s="20"/>
      <c r="Q26" s="20"/>
      <c r="R26" s="20"/>
      <c r="S26" s="20"/>
      <c r="T26" s="20"/>
      <c r="U26" s="20"/>
      <c r="V26" s="20"/>
    </row>
    <row r="27" spans="1:22" x14ac:dyDescent="0.2">
      <c r="A27" s="20"/>
      <c r="B27" s="39" t="s">
        <v>574</v>
      </c>
      <c r="C27" s="50">
        <f>C9/(C13+C10)</f>
        <v>1.544521899250296</v>
      </c>
      <c r="D27" s="50">
        <f>D9/(D13+D10)</f>
        <v>1.5674113068322422</v>
      </c>
      <c r="E27" s="50">
        <f>E9/(E13+E10)</f>
        <v>1.68552878076321</v>
      </c>
      <c r="F27" s="51">
        <f>F9/(F13+F10)</f>
        <v>2.0041600825566772</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0.172132457459931</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0.16138366434302248</v>
      </c>
      <c r="D31" s="50">
        <f>D17/(D13+D10)</f>
        <v>0.10571190749364469</v>
      </c>
      <c r="E31" s="50">
        <f>E17/(E13+E10)</f>
        <v>0.19827033130597685</v>
      </c>
      <c r="F31" s="51">
        <f>F17/(F13+F10)</f>
        <v>0.24131703698926119</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0.29583333333333334</v>
      </c>
      <c r="J2" s="20"/>
      <c r="K2" s="20"/>
      <c r="L2" s="20"/>
      <c r="M2" s="20"/>
      <c r="N2" s="20"/>
      <c r="O2" s="20"/>
      <c r="P2" s="20"/>
      <c r="Q2" s="20"/>
      <c r="R2" s="20"/>
      <c r="S2" s="20"/>
      <c r="T2" s="20"/>
      <c r="U2" s="20"/>
      <c r="V2" s="20"/>
    </row>
    <row r="3" spans="1:22" ht="19" x14ac:dyDescent="0.25">
      <c r="A3" s="20"/>
      <c r="B3" s="26" t="s">
        <v>545</v>
      </c>
      <c r="C3" s="27">
        <v>1314000000</v>
      </c>
      <c r="D3" s="27">
        <v>1424000000</v>
      </c>
      <c r="E3" s="27">
        <v>1098000000</v>
      </c>
      <c r="F3" s="28">
        <v>732000000</v>
      </c>
      <c r="G3" s="20"/>
      <c r="H3" s="20"/>
      <c r="I3" s="20"/>
      <c r="J3" s="20"/>
      <c r="K3" s="20"/>
      <c r="L3" s="20"/>
      <c r="M3" s="20"/>
      <c r="N3" s="20"/>
      <c r="O3" s="20"/>
      <c r="P3" s="20"/>
      <c r="Q3" s="20"/>
      <c r="R3" s="20"/>
      <c r="S3" s="20"/>
      <c r="T3" s="20"/>
      <c r="U3" s="20"/>
      <c r="V3" s="20"/>
    </row>
    <row r="4" spans="1:22" ht="19" x14ac:dyDescent="0.25">
      <c r="A4" s="20"/>
      <c r="B4" s="29" t="s">
        <v>546</v>
      </c>
      <c r="C4" s="27">
        <v>42490000000</v>
      </c>
      <c r="D4" s="27">
        <v>40145000000</v>
      </c>
      <c r="E4" s="27">
        <v>35986000000</v>
      </c>
      <c r="F4" s="28">
        <v>32262000000</v>
      </c>
      <c r="G4" s="20"/>
      <c r="H4" s="20"/>
      <c r="I4" s="20"/>
      <c r="J4" s="20"/>
      <c r="K4" s="20"/>
      <c r="L4" s="20"/>
      <c r="M4" s="20"/>
      <c r="N4" s="20"/>
      <c r="O4" s="20"/>
      <c r="P4" s="20"/>
      <c r="Q4" s="20"/>
      <c r="R4" s="20"/>
      <c r="S4" s="20"/>
      <c r="T4" s="20"/>
      <c r="U4" s="20"/>
      <c r="V4" s="20"/>
    </row>
    <row r="5" spans="1:22" ht="19" x14ac:dyDescent="0.25">
      <c r="A5" s="20"/>
      <c r="B5" s="29" t="s">
        <v>547</v>
      </c>
      <c r="C5" s="27">
        <v>9753000000</v>
      </c>
      <c r="D5" s="27">
        <v>9753000000</v>
      </c>
      <c r="E5" s="27">
        <v>9753000000</v>
      </c>
      <c r="F5" s="28">
        <v>9753000000</v>
      </c>
      <c r="G5" s="20"/>
      <c r="H5" s="20"/>
      <c r="I5" s="20"/>
      <c r="J5" s="20"/>
      <c r="K5" s="20"/>
      <c r="L5" s="20"/>
      <c r="M5" s="20"/>
      <c r="N5" s="20"/>
      <c r="O5" s="20"/>
      <c r="P5" s="20"/>
      <c r="Q5" s="20"/>
      <c r="R5" s="20"/>
      <c r="S5" s="20"/>
      <c r="T5" s="20"/>
      <c r="U5" s="20"/>
      <c r="V5" s="20"/>
    </row>
    <row r="6" spans="1:22" ht="19" x14ac:dyDescent="0.25">
      <c r="A6" s="20"/>
      <c r="B6" s="29" t="s">
        <v>548</v>
      </c>
      <c r="C6" s="27">
        <v>73644000000</v>
      </c>
      <c r="D6" s="27">
        <v>72288000000</v>
      </c>
      <c r="E6" s="27">
        <v>72459000000</v>
      </c>
      <c r="F6" s="28">
        <v>71996000000</v>
      </c>
      <c r="G6" s="20"/>
      <c r="H6" s="20"/>
      <c r="I6" s="20"/>
      <c r="J6" s="20"/>
      <c r="K6" s="20"/>
      <c r="L6" s="20"/>
      <c r="M6" s="20"/>
      <c r="N6" s="20"/>
      <c r="O6" s="20"/>
      <c r="P6" s="20"/>
      <c r="Q6" s="20"/>
      <c r="R6" s="20"/>
      <c r="S6" s="20"/>
      <c r="T6" s="20"/>
      <c r="U6" s="20"/>
      <c r="V6" s="20"/>
    </row>
    <row r="7" spans="1:22" ht="19" x14ac:dyDescent="0.25">
      <c r="A7" s="20"/>
      <c r="B7" s="29" t="s">
        <v>549</v>
      </c>
      <c r="C7" s="27">
        <v>26418000000</v>
      </c>
      <c r="D7" s="27">
        <v>25940000000</v>
      </c>
      <c r="E7" s="27">
        <v>20966000000</v>
      </c>
      <c r="F7" s="28">
        <v>15927000000</v>
      </c>
      <c r="G7" s="20"/>
      <c r="H7" s="20"/>
      <c r="I7" s="20"/>
      <c r="J7" s="20"/>
      <c r="K7" s="20"/>
      <c r="L7" s="20"/>
      <c r="M7" s="20"/>
      <c r="N7" s="20"/>
      <c r="O7" s="20"/>
      <c r="P7" s="20"/>
      <c r="Q7" s="20"/>
      <c r="R7" s="20"/>
      <c r="S7" s="20"/>
      <c r="T7" s="20"/>
      <c r="U7" s="20"/>
      <c r="V7" s="20"/>
    </row>
    <row r="8" spans="1:22" ht="19" x14ac:dyDescent="0.25">
      <c r="A8" s="20"/>
      <c r="B8" s="29" t="s">
        <v>550</v>
      </c>
      <c r="C8" s="27">
        <v>36121000000</v>
      </c>
      <c r="D8" s="27">
        <v>39766000000</v>
      </c>
      <c r="E8" s="27">
        <v>47606000000</v>
      </c>
      <c r="F8" s="28">
        <v>54535000000</v>
      </c>
      <c r="G8" s="20"/>
      <c r="H8" s="20"/>
      <c r="I8" s="20"/>
      <c r="J8" s="20"/>
      <c r="K8" s="20"/>
      <c r="L8" s="20"/>
      <c r="M8" s="20"/>
      <c r="N8" s="20"/>
      <c r="O8" s="20"/>
      <c r="P8" s="20"/>
      <c r="Q8" s="20"/>
      <c r="R8" s="20"/>
      <c r="S8" s="20"/>
      <c r="T8" s="20"/>
      <c r="U8" s="20"/>
      <c r="V8" s="20"/>
    </row>
    <row r="9" spans="1:22" ht="19" x14ac:dyDescent="0.25">
      <c r="A9" s="20"/>
      <c r="B9" s="29" t="s">
        <v>551</v>
      </c>
      <c r="C9" s="27">
        <v>62539000000</v>
      </c>
      <c r="D9" s="27">
        <v>65706000000</v>
      </c>
      <c r="E9" s="27">
        <v>68572000000</v>
      </c>
      <c r="F9" s="28">
        <v>70462000000</v>
      </c>
      <c r="G9" s="20"/>
      <c r="H9" s="20"/>
      <c r="I9" s="20"/>
      <c r="J9" s="20"/>
      <c r="K9" s="20"/>
      <c r="L9" s="20"/>
      <c r="M9" s="20"/>
      <c r="N9" s="20"/>
      <c r="O9" s="20"/>
      <c r="P9" s="20"/>
      <c r="Q9" s="20"/>
      <c r="R9" s="20"/>
      <c r="S9" s="20"/>
      <c r="T9" s="20"/>
      <c r="U9" s="20"/>
      <c r="V9" s="20"/>
    </row>
    <row r="10" spans="1:22" ht="19" x14ac:dyDescent="0.25">
      <c r="A10" s="20"/>
      <c r="B10" s="29" t="s">
        <v>552</v>
      </c>
      <c r="C10" s="27">
        <v>341000000</v>
      </c>
      <c r="D10" s="27">
        <v>313000000</v>
      </c>
      <c r="E10" s="27">
        <v>282000000</v>
      </c>
      <c r="F10" s="28">
        <v>259000000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5650000000</v>
      </c>
      <c r="D12" s="27">
        <v>1170000000</v>
      </c>
      <c r="E12" s="27">
        <v>-148000000</v>
      </c>
      <c r="F12" s="28">
        <v>-428000000</v>
      </c>
      <c r="G12" s="20"/>
      <c r="H12" s="20"/>
      <c r="I12" s="20"/>
      <c r="J12" s="20"/>
      <c r="K12" s="20"/>
      <c r="L12" s="20"/>
      <c r="M12" s="20"/>
      <c r="N12" s="20"/>
      <c r="O12" s="20"/>
      <c r="P12" s="20"/>
      <c r="Q12" s="20"/>
      <c r="R12" s="20"/>
      <c r="S12" s="20"/>
      <c r="T12" s="20"/>
      <c r="U12" s="20"/>
      <c r="V12" s="20"/>
    </row>
    <row r="13" spans="1:22" ht="19" x14ac:dyDescent="0.25">
      <c r="A13" s="20"/>
      <c r="B13" s="29" t="s">
        <v>555</v>
      </c>
      <c r="C13" s="27">
        <v>11105000000</v>
      </c>
      <c r="D13" s="27">
        <v>6582000000</v>
      </c>
      <c r="E13" s="27">
        <v>3887000000</v>
      </c>
      <c r="F13" s="28">
        <v>1534000000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6464000000</v>
      </c>
      <c r="D17" s="34">
        <v>6363000000</v>
      </c>
      <c r="E17" s="34">
        <v>3264000000</v>
      </c>
      <c r="F17" s="35">
        <v>-3793000000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0.15212991292068723</v>
      </c>
      <c r="D24" s="50">
        <f>D17/(D4)</f>
        <v>0.15850043591979077</v>
      </c>
      <c r="E24" s="50">
        <f>E17/(E4)</f>
        <v>9.0701939643194576E-2</v>
      </c>
      <c r="F24" s="51">
        <f>F17/(F4)</f>
        <v>-0.11756865662389189</v>
      </c>
      <c r="G24" s="46">
        <f>(IF(C24 &gt; 0.5, 100, IF(C24 &gt;= 0.2, 50, 0))) +
  (IF(D24 &gt; 0.5, 100, IF(D24 &gt;= 0.2, 50, 0))) +
  (IF(E24 &gt; 0.5, 100, IF(E24 &gt;= 0.2, 50, 0))) +
  (IF(F24 &gt; 0.5, 100, IF(F24 &gt;= 0.2, 50, 0)))</f>
        <v>0</v>
      </c>
      <c r="H24" s="47" t="s">
        <v>571</v>
      </c>
      <c r="I24" s="20"/>
      <c r="J24" s="20"/>
      <c r="K24" s="20"/>
      <c r="L24" s="20"/>
      <c r="M24" s="20"/>
      <c r="N24" s="20"/>
      <c r="O24" s="20"/>
      <c r="P24" s="20"/>
      <c r="Q24" s="20"/>
      <c r="R24" s="20"/>
      <c r="S24" s="20"/>
      <c r="T24" s="20"/>
      <c r="U24" s="20"/>
      <c r="V24" s="20"/>
    </row>
    <row r="25" spans="1:22" x14ac:dyDescent="0.2">
      <c r="A25" s="20"/>
      <c r="B25" s="39" t="s">
        <v>487</v>
      </c>
      <c r="C25" s="50">
        <f>C17/C6</f>
        <v>8.7773613600564876E-2</v>
      </c>
      <c r="D25" s="50">
        <f>D17/D6</f>
        <v>8.802290836653387E-2</v>
      </c>
      <c r="E25" s="50">
        <f>E17/E6</f>
        <v>4.5046164037593671E-2</v>
      </c>
      <c r="F25" s="51">
        <f>F17/F6</f>
        <v>-5.2683482415689757E-2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0.49048123404486449</v>
      </c>
      <c r="D26" s="50">
        <f>D8/D6</f>
        <v>0.55010513501549363</v>
      </c>
      <c r="E26" s="50">
        <f>E8/E6</f>
        <v>0.65700603099683963</v>
      </c>
      <c r="F26" s="51">
        <f>F8/F6</f>
        <v>0.75747263736874271</v>
      </c>
      <c r="G26" s="46">
        <f>(IF(C26 &lt; 0.5, 100, 0)) +
  (IF(D26 &lt; 0.5, 100, 0)) +
  (IF(E26 &lt; 0.5, 100, 0)) +
  (IF(F26 &lt; 0.5, 100, 0))</f>
        <v>100</v>
      </c>
      <c r="H26" s="47" t="s">
        <v>573</v>
      </c>
      <c r="I26" s="20"/>
      <c r="J26" s="20"/>
      <c r="K26" s="20"/>
      <c r="L26" s="20"/>
      <c r="M26" s="20"/>
      <c r="N26" s="20"/>
      <c r="O26" s="20"/>
      <c r="P26" s="20"/>
      <c r="Q26" s="20"/>
      <c r="R26" s="20"/>
      <c r="S26" s="20"/>
      <c r="T26" s="20"/>
      <c r="U26" s="20"/>
      <c r="V26" s="20"/>
    </row>
    <row r="27" spans="1:22" x14ac:dyDescent="0.2">
      <c r="A27" s="20"/>
      <c r="B27" s="39" t="s">
        <v>574</v>
      </c>
      <c r="C27" s="50">
        <f>C9/(C13+C10)</f>
        <v>5.4638301590075136</v>
      </c>
      <c r="D27" s="50">
        <f>D9/(D13+D10)</f>
        <v>9.5295141406816537</v>
      </c>
      <c r="E27" s="50">
        <f>E9/(E13+E10)</f>
        <v>16.448069081314465</v>
      </c>
      <c r="F27" s="51">
        <f>F9/(F13+F10)</f>
        <v>39.298382598996099</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-1.910183727940737</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0.56473877337060985</v>
      </c>
      <c r="D31" s="50">
        <f>D17/(D13+D10)</f>
        <v>0.92284263959390866</v>
      </c>
      <c r="E31" s="50">
        <f>E17/(E13+E10)</f>
        <v>0.78292156392420242</v>
      </c>
      <c r="F31" s="51">
        <f>F17/(F13+F10)</f>
        <v>-2.1154489682097046</v>
      </c>
      <c r="G31" s="46">
        <f>(IF(C31 &gt; 0.23, 100, 0)) +
  (IF(D31 &gt; 0.23, 100, 0)) +
  (IF(E31 &gt; 0.23, 100, 0)) +
  (IF(F31 &gt; 0.23, 100, 0))</f>
        <v>300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0.67833333333333345</v>
      </c>
      <c r="J2" s="20"/>
      <c r="K2" s="20"/>
      <c r="L2" s="20"/>
      <c r="M2" s="20"/>
      <c r="N2" s="20"/>
      <c r="O2" s="20"/>
      <c r="P2" s="20"/>
      <c r="Q2" s="20"/>
      <c r="R2" s="20"/>
      <c r="S2" s="20"/>
      <c r="T2" s="20"/>
      <c r="U2" s="20"/>
      <c r="V2" s="20"/>
    </row>
    <row r="3" spans="1:22" ht="19" x14ac:dyDescent="0.25">
      <c r="A3" s="20"/>
      <c r="B3" s="26" t="s">
        <v>545</v>
      </c>
      <c r="C3" s="27">
        <v>249000000</v>
      </c>
      <c r="D3" s="27">
        <v>201000000</v>
      </c>
      <c r="E3" s="27">
        <v>114000000</v>
      </c>
      <c r="F3" s="28">
        <v>0</v>
      </c>
      <c r="G3" s="20"/>
      <c r="H3" s="20"/>
      <c r="I3" s="20"/>
      <c r="J3" s="20"/>
      <c r="K3" s="20"/>
      <c r="L3" s="20"/>
      <c r="M3" s="20"/>
      <c r="N3" s="20"/>
      <c r="O3" s="20"/>
      <c r="P3" s="20"/>
      <c r="Q3" s="20"/>
      <c r="R3" s="20"/>
      <c r="S3" s="20"/>
      <c r="T3" s="20"/>
      <c r="U3" s="20"/>
      <c r="V3" s="20"/>
    </row>
    <row r="4" spans="1:22" ht="19" x14ac:dyDescent="0.25">
      <c r="A4" s="20"/>
      <c r="B4" s="29" t="s">
        <v>546</v>
      </c>
      <c r="C4" s="27">
        <v>19595000000</v>
      </c>
      <c r="D4" s="27">
        <v>18330000000</v>
      </c>
      <c r="E4" s="27">
        <v>15243000000</v>
      </c>
      <c r="F4" s="28">
        <v>5616000000</v>
      </c>
      <c r="G4" s="20"/>
      <c r="H4" s="20"/>
      <c r="I4" s="20"/>
      <c r="J4" s="20"/>
      <c r="K4" s="20"/>
      <c r="L4" s="20"/>
      <c r="M4" s="20"/>
      <c r="N4" s="20"/>
      <c r="O4" s="20"/>
      <c r="P4" s="20"/>
      <c r="Q4" s="20"/>
      <c r="R4" s="20"/>
      <c r="S4" s="20"/>
      <c r="T4" s="20"/>
      <c r="U4" s="20"/>
      <c r="V4" s="20"/>
    </row>
    <row r="5" spans="1:22" ht="19" x14ac:dyDescent="0.25">
      <c r="A5" s="20"/>
      <c r="B5" s="29" t="s">
        <v>547</v>
      </c>
      <c r="C5" s="27">
        <v>753000000</v>
      </c>
      <c r="D5" s="27">
        <v>753000000</v>
      </c>
      <c r="E5" s="27">
        <v>753000000</v>
      </c>
      <c r="F5" s="28">
        <v>753000000</v>
      </c>
      <c r="G5" s="20"/>
      <c r="H5" s="20"/>
      <c r="I5" s="20"/>
      <c r="J5" s="20"/>
      <c r="K5" s="20"/>
      <c r="L5" s="20"/>
      <c r="M5" s="20"/>
      <c r="N5" s="20"/>
      <c r="O5" s="20"/>
      <c r="P5" s="20"/>
      <c r="Q5" s="20"/>
      <c r="R5" s="20"/>
      <c r="S5" s="20"/>
      <c r="T5" s="20"/>
      <c r="U5" s="20"/>
      <c r="V5" s="20"/>
    </row>
    <row r="6" spans="1:22" ht="19" x14ac:dyDescent="0.25">
      <c r="A6" s="20"/>
      <c r="B6" s="29" t="s">
        <v>548</v>
      </c>
      <c r="C6" s="27">
        <v>24490000000</v>
      </c>
      <c r="D6" s="27">
        <v>23721000000</v>
      </c>
      <c r="E6" s="27">
        <v>21025000000</v>
      </c>
      <c r="F6" s="28">
        <v>9912000000</v>
      </c>
      <c r="G6" s="20"/>
      <c r="H6" s="20"/>
      <c r="I6" s="20"/>
      <c r="J6" s="20"/>
      <c r="K6" s="20"/>
      <c r="L6" s="20"/>
      <c r="M6" s="20"/>
      <c r="N6" s="20"/>
      <c r="O6" s="20"/>
      <c r="P6" s="20"/>
      <c r="Q6" s="20"/>
      <c r="R6" s="20"/>
      <c r="S6" s="20"/>
      <c r="T6" s="20"/>
      <c r="U6" s="20"/>
      <c r="V6" s="20"/>
    </row>
    <row r="7" spans="1:22" ht="19" x14ac:dyDescent="0.25">
      <c r="A7" s="20"/>
      <c r="B7" s="29" t="s">
        <v>549</v>
      </c>
      <c r="C7" s="27">
        <v>2949000000</v>
      </c>
      <c r="D7" s="27">
        <v>3105000000</v>
      </c>
      <c r="E7" s="27">
        <v>3087000000</v>
      </c>
      <c r="F7" s="28">
        <v>1440000000</v>
      </c>
      <c r="G7" s="20"/>
      <c r="H7" s="20"/>
      <c r="I7" s="20"/>
      <c r="J7" s="20"/>
      <c r="K7" s="20"/>
      <c r="L7" s="20"/>
      <c r="M7" s="20"/>
      <c r="N7" s="20"/>
      <c r="O7" s="20"/>
      <c r="P7" s="20"/>
      <c r="Q7" s="20"/>
      <c r="R7" s="20"/>
      <c r="S7" s="20"/>
      <c r="T7" s="20"/>
      <c r="U7" s="20"/>
      <c r="V7" s="20"/>
    </row>
    <row r="8" spans="1:22" ht="19" x14ac:dyDescent="0.25">
      <c r="A8" s="20"/>
      <c r="B8" s="29" t="s">
        <v>550</v>
      </c>
      <c r="C8" s="27">
        <v>9324000000</v>
      </c>
      <c r="D8" s="27">
        <v>9320000000</v>
      </c>
      <c r="E8" s="27">
        <v>8539000000</v>
      </c>
      <c r="F8" s="28">
        <v>5453000000</v>
      </c>
      <c r="G8" s="20"/>
      <c r="H8" s="20"/>
      <c r="I8" s="20"/>
      <c r="J8" s="20"/>
      <c r="K8" s="20"/>
      <c r="L8" s="20"/>
      <c r="M8" s="20"/>
      <c r="N8" s="20"/>
      <c r="O8" s="20"/>
      <c r="P8" s="20"/>
      <c r="Q8" s="20"/>
      <c r="R8" s="20"/>
      <c r="S8" s="20"/>
      <c r="T8" s="20"/>
      <c r="U8" s="20"/>
      <c r="V8" s="20"/>
    </row>
    <row r="9" spans="1:22" ht="19" x14ac:dyDescent="0.25">
      <c r="A9" s="20"/>
      <c r="B9" s="29" t="s">
        <v>551</v>
      </c>
      <c r="C9" s="27">
        <v>12273000000</v>
      </c>
      <c r="D9" s="27">
        <v>12425000000</v>
      </c>
      <c r="E9" s="27">
        <v>11626000000</v>
      </c>
      <c r="F9" s="28">
        <v>6893000000</v>
      </c>
      <c r="G9" s="20"/>
      <c r="H9" s="20"/>
      <c r="I9" s="20"/>
      <c r="J9" s="20"/>
      <c r="K9" s="20"/>
      <c r="L9" s="20"/>
      <c r="M9" s="20"/>
      <c r="N9" s="20"/>
      <c r="O9" s="20"/>
      <c r="P9" s="20"/>
      <c r="Q9" s="20"/>
      <c r="R9" s="20"/>
      <c r="S9" s="20"/>
      <c r="T9" s="20"/>
      <c r="U9" s="20"/>
      <c r="V9" s="20"/>
    </row>
    <row r="10" spans="1:22" ht="19" x14ac:dyDescent="0.25">
      <c r="A10" s="20"/>
      <c r="B10" s="29" t="s">
        <v>552</v>
      </c>
      <c r="C10" s="27">
        <v>13000000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6195000000</v>
      </c>
      <c r="D12" s="27">
        <v>4297000000</v>
      </c>
      <c r="E12" s="27">
        <v>1692000000</v>
      </c>
      <c r="F12" s="28">
        <v>208000000</v>
      </c>
      <c r="G12" s="20"/>
      <c r="H12" s="20"/>
      <c r="I12" s="20"/>
      <c r="J12" s="20"/>
      <c r="K12" s="20"/>
      <c r="L12" s="20"/>
      <c r="M12" s="20"/>
      <c r="N12" s="20"/>
      <c r="O12" s="20"/>
      <c r="P12" s="20"/>
      <c r="Q12" s="20"/>
      <c r="R12" s="20"/>
      <c r="S12" s="20"/>
      <c r="T12" s="20"/>
      <c r="U12" s="20"/>
      <c r="V12" s="20"/>
    </row>
    <row r="13" spans="1:22" ht="19" x14ac:dyDescent="0.25">
      <c r="A13" s="20"/>
      <c r="B13" s="29" t="s">
        <v>555</v>
      </c>
      <c r="C13" s="27">
        <v>12217000000</v>
      </c>
      <c r="D13" s="27">
        <v>11296000000</v>
      </c>
      <c r="E13" s="27">
        <v>9399000000</v>
      </c>
      <c r="F13" s="28">
        <v>3019000000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6544000000</v>
      </c>
      <c r="D17" s="34">
        <v>8530000000</v>
      </c>
      <c r="E17" s="34">
        <v>4899000000</v>
      </c>
      <c r="F17" s="35">
        <v>1354000000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Fail</v>
      </c>
      <c r="G23" s="46">
        <f>(COUNTIF(C23:F23, "Pass") * 100) + (COUNTIF(C23:F23, "Fail") * 0)</f>
        <v>300</v>
      </c>
      <c r="H23" s="47" t="s">
        <v>570</v>
      </c>
      <c r="I23" s="20"/>
      <c r="J23" s="20"/>
      <c r="K23" s="20"/>
      <c r="L23" s="20"/>
      <c r="M23" s="20"/>
      <c r="N23" s="20"/>
      <c r="O23" s="20"/>
      <c r="P23" s="20"/>
      <c r="Q23" s="20"/>
      <c r="R23" s="20"/>
      <c r="S23" s="20"/>
      <c r="T23" s="20"/>
      <c r="U23" s="20"/>
      <c r="V23" s="20"/>
    </row>
    <row r="24" spans="1:22" x14ac:dyDescent="0.2">
      <c r="A24" s="20"/>
      <c r="B24" s="39" t="s">
        <v>499</v>
      </c>
      <c r="C24" s="50">
        <f>C17/(C4)</f>
        <v>0.33396274559836692</v>
      </c>
      <c r="D24" s="50">
        <f>D17/(D4)</f>
        <v>0.46535733769776322</v>
      </c>
      <c r="E24" s="50">
        <f>E17/(E4)</f>
        <v>0.32139342649084823</v>
      </c>
      <c r="F24" s="51">
        <f>F17/(F4)</f>
        <v>0.24109686609686609</v>
      </c>
      <c r="G24" s="46">
        <f>(IF(C24 &gt; 0.5, 100, IF(C24 &gt;= 0.2, 50, 0))) +
  (IF(D24 &gt; 0.5, 100, IF(D24 &gt;= 0.2, 50, 0))) +
  (IF(E24 &gt; 0.5, 100, IF(E24 &gt;= 0.2, 50, 0))) +
  (IF(F24 &gt; 0.5, 100, IF(F24 &gt;= 0.2, 50, 0)))</f>
        <v>200</v>
      </c>
      <c r="H24" s="47" t="s">
        <v>571</v>
      </c>
      <c r="I24" s="20"/>
      <c r="J24" s="20"/>
      <c r="K24" s="20"/>
      <c r="L24" s="20"/>
      <c r="M24" s="20"/>
      <c r="N24" s="20"/>
      <c r="O24" s="20"/>
      <c r="P24" s="20"/>
      <c r="Q24" s="20"/>
      <c r="R24" s="20"/>
      <c r="S24" s="20"/>
      <c r="T24" s="20"/>
      <c r="U24" s="20"/>
      <c r="V24" s="20"/>
    </row>
    <row r="25" spans="1:22" x14ac:dyDescent="0.2">
      <c r="A25" s="20"/>
      <c r="B25" s="39" t="s">
        <v>487</v>
      </c>
      <c r="C25" s="50">
        <f>C17/C6</f>
        <v>0.2672111065741119</v>
      </c>
      <c r="D25" s="50">
        <f>D17/D6</f>
        <v>0.35959698157750514</v>
      </c>
      <c r="E25" s="50">
        <f>E17/E6</f>
        <v>0.23300832342449465</v>
      </c>
      <c r="F25" s="51">
        <f>F17/F6</f>
        <v>0.13660209846650526</v>
      </c>
      <c r="G25" s="46">
        <f>(IF(C25 &gt; 0.17, 100, IF(C25 &gt;= 0.1, 50, 0))) +
  (IF(D25 &gt; 0.17, 100, IF(D25 &gt;= 0.1, 50, 0))) +
  (IF(E25 &gt; 0.17, 100, IF(E25 &gt;= 0.1, 50, 0))) +
  (IF(F25 &gt; 0.17, 100, IF(F25 &gt;= 0.1, 50, 0)))</f>
        <v>350</v>
      </c>
      <c r="H25" s="47" t="s">
        <v>572</v>
      </c>
      <c r="I25" s="20"/>
      <c r="J25" s="20"/>
      <c r="K25" s="20"/>
      <c r="L25" s="20"/>
      <c r="M25" s="20"/>
      <c r="N25" s="20"/>
      <c r="O25" s="20"/>
      <c r="P25" s="20"/>
      <c r="Q25" s="20"/>
      <c r="R25" s="20"/>
      <c r="S25" s="20"/>
      <c r="T25" s="20"/>
      <c r="U25" s="20"/>
      <c r="V25" s="20"/>
    </row>
    <row r="26" spans="1:22" x14ac:dyDescent="0.2">
      <c r="A26" s="20"/>
      <c r="B26" s="39" t="s">
        <v>489</v>
      </c>
      <c r="C26" s="50">
        <f>C8/C6</f>
        <v>0.38072682727643936</v>
      </c>
      <c r="D26" s="50">
        <f>D8/D6</f>
        <v>0.39290080519371023</v>
      </c>
      <c r="E26" s="50">
        <f>E8/E6</f>
        <v>0.40613555291319858</v>
      </c>
      <c r="F26" s="51">
        <f>F8/F6</f>
        <v>0.55014124293785316</v>
      </c>
      <c r="G26" s="46">
        <f>(IF(C26 &lt; 0.5, 100, 0)) +
  (IF(D26 &lt; 0.5, 100, 0)) +
  (IF(E26 &lt; 0.5, 100, 0)) +
  (IF(F26 &lt; 0.5, 100, 0))</f>
        <v>300</v>
      </c>
      <c r="H26" s="47" t="s">
        <v>573</v>
      </c>
      <c r="I26" s="20"/>
      <c r="J26" s="20"/>
      <c r="K26" s="20"/>
      <c r="L26" s="20"/>
      <c r="M26" s="20"/>
      <c r="N26" s="20"/>
      <c r="O26" s="20"/>
      <c r="P26" s="20"/>
      <c r="Q26" s="20"/>
      <c r="R26" s="20"/>
      <c r="S26" s="20"/>
      <c r="T26" s="20"/>
      <c r="U26" s="20"/>
      <c r="V26" s="20"/>
    </row>
    <row r="27" spans="1:22" x14ac:dyDescent="0.2">
      <c r="A27" s="20"/>
      <c r="B27" s="39" t="s">
        <v>574</v>
      </c>
      <c r="C27" s="50">
        <f>C9/(C13+C10)</f>
        <v>1.0035159443990187</v>
      </c>
      <c r="D27" s="50">
        <f>D9/(D13+D10)</f>
        <v>1.0999468838526911</v>
      </c>
      <c r="E27" s="50">
        <f>E9/(E13+E10)</f>
        <v>1.2369401000106395</v>
      </c>
      <c r="F27" s="51">
        <f>F9/(F13+F10)</f>
        <v>2.283206359721762</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3.0386390024806733</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Fail</v>
      </c>
      <c r="E30" s="57" t="str">
        <f>IF(E10&lt;&gt;0,"Pass","Fail")</f>
        <v>Fail</v>
      </c>
      <c r="F30" s="58" t="str">
        <f>IF(F10&lt;&gt;0,"Pass","Fail")</f>
        <v>Fail</v>
      </c>
      <c r="G30" s="46">
        <f>(COUNTIF(C30:F30, "Pass") * 100) + (COUNTIF(C30:F30, "Fail") * 0)</f>
        <v>100</v>
      </c>
      <c r="H30" s="47" t="s">
        <v>579</v>
      </c>
      <c r="I30" s="20"/>
      <c r="J30" s="20"/>
      <c r="K30" s="20"/>
      <c r="L30" s="20"/>
      <c r="M30" s="20"/>
      <c r="N30" s="20"/>
      <c r="O30" s="20"/>
      <c r="P30" s="20"/>
      <c r="Q30" s="20"/>
      <c r="R30" s="20"/>
      <c r="S30" s="20"/>
      <c r="T30" s="20"/>
      <c r="U30" s="20"/>
      <c r="V30" s="20"/>
    </row>
    <row r="31" spans="1:22" x14ac:dyDescent="0.2">
      <c r="A31" s="20"/>
      <c r="B31" s="39" t="s">
        <v>580</v>
      </c>
      <c r="C31" s="50">
        <f>C17/(C13+C10)</f>
        <v>0.53507767784137372</v>
      </c>
      <c r="D31" s="50">
        <f>D17/(D13+D10)</f>
        <v>0.75513456090651554</v>
      </c>
      <c r="E31" s="50">
        <f>E17/(E13+E10)</f>
        <v>0.52122566230450051</v>
      </c>
      <c r="F31" s="51">
        <f>F17/(F13+F10)</f>
        <v>0.44849287843656838</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0.50416666666666665</v>
      </c>
      <c r="J2" s="20"/>
      <c r="K2" s="20"/>
      <c r="L2" s="20"/>
      <c r="M2" s="20"/>
      <c r="N2" s="20"/>
      <c r="O2" s="20"/>
      <c r="P2" s="20"/>
      <c r="Q2" s="20"/>
      <c r="R2" s="20"/>
      <c r="S2" s="20"/>
      <c r="T2" s="20"/>
      <c r="U2" s="20"/>
      <c r="V2" s="20"/>
    </row>
    <row r="3" spans="1:22" ht="19" x14ac:dyDescent="0.25">
      <c r="A3" s="20"/>
      <c r="B3" s="26" t="s">
        <v>545</v>
      </c>
      <c r="C3" s="27">
        <v>559600000</v>
      </c>
      <c r="D3" s="27">
        <v>306700000</v>
      </c>
      <c r="E3" s="27">
        <v>357300000</v>
      </c>
      <c r="F3" s="28">
        <v>234700000</v>
      </c>
      <c r="G3" s="20"/>
      <c r="H3" s="20"/>
      <c r="I3" s="20"/>
      <c r="J3" s="20"/>
      <c r="K3" s="20"/>
      <c r="L3" s="20"/>
      <c r="M3" s="20"/>
      <c r="N3" s="20"/>
      <c r="O3" s="20"/>
      <c r="P3" s="20"/>
      <c r="Q3" s="20"/>
      <c r="R3" s="20"/>
      <c r="S3" s="20"/>
      <c r="T3" s="20"/>
      <c r="U3" s="20"/>
      <c r="V3" s="20"/>
    </row>
    <row r="4" spans="1:22" ht="19" x14ac:dyDescent="0.25">
      <c r="A4" s="20"/>
      <c r="B4" s="29" t="s">
        <v>546</v>
      </c>
      <c r="C4" s="27">
        <v>1184500000</v>
      </c>
      <c r="D4" s="27">
        <v>1135600000</v>
      </c>
      <c r="E4" s="27">
        <v>889900000</v>
      </c>
      <c r="F4" s="28">
        <v>608600000</v>
      </c>
      <c r="G4" s="20"/>
      <c r="H4" s="20"/>
      <c r="I4" s="20"/>
      <c r="J4" s="20"/>
      <c r="K4" s="20"/>
      <c r="L4" s="20"/>
      <c r="M4" s="20"/>
      <c r="N4" s="20"/>
      <c r="O4" s="20"/>
      <c r="P4" s="20"/>
      <c r="Q4" s="20"/>
      <c r="R4" s="20"/>
      <c r="S4" s="20"/>
      <c r="T4" s="20"/>
      <c r="U4" s="20"/>
      <c r="V4" s="20"/>
    </row>
    <row r="5" spans="1:22" ht="19" x14ac:dyDescent="0.25">
      <c r="A5" s="20"/>
      <c r="B5" s="29" t="s">
        <v>547</v>
      </c>
      <c r="C5" s="27">
        <v>25200000</v>
      </c>
      <c r="D5" s="27">
        <v>25700000</v>
      </c>
      <c r="E5" s="27">
        <v>26500000</v>
      </c>
      <c r="F5" s="28">
        <v>19300000</v>
      </c>
      <c r="G5" s="20"/>
      <c r="H5" s="20"/>
      <c r="I5" s="20"/>
      <c r="J5" s="20"/>
      <c r="K5" s="20"/>
      <c r="L5" s="20"/>
      <c r="M5" s="20"/>
      <c r="N5" s="20"/>
      <c r="O5" s="20"/>
      <c r="P5" s="20"/>
      <c r="Q5" s="20"/>
      <c r="R5" s="20"/>
      <c r="S5" s="20"/>
      <c r="T5" s="20"/>
      <c r="U5" s="20"/>
      <c r="V5" s="20"/>
    </row>
    <row r="6" spans="1:22" ht="19" x14ac:dyDescent="0.25">
      <c r="A6" s="20"/>
      <c r="B6" s="29" t="s">
        <v>548</v>
      </c>
      <c r="C6" s="27">
        <v>6264500000</v>
      </c>
      <c r="D6" s="27">
        <v>5391700000</v>
      </c>
      <c r="E6" s="27">
        <v>4933300000</v>
      </c>
      <c r="F6" s="28">
        <v>4290500000</v>
      </c>
      <c r="G6" s="20"/>
      <c r="H6" s="20"/>
      <c r="I6" s="20"/>
      <c r="J6" s="20"/>
      <c r="K6" s="20"/>
      <c r="L6" s="20"/>
      <c r="M6" s="20"/>
      <c r="N6" s="20"/>
      <c r="O6" s="20"/>
      <c r="P6" s="20"/>
      <c r="Q6" s="20"/>
      <c r="R6" s="20"/>
      <c r="S6" s="20"/>
      <c r="T6" s="20"/>
      <c r="U6" s="20"/>
      <c r="V6" s="20"/>
    </row>
    <row r="7" spans="1:22" ht="19" x14ac:dyDescent="0.25">
      <c r="A7" s="20"/>
      <c r="B7" s="29" t="s">
        <v>549</v>
      </c>
      <c r="C7" s="27">
        <v>1556000000</v>
      </c>
      <c r="D7" s="27">
        <v>1839300000</v>
      </c>
      <c r="E7" s="27">
        <v>720800000</v>
      </c>
      <c r="F7" s="28">
        <v>614100000</v>
      </c>
      <c r="G7" s="20"/>
      <c r="H7" s="20"/>
      <c r="I7" s="20"/>
      <c r="J7" s="20"/>
      <c r="K7" s="20"/>
      <c r="L7" s="20"/>
      <c r="M7" s="20"/>
      <c r="N7" s="20"/>
      <c r="O7" s="20"/>
      <c r="P7" s="20"/>
      <c r="Q7" s="20"/>
      <c r="R7" s="20"/>
      <c r="S7" s="20"/>
      <c r="T7" s="20"/>
      <c r="U7" s="20"/>
      <c r="V7" s="20"/>
    </row>
    <row r="8" spans="1:22" ht="19" x14ac:dyDescent="0.25">
      <c r="A8" s="20"/>
      <c r="B8" s="29" t="s">
        <v>550</v>
      </c>
      <c r="C8" s="27">
        <v>2639900000</v>
      </c>
      <c r="D8" s="27">
        <v>1420600000</v>
      </c>
      <c r="E8" s="27">
        <v>2170400000</v>
      </c>
      <c r="F8" s="28">
        <v>1849900000</v>
      </c>
      <c r="G8" s="20"/>
      <c r="H8" s="20"/>
      <c r="I8" s="20"/>
      <c r="J8" s="20"/>
      <c r="K8" s="20"/>
      <c r="L8" s="20"/>
      <c r="M8" s="20"/>
      <c r="N8" s="20"/>
      <c r="O8" s="20"/>
      <c r="P8" s="20"/>
      <c r="Q8" s="20"/>
      <c r="R8" s="20"/>
      <c r="S8" s="20"/>
      <c r="T8" s="20"/>
      <c r="U8" s="20"/>
      <c r="V8" s="20"/>
    </row>
    <row r="9" spans="1:22" ht="19" x14ac:dyDescent="0.25">
      <c r="A9" s="20"/>
      <c r="B9" s="29" t="s">
        <v>551</v>
      </c>
      <c r="C9" s="27">
        <v>4195900000</v>
      </c>
      <c r="D9" s="27">
        <v>3259900000</v>
      </c>
      <c r="E9" s="27">
        <v>2891200000</v>
      </c>
      <c r="F9" s="28">
        <v>2464000000</v>
      </c>
      <c r="G9" s="20"/>
      <c r="H9" s="20"/>
      <c r="I9" s="20"/>
      <c r="J9" s="20"/>
      <c r="K9" s="20"/>
      <c r="L9" s="20"/>
      <c r="M9" s="20"/>
      <c r="N9" s="20"/>
      <c r="O9" s="20"/>
      <c r="P9" s="20"/>
      <c r="Q9" s="20"/>
      <c r="R9" s="20"/>
      <c r="S9" s="20"/>
      <c r="T9" s="20"/>
      <c r="U9" s="20"/>
      <c r="V9" s="20"/>
    </row>
    <row r="10" spans="1:22" ht="19" x14ac:dyDescent="0.25">
      <c r="A10" s="20"/>
      <c r="B10" s="29" t="s">
        <v>552</v>
      </c>
      <c r="C10" s="27">
        <v>2451100000</v>
      </c>
      <c r="D10" s="27">
        <v>595000000</v>
      </c>
      <c r="E10" s="27">
        <v>206200000</v>
      </c>
      <c r="F10" s="28">
        <v>100000000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1021400000</v>
      </c>
      <c r="D12" s="27">
        <v>479900000</v>
      </c>
      <c r="E12" s="27">
        <v>138700000</v>
      </c>
      <c r="F12" s="28">
        <v>-202100000</v>
      </c>
      <c r="G12" s="20"/>
      <c r="H12" s="20"/>
      <c r="I12" s="20"/>
      <c r="J12" s="20"/>
      <c r="K12" s="20"/>
      <c r="L12" s="20"/>
      <c r="M12" s="20"/>
      <c r="N12" s="20"/>
      <c r="O12" s="20"/>
      <c r="P12" s="20"/>
      <c r="Q12" s="20"/>
      <c r="R12" s="20"/>
      <c r="S12" s="20"/>
      <c r="T12" s="20"/>
      <c r="U12" s="20"/>
      <c r="V12" s="20"/>
    </row>
    <row r="13" spans="1:22" ht="19" x14ac:dyDescent="0.25">
      <c r="A13" s="20"/>
      <c r="B13" s="29" t="s">
        <v>555</v>
      </c>
      <c r="C13" s="27">
        <v>2068600000</v>
      </c>
      <c r="D13" s="27">
        <v>2131800000</v>
      </c>
      <c r="E13" s="27">
        <v>2042100000</v>
      </c>
      <c r="F13" s="28">
        <v>1826500000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505800000</v>
      </c>
      <c r="D15" s="27">
        <v>484200000</v>
      </c>
      <c r="E15" s="27">
        <v>604200000</v>
      </c>
      <c r="F15" s="28">
        <v>359900000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748500000</v>
      </c>
      <c r="D17" s="34">
        <v>669500000</v>
      </c>
      <c r="E17" s="34">
        <v>442500000</v>
      </c>
      <c r="F17" s="35">
        <v>475600000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Fail</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0.63191219924018571</v>
      </c>
      <c r="D24" s="50">
        <f>D17/(D4)</f>
        <v>0.58955618175413882</v>
      </c>
      <c r="E24" s="50">
        <f>E17/(E4)</f>
        <v>0.49724688167209796</v>
      </c>
      <c r="F24" s="51">
        <f>F17/(F4)</f>
        <v>0.78146565888925401</v>
      </c>
      <c r="G24" s="46">
        <f>(IF(C24 &gt; 0.5, 100, IF(C24 &gt;= 0.2, 50, 0))) +
  (IF(D24 &gt; 0.5, 100, IF(D24 &gt;= 0.2, 50, 0))) +
  (IF(E24 &gt; 0.5, 100, IF(E24 &gt;= 0.2, 50, 0))) +
  (IF(F24 &gt; 0.5, 100, IF(F24 &gt;= 0.2, 50, 0)))</f>
        <v>350</v>
      </c>
      <c r="H24" s="47" t="s">
        <v>571</v>
      </c>
      <c r="I24" s="20"/>
      <c r="J24" s="20"/>
      <c r="K24" s="20"/>
      <c r="L24" s="20"/>
      <c r="M24" s="20"/>
      <c r="N24" s="20"/>
      <c r="O24" s="20"/>
      <c r="P24" s="20"/>
      <c r="Q24" s="20"/>
      <c r="R24" s="20"/>
      <c r="S24" s="20"/>
      <c r="T24" s="20"/>
      <c r="U24" s="20"/>
      <c r="V24" s="20"/>
    </row>
    <row r="25" spans="1:22" x14ac:dyDescent="0.2">
      <c r="A25" s="20"/>
      <c r="B25" s="39" t="s">
        <v>487</v>
      </c>
      <c r="C25" s="50">
        <f>C17/C6</f>
        <v>0.1194827999042222</v>
      </c>
      <c r="D25" s="50">
        <f>D17/D6</f>
        <v>0.1241723389654469</v>
      </c>
      <c r="E25" s="50">
        <f>E17/E6</f>
        <v>8.9696552003729751E-2</v>
      </c>
      <c r="F25" s="51">
        <f>F17/F6</f>
        <v>0.11084955133434332</v>
      </c>
      <c r="G25" s="46">
        <f>(IF(C25 &gt; 0.17, 100, IF(C25 &gt;= 0.1, 50, 0))) +
  (IF(D25 &gt; 0.17, 100, IF(D25 &gt;= 0.1, 50, 0))) +
  (IF(E25 &gt; 0.17, 100, IF(E25 &gt;= 0.1, 50, 0))) +
  (IF(F25 &gt; 0.17, 100, IF(F25 &gt;= 0.1, 50, 0)))</f>
        <v>150</v>
      </c>
      <c r="H25" s="47" t="s">
        <v>572</v>
      </c>
      <c r="I25" s="20"/>
      <c r="J25" s="20"/>
      <c r="K25" s="20"/>
      <c r="L25" s="20"/>
      <c r="M25" s="20"/>
      <c r="N25" s="20"/>
      <c r="O25" s="20"/>
      <c r="P25" s="20"/>
      <c r="Q25" s="20"/>
      <c r="R25" s="20"/>
      <c r="S25" s="20"/>
      <c r="T25" s="20"/>
      <c r="U25" s="20"/>
      <c r="V25" s="20"/>
    </row>
    <row r="26" spans="1:22" x14ac:dyDescent="0.2">
      <c r="A26" s="20"/>
      <c r="B26" s="39" t="s">
        <v>489</v>
      </c>
      <c r="C26" s="50">
        <f>C8/C6</f>
        <v>0.42140633729746985</v>
      </c>
      <c r="D26" s="50">
        <f>D8/D6</f>
        <v>0.26347905113415065</v>
      </c>
      <c r="E26" s="50">
        <f>E8/E6</f>
        <v>0.43994891857377416</v>
      </c>
      <c r="F26" s="51">
        <f>F8/F6</f>
        <v>0.43116186924600863</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0.92835807686350869</v>
      </c>
      <c r="D27" s="50">
        <f>D9/(D13+D10)</f>
        <v>1.1955038873404724</v>
      </c>
      <c r="E27" s="50">
        <f>E9/(E13+E10)</f>
        <v>1.2859493839790064</v>
      </c>
      <c r="F27" s="51">
        <f>F9/(F13+F10)</f>
        <v>1.2790033739942901</v>
      </c>
      <c r="G27" s="46">
        <f>(IF(C27 &lt; 0.8, 100, IF(C27 &lt; 1, 50, 0))) +
  (IF(D27 &lt; 0.8, 100, IF(D27 &lt; 1, 50, 0))) +
  (IF(E27 &lt; 0.8, 100, IF(E27 &lt; 1, 50, 0))) +
  (IF(F27 &lt; 0.8, 100, IF(F27 &lt; 1, 50, 0)))</f>
        <v>50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0.63401724716698327</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0.16560833683651568</v>
      </c>
      <c r="D31" s="50">
        <f>D17/(D13+D10)</f>
        <v>0.24552589115446677</v>
      </c>
      <c r="E31" s="50">
        <f>E17/(E13+E10)</f>
        <v>0.19681537161410845</v>
      </c>
      <c r="F31" s="51">
        <f>F17/(F13+F10)</f>
        <v>0.24687256683104075</v>
      </c>
      <c r="G31" s="46">
        <f>(IF(C31 &gt; 0.23, 100, 0)) +
  (IF(D31 &gt; 0.23, 100, 0)) +
  (IF(E31 &gt; 0.23, 100, 0)) +
  (IF(F31 &gt; 0.23, 100, 0))</f>
        <v>200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0.79416666666666658</v>
      </c>
      <c r="J2" s="20"/>
      <c r="K2" s="20"/>
      <c r="L2" s="20"/>
      <c r="M2" s="20"/>
      <c r="N2" s="20"/>
      <c r="O2" s="20"/>
      <c r="P2" s="20"/>
      <c r="Q2" s="20"/>
      <c r="R2" s="20"/>
      <c r="S2" s="20"/>
      <c r="T2" s="20"/>
      <c r="U2" s="20"/>
      <c r="V2" s="20"/>
    </row>
    <row r="3" spans="1:22" ht="19" x14ac:dyDescent="0.25">
      <c r="A3" s="20"/>
      <c r="B3" s="26" t="s">
        <v>545</v>
      </c>
      <c r="C3" s="27">
        <v>63000000</v>
      </c>
      <c r="D3" s="27">
        <v>67000000</v>
      </c>
      <c r="E3" s="27">
        <v>62000000</v>
      </c>
      <c r="F3" s="28">
        <v>33000000</v>
      </c>
      <c r="G3" s="20"/>
      <c r="H3" s="20"/>
      <c r="I3" s="20"/>
      <c r="J3" s="20"/>
      <c r="K3" s="20"/>
      <c r="L3" s="20"/>
      <c r="M3" s="20"/>
      <c r="N3" s="20"/>
      <c r="O3" s="20"/>
      <c r="P3" s="20"/>
      <c r="Q3" s="20"/>
      <c r="R3" s="20"/>
      <c r="S3" s="20"/>
      <c r="T3" s="20"/>
      <c r="U3" s="20"/>
      <c r="V3" s="20"/>
    </row>
    <row r="4" spans="1:22" ht="19" x14ac:dyDescent="0.25">
      <c r="A4" s="20"/>
      <c r="B4" s="29" t="s">
        <v>546</v>
      </c>
      <c r="C4" s="27">
        <v>26674000000</v>
      </c>
      <c r="D4" s="27">
        <v>23759000000</v>
      </c>
      <c r="E4" s="27">
        <v>20619000000</v>
      </c>
      <c r="F4" s="28">
        <v>16214000000</v>
      </c>
      <c r="G4" s="20"/>
      <c r="H4" s="20"/>
      <c r="I4" s="20"/>
      <c r="J4" s="20"/>
      <c r="K4" s="20"/>
      <c r="L4" s="20"/>
      <c r="M4" s="20"/>
      <c r="N4" s="20"/>
      <c r="O4" s="20"/>
      <c r="P4" s="20"/>
      <c r="Q4" s="20"/>
      <c r="R4" s="20"/>
      <c r="S4" s="20"/>
      <c r="T4" s="20"/>
      <c r="U4" s="20"/>
      <c r="V4" s="20"/>
    </row>
    <row r="5" spans="1:22" ht="19" x14ac:dyDescent="0.25">
      <c r="A5" s="20"/>
      <c r="B5" s="29" t="s">
        <v>547</v>
      </c>
      <c r="C5" s="27">
        <v>0</v>
      </c>
      <c r="D5" s="27">
        <v>0</v>
      </c>
      <c r="E5" s="27">
        <v>0</v>
      </c>
      <c r="F5" s="28">
        <v>0</v>
      </c>
      <c r="G5" s="20"/>
      <c r="H5" s="20"/>
      <c r="I5" s="20"/>
      <c r="J5" s="20"/>
      <c r="K5" s="20"/>
      <c r="L5" s="20"/>
      <c r="M5" s="20"/>
      <c r="N5" s="20"/>
      <c r="O5" s="20"/>
      <c r="P5" s="20"/>
      <c r="Q5" s="20"/>
      <c r="R5" s="20"/>
      <c r="S5" s="20"/>
      <c r="T5" s="20"/>
      <c r="U5" s="20"/>
      <c r="V5" s="20"/>
    </row>
    <row r="6" spans="1:22" ht="19" x14ac:dyDescent="0.25">
      <c r="A6" s="20"/>
      <c r="B6" s="29" t="s">
        <v>548</v>
      </c>
      <c r="C6" s="27">
        <v>29001000000</v>
      </c>
      <c r="D6" s="27">
        <v>26209000000</v>
      </c>
      <c r="E6" s="27">
        <v>22898000000</v>
      </c>
      <c r="F6" s="28">
        <v>17619000000</v>
      </c>
      <c r="G6" s="20"/>
      <c r="H6" s="20"/>
      <c r="I6" s="20"/>
      <c r="J6" s="20"/>
      <c r="K6" s="20"/>
      <c r="L6" s="20"/>
      <c r="M6" s="20"/>
      <c r="N6" s="20"/>
      <c r="O6" s="20"/>
      <c r="P6" s="20"/>
      <c r="Q6" s="20"/>
      <c r="R6" s="20"/>
      <c r="S6" s="20"/>
      <c r="T6" s="20"/>
      <c r="U6" s="20"/>
      <c r="V6" s="20"/>
    </row>
    <row r="7" spans="1:22" ht="19" x14ac:dyDescent="0.25">
      <c r="A7" s="20"/>
      <c r="B7" s="29" t="s">
        <v>549</v>
      </c>
      <c r="C7" s="27">
        <v>2108000000</v>
      </c>
      <c r="D7" s="27">
        <v>1716000000</v>
      </c>
      <c r="E7" s="27">
        <v>1438000000</v>
      </c>
      <c r="F7" s="28">
        <v>1236000000</v>
      </c>
      <c r="G7" s="20"/>
      <c r="H7" s="20"/>
      <c r="I7" s="20"/>
      <c r="J7" s="20"/>
      <c r="K7" s="20"/>
      <c r="L7" s="20"/>
      <c r="M7" s="20"/>
      <c r="N7" s="20"/>
      <c r="O7" s="20"/>
      <c r="P7" s="20"/>
      <c r="Q7" s="20"/>
      <c r="R7" s="20"/>
      <c r="S7" s="20"/>
      <c r="T7" s="20"/>
      <c r="U7" s="20"/>
      <c r="V7" s="20"/>
    </row>
    <row r="8" spans="1:22" ht="19" x14ac:dyDescent="0.25">
      <c r="A8" s="20"/>
      <c r="B8" s="29" t="s">
        <v>550</v>
      </c>
      <c r="C8" s="27">
        <v>9463000000</v>
      </c>
      <c r="D8" s="27">
        <v>8803000000</v>
      </c>
      <c r="E8" s="27">
        <v>8215000000</v>
      </c>
      <c r="F8" s="28">
        <v>6579000000</v>
      </c>
      <c r="G8" s="20"/>
      <c r="H8" s="20"/>
      <c r="I8" s="20"/>
      <c r="J8" s="20"/>
      <c r="K8" s="20"/>
      <c r="L8" s="20"/>
      <c r="M8" s="20"/>
      <c r="N8" s="20"/>
      <c r="O8" s="20"/>
      <c r="P8" s="20"/>
      <c r="Q8" s="20"/>
      <c r="R8" s="20"/>
      <c r="S8" s="20"/>
      <c r="T8" s="20"/>
      <c r="U8" s="20"/>
      <c r="V8" s="20"/>
    </row>
    <row r="9" spans="1:22" ht="19" x14ac:dyDescent="0.25">
      <c r="A9" s="20"/>
      <c r="B9" s="29" t="s">
        <v>551</v>
      </c>
      <c r="C9" s="27">
        <v>11571000000</v>
      </c>
      <c r="D9" s="27">
        <v>10519000000</v>
      </c>
      <c r="E9" s="27">
        <v>9653000000</v>
      </c>
      <c r="F9" s="28">
        <v>7815000000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2489000000</v>
      </c>
      <c r="D12" s="27">
        <v>801000000</v>
      </c>
      <c r="E12" s="27">
        <v>-1998000000</v>
      </c>
      <c r="F12" s="28">
        <v>-3864000000</v>
      </c>
      <c r="G12" s="20"/>
      <c r="H12" s="20"/>
      <c r="I12" s="20"/>
      <c r="J12" s="20"/>
      <c r="K12" s="20"/>
      <c r="L12" s="20"/>
      <c r="M12" s="20"/>
      <c r="N12" s="20"/>
      <c r="O12" s="20"/>
      <c r="P12" s="20"/>
      <c r="Q12" s="20"/>
      <c r="R12" s="20"/>
      <c r="S12" s="20"/>
      <c r="T12" s="20"/>
      <c r="U12" s="20"/>
      <c r="V12" s="20"/>
    </row>
    <row r="13" spans="1:22" ht="19" x14ac:dyDescent="0.25">
      <c r="A13" s="20"/>
      <c r="B13" s="29" t="s">
        <v>555</v>
      </c>
      <c r="C13" s="27">
        <v>17430000000</v>
      </c>
      <c r="D13" s="27">
        <v>15690000000</v>
      </c>
      <c r="E13" s="27">
        <v>13245000000</v>
      </c>
      <c r="F13" s="28">
        <v>9804000000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5920000000</v>
      </c>
      <c r="D17" s="34">
        <v>6325000000</v>
      </c>
      <c r="E17" s="34">
        <v>3944000000</v>
      </c>
      <c r="F17" s="35">
        <v>2118000000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f>C17/(C4)</f>
        <v>0.22193896678413436</v>
      </c>
      <c r="D24" s="50">
        <f>D17/(D4)</f>
        <v>0.26621490803484993</v>
      </c>
      <c r="E24" s="50">
        <f>E17/(E4)</f>
        <v>0.19127988748241911</v>
      </c>
      <c r="F24" s="51">
        <f>F17/(F4)</f>
        <v>0.13062785247317132</v>
      </c>
      <c r="G24" s="46">
        <f>(IF(C24 &gt; 0.5, 100, IF(C24 &gt;= 0.2, 50, 0))) +
  (IF(D24 &gt; 0.5, 100, IF(D24 &gt;= 0.2, 50, 0))) +
  (IF(E24 &gt; 0.5, 100, IF(E24 &gt;= 0.2, 50, 0))) +
  (IF(F24 &gt; 0.5, 100, IF(F24 &gt;= 0.2, 50, 0)))</f>
        <v>100</v>
      </c>
      <c r="H24" s="47" t="s">
        <v>571</v>
      </c>
      <c r="I24" s="20"/>
      <c r="J24" s="20"/>
      <c r="K24" s="20"/>
      <c r="L24" s="20"/>
      <c r="M24" s="20"/>
      <c r="N24" s="20"/>
      <c r="O24" s="20"/>
      <c r="P24" s="20"/>
      <c r="Q24" s="20"/>
      <c r="R24" s="20"/>
      <c r="S24" s="20"/>
      <c r="T24" s="20"/>
      <c r="U24" s="20"/>
      <c r="V24" s="20"/>
    </row>
    <row r="25" spans="1:22" x14ac:dyDescent="0.2">
      <c r="A25" s="20"/>
      <c r="B25" s="39" t="s">
        <v>487</v>
      </c>
      <c r="C25" s="50">
        <f>C17/C6</f>
        <v>0.20413089203820559</v>
      </c>
      <c r="D25" s="50">
        <f>D17/D6</f>
        <v>0.24132931435766339</v>
      </c>
      <c r="E25" s="50">
        <f>E17/E6</f>
        <v>0.17224211721547733</v>
      </c>
      <c r="F25" s="51">
        <f>F17/F6</f>
        <v>0.12021113570577217</v>
      </c>
      <c r="G25" s="46">
        <f>(IF(C25 &gt; 0.17, 100, IF(C25 &gt;= 0.1, 50, 0))) +
  (IF(D25 &gt; 0.17, 100, IF(D25 &gt;= 0.1, 50, 0))) +
  (IF(E25 &gt; 0.17, 100, IF(E25 &gt;= 0.1, 50, 0))) +
  (IF(F25 &gt; 0.17, 100, IF(F25 &gt;= 0.1, 50, 0)))</f>
        <v>350</v>
      </c>
      <c r="H25" s="47" t="s">
        <v>572</v>
      </c>
      <c r="I25" s="20"/>
      <c r="J25" s="20"/>
      <c r="K25" s="20"/>
      <c r="L25" s="20"/>
      <c r="M25" s="20"/>
      <c r="N25" s="20"/>
      <c r="O25" s="20"/>
      <c r="P25" s="20"/>
      <c r="Q25" s="20"/>
      <c r="R25" s="20"/>
      <c r="S25" s="20"/>
      <c r="T25" s="20"/>
      <c r="U25" s="20"/>
      <c r="V25" s="20"/>
    </row>
    <row r="26" spans="1:22" x14ac:dyDescent="0.2">
      <c r="A26" s="20"/>
      <c r="B26" s="39" t="s">
        <v>489</v>
      </c>
      <c r="C26" s="50">
        <f>C8/C6</f>
        <v>0.3262990931347195</v>
      </c>
      <c r="D26" s="50">
        <f>D8/D6</f>
        <v>0.33587698882063416</v>
      </c>
      <c r="E26" s="50">
        <f>E8/E6</f>
        <v>0.35876495763822169</v>
      </c>
      <c r="F26" s="51">
        <f>F8/F6</f>
        <v>0.37340371190192406</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0.66385542168674694</v>
      </c>
      <c r="D27" s="50">
        <f>D9/(D13+D10)</f>
        <v>0.67042702358189932</v>
      </c>
      <c r="E27" s="50">
        <f>E9/(E13+E10)</f>
        <v>0.728803322008305</v>
      </c>
      <c r="F27" s="51">
        <f>F9/(F13+F10)</f>
        <v>0.79712362301101591</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7.4515212399921704E-2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0.33964429145152036</v>
      </c>
      <c r="D31" s="50">
        <f>D17/(D13+D10)</f>
        <v>0.40312300828553216</v>
      </c>
      <c r="E31" s="50">
        <f>E17/(E13+E10)</f>
        <v>0.29777274443186108</v>
      </c>
      <c r="F31" s="51">
        <f>F17/(F13+F10)</f>
        <v>0.2160342717258262</v>
      </c>
      <c r="G31" s="46">
        <f>(IF(C31 &gt; 0.23, 100, 0)) +
  (IF(D31 &gt; 0.23, 100, 0)) +
  (IF(E31 &gt; 0.23, 100, 0)) +
  (IF(F31 &gt; 0.23, 100, 0))</f>
        <v>300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0.1875</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1414256000</v>
      </c>
      <c r="D4" s="27">
        <v>1351329000</v>
      </c>
      <c r="E4" s="27">
        <v>1405441000</v>
      </c>
      <c r="F4" s="28">
        <v>1386959000</v>
      </c>
      <c r="G4" s="20"/>
      <c r="H4" s="20"/>
      <c r="I4" s="20"/>
      <c r="J4" s="20"/>
      <c r="K4" s="20"/>
      <c r="L4" s="20"/>
      <c r="M4" s="20"/>
      <c r="N4" s="20"/>
      <c r="O4" s="20"/>
      <c r="P4" s="20"/>
      <c r="Q4" s="20"/>
      <c r="R4" s="20"/>
      <c r="S4" s="20"/>
      <c r="T4" s="20"/>
      <c r="U4" s="20"/>
      <c r="V4" s="20"/>
    </row>
    <row r="5" spans="1:22" ht="19" x14ac:dyDescent="0.25">
      <c r="A5" s="20"/>
      <c r="B5" s="29" t="s">
        <v>547</v>
      </c>
      <c r="C5" s="27">
        <v>9239871000</v>
      </c>
      <c r="D5" s="27">
        <v>9208497000</v>
      </c>
      <c r="E5" s="27">
        <v>7937440000</v>
      </c>
      <c r="F5" s="28">
        <v>8330996000</v>
      </c>
      <c r="G5" s="20"/>
      <c r="H5" s="20"/>
      <c r="I5" s="20"/>
      <c r="J5" s="20"/>
      <c r="K5" s="20"/>
      <c r="L5" s="20"/>
      <c r="M5" s="20"/>
      <c r="N5" s="20"/>
      <c r="O5" s="20"/>
      <c r="P5" s="20"/>
      <c r="Q5" s="20"/>
      <c r="R5" s="20"/>
      <c r="S5" s="20"/>
      <c r="T5" s="20"/>
      <c r="U5" s="20"/>
      <c r="V5" s="20"/>
    </row>
    <row r="6" spans="1:22" ht="19" x14ac:dyDescent="0.25">
      <c r="A6" s="20"/>
      <c r="B6" s="29" t="s">
        <v>548</v>
      </c>
      <c r="C6" s="27">
        <v>44113258000</v>
      </c>
      <c r="D6" s="27">
        <v>41484998000</v>
      </c>
      <c r="E6" s="27">
        <v>36369560000</v>
      </c>
      <c r="F6" s="28">
        <v>36076291000</v>
      </c>
      <c r="G6" s="20"/>
      <c r="H6" s="20"/>
      <c r="I6" s="20"/>
      <c r="J6" s="20"/>
      <c r="K6" s="20"/>
      <c r="L6" s="20"/>
      <c r="M6" s="20"/>
      <c r="N6" s="20"/>
      <c r="O6" s="20"/>
      <c r="P6" s="20"/>
      <c r="Q6" s="20"/>
      <c r="R6" s="20"/>
      <c r="S6" s="20"/>
      <c r="T6" s="20"/>
      <c r="U6" s="20"/>
      <c r="V6" s="20"/>
    </row>
    <row r="7" spans="1:22" ht="19" x14ac:dyDescent="0.25">
      <c r="A7" s="20"/>
      <c r="B7" s="29" t="s">
        <v>549</v>
      </c>
      <c r="C7" s="27">
        <v>4408260000</v>
      </c>
      <c r="D7" s="27">
        <v>4383052000</v>
      </c>
      <c r="E7" s="27">
        <v>2280524000</v>
      </c>
      <c r="F7" s="28">
        <v>2276453000</v>
      </c>
      <c r="G7" s="20"/>
      <c r="H7" s="20"/>
      <c r="I7" s="20"/>
      <c r="J7" s="20"/>
      <c r="K7" s="20"/>
      <c r="L7" s="20"/>
      <c r="M7" s="20"/>
      <c r="N7" s="20"/>
      <c r="O7" s="20"/>
      <c r="P7" s="20"/>
      <c r="Q7" s="20"/>
      <c r="R7" s="20"/>
      <c r="S7" s="20"/>
      <c r="T7" s="20"/>
      <c r="U7" s="20"/>
      <c r="V7" s="20"/>
    </row>
    <row r="8" spans="1:22" ht="19" x14ac:dyDescent="0.25">
      <c r="A8" s="20"/>
      <c r="B8" s="29" t="s">
        <v>550</v>
      </c>
      <c r="C8" s="27">
        <v>18708677000</v>
      </c>
      <c r="D8" s="27">
        <v>17479802000</v>
      </c>
      <c r="E8" s="27">
        <v>15565254000</v>
      </c>
      <c r="F8" s="28">
        <v>15311491000</v>
      </c>
      <c r="G8" s="20"/>
      <c r="H8" s="20"/>
      <c r="I8" s="20"/>
      <c r="J8" s="20"/>
      <c r="K8" s="20"/>
      <c r="L8" s="20"/>
      <c r="M8" s="20"/>
      <c r="N8" s="20"/>
      <c r="O8" s="20"/>
      <c r="P8" s="20"/>
      <c r="Q8" s="20"/>
      <c r="R8" s="20"/>
      <c r="S8" s="20"/>
      <c r="T8" s="20"/>
      <c r="U8" s="20"/>
      <c r="V8" s="20"/>
    </row>
    <row r="9" spans="1:22" ht="19" x14ac:dyDescent="0.25">
      <c r="A9" s="20"/>
      <c r="B9" s="29" t="s">
        <v>551</v>
      </c>
      <c r="C9" s="27">
        <v>23116937000</v>
      </c>
      <c r="D9" s="27">
        <v>21862854000</v>
      </c>
      <c r="E9" s="27">
        <v>17845778000</v>
      </c>
      <c r="F9" s="28">
        <v>17587944000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731690000</v>
      </c>
      <c r="D11" s="27">
        <v>731690000</v>
      </c>
      <c r="E11" s="27">
        <v>731690000</v>
      </c>
      <c r="F11" s="28">
        <v>950940000</v>
      </c>
      <c r="G11" s="20"/>
      <c r="H11" s="20"/>
      <c r="I11" s="20"/>
      <c r="J11" s="20"/>
      <c r="K11" s="20"/>
      <c r="L11" s="20"/>
      <c r="M11" s="20"/>
      <c r="N11" s="20"/>
      <c r="O11" s="20"/>
      <c r="P11" s="20"/>
      <c r="Q11" s="20"/>
      <c r="R11" s="20"/>
      <c r="S11" s="20"/>
      <c r="T11" s="20"/>
      <c r="U11" s="20"/>
      <c r="V11" s="20"/>
    </row>
    <row r="12" spans="1:22" ht="19" x14ac:dyDescent="0.25">
      <c r="A12" s="20"/>
      <c r="B12" s="29" t="s">
        <v>554</v>
      </c>
      <c r="C12" s="27">
        <v>0</v>
      </c>
      <c r="D12" s="27">
        <v>-4698313000</v>
      </c>
      <c r="E12" s="27">
        <v>-3631929000</v>
      </c>
      <c r="F12" s="28">
        <v>-3997938000</v>
      </c>
      <c r="G12" s="20"/>
      <c r="H12" s="20"/>
      <c r="I12" s="20"/>
      <c r="J12" s="20"/>
      <c r="K12" s="20"/>
      <c r="L12" s="20"/>
      <c r="M12" s="20"/>
      <c r="N12" s="20"/>
      <c r="O12" s="20"/>
      <c r="P12" s="20"/>
      <c r="Q12" s="20"/>
      <c r="R12" s="20"/>
      <c r="S12" s="20"/>
      <c r="T12" s="20"/>
      <c r="U12" s="20"/>
      <c r="V12" s="20"/>
    </row>
    <row r="13" spans="1:22" ht="19" x14ac:dyDescent="0.25">
      <c r="A13" s="20"/>
      <c r="B13" s="29" t="s">
        <v>555</v>
      </c>
      <c r="C13" s="27">
        <v>20996321000</v>
      </c>
      <c r="D13" s="27">
        <v>19622144000</v>
      </c>
      <c r="E13" s="27">
        <v>18523782000</v>
      </c>
      <c r="F13" s="28">
        <v>18488347000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1634780000</v>
      </c>
      <c r="D17" s="34">
        <v>1659388000</v>
      </c>
      <c r="E17" s="34">
        <v>1702228000</v>
      </c>
      <c r="F17" s="35">
        <v>1706541000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Fail</v>
      </c>
      <c r="E22" s="44" t="str">
        <f>IF(E17&gt;F17, "Pass", "Fail")</f>
        <v>Fail</v>
      </c>
      <c r="F22" s="40"/>
      <c r="G22" s="46">
        <f>(((COUNTIF(C22:F22, "Pass") * 100) + (COUNTIF(C22:F22, "Fail") * 0)) * (400/300)) / 2</f>
        <v>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1.155929336697175</v>
      </c>
      <c r="D24" s="50">
        <f>D17/(D4)</f>
        <v>1.2279674305813018</v>
      </c>
      <c r="E24" s="50">
        <f>E17/(E4)</f>
        <v>1.2111700170978361</v>
      </c>
      <c r="F24" s="51">
        <f>F17/(F4)</f>
        <v>1.2304192121036022</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3.7058700130468712E-2</v>
      </c>
      <c r="D25" s="50">
        <f>D17/D6</f>
        <v>3.9999712667215269E-2</v>
      </c>
      <c r="E25" s="50">
        <f>E17/E6</f>
        <v>4.680364568611773E-2</v>
      </c>
      <c r="F25" s="51">
        <f>F17/F6</f>
        <v>4.7303670989903034E-2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0.42410553761411141</v>
      </c>
      <c r="D26" s="50">
        <f>D8/D6</f>
        <v>0.42135236453428299</v>
      </c>
      <c r="E26" s="50">
        <f>E8/E6</f>
        <v>0.42797476791030742</v>
      </c>
      <c r="F26" s="51">
        <f>F8/F6</f>
        <v>0.42441976643330659</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1.1009994084201704</v>
      </c>
      <c r="D27" s="50">
        <f>D9/(D13+D10)</f>
        <v>1.1141929240759827</v>
      </c>
      <c r="E27" s="50">
        <f>E9/(E13+E10)</f>
        <v>0.96339818726003146</v>
      </c>
      <c r="F27" s="51">
        <f>F9/(F13+F10)</f>
        <v>0.95129889113396671</v>
      </c>
      <c r="G27" s="46">
        <f>(IF(C27 &lt; 0.8, 100, IF(C27 &lt; 1, 50, 0))) +
  (IF(D27 &lt; 0.8, 100, IF(D27 &lt; 1, 50, 0))) +
  (IF(E27 &lt; 0.8, 100, IF(E27 &lt; 1, 50, 0))) +
  (IF(F27 &lt; 0.8, 100, IF(F27 &lt; 1, 50, 0)))</f>
        <v>100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Fail</v>
      </c>
      <c r="D28" s="52" t="str">
        <f>IF(D11=0, "Pass", "Fail")</f>
        <v>Fail</v>
      </c>
      <c r="E28" s="52" t="str">
        <f>IF(E11=0, "Pass", "Fail")</f>
        <v>Fail</v>
      </c>
      <c r="F28" s="53" t="str">
        <f>IF(F11=0, "Pass", "Fail")</f>
        <v>Fail</v>
      </c>
      <c r="G28" s="46">
        <f>(COUNTIF(C28:F28, "Pass") * 100) + (COUNTIF(C28:F28, "Fail") * 0)</f>
        <v>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-0.26597859150943459</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7.786030705093526E-2</v>
      </c>
      <c r="D31" s="50">
        <f>D17/(D13+D10)</f>
        <v>8.4567109486098968E-2</v>
      </c>
      <c r="E31" s="50">
        <f>E17/(E13+E10)</f>
        <v>9.1894193097284346E-2</v>
      </c>
      <c r="F31" s="51">
        <f>F17/(F13+F10)</f>
        <v>9.2303600749163786E-2</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0.51833333333333331</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1091000000</v>
      </c>
      <c r="D4" s="27">
        <v>1003000000</v>
      </c>
      <c r="E4" s="27">
        <v>983000000</v>
      </c>
      <c r="F4" s="28">
        <v>1027000000</v>
      </c>
      <c r="G4" s="20"/>
      <c r="H4" s="20"/>
      <c r="I4" s="20"/>
      <c r="J4" s="20"/>
      <c r="K4" s="20"/>
      <c r="L4" s="20"/>
      <c r="M4" s="20"/>
      <c r="N4" s="20"/>
      <c r="O4" s="20"/>
      <c r="P4" s="20"/>
      <c r="Q4" s="20"/>
      <c r="R4" s="20"/>
      <c r="S4" s="20"/>
      <c r="T4" s="20"/>
      <c r="U4" s="20"/>
      <c r="V4" s="20"/>
    </row>
    <row r="5" spans="1:22" ht="19" x14ac:dyDescent="0.25">
      <c r="A5" s="20"/>
      <c r="B5" s="29" t="s">
        <v>547</v>
      </c>
      <c r="C5" s="27">
        <v>255000000</v>
      </c>
      <c r="D5" s="27">
        <v>255000000</v>
      </c>
      <c r="E5" s="27">
        <v>255000000</v>
      </c>
      <c r="F5" s="28">
        <v>255000000</v>
      </c>
      <c r="G5" s="20"/>
      <c r="H5" s="20"/>
      <c r="I5" s="20"/>
      <c r="J5" s="20"/>
      <c r="K5" s="20"/>
      <c r="L5" s="20"/>
      <c r="M5" s="20"/>
      <c r="N5" s="20"/>
      <c r="O5" s="20"/>
      <c r="P5" s="20"/>
      <c r="Q5" s="20"/>
      <c r="R5" s="20"/>
      <c r="S5" s="20"/>
      <c r="T5" s="20"/>
      <c r="U5" s="20"/>
      <c r="V5" s="20"/>
    </row>
    <row r="6" spans="1:22" ht="19" x14ac:dyDescent="0.25">
      <c r="A6" s="20"/>
      <c r="B6" s="29" t="s">
        <v>548</v>
      </c>
      <c r="C6" s="27">
        <v>151522000000</v>
      </c>
      <c r="D6" s="27">
        <v>131706000000</v>
      </c>
      <c r="E6" s="27">
        <v>110242000000</v>
      </c>
      <c r="F6" s="28">
        <v>112889000000</v>
      </c>
      <c r="G6" s="20"/>
      <c r="H6" s="20"/>
      <c r="I6" s="20"/>
      <c r="J6" s="20"/>
      <c r="K6" s="20"/>
      <c r="L6" s="20"/>
      <c r="M6" s="20"/>
      <c r="N6" s="20"/>
      <c r="O6" s="20"/>
      <c r="P6" s="20"/>
      <c r="Q6" s="20"/>
      <c r="R6" s="20"/>
      <c r="S6" s="20"/>
      <c r="T6" s="20"/>
      <c r="U6" s="20"/>
      <c r="V6" s="20"/>
    </row>
    <row r="7" spans="1:22" ht="19" x14ac:dyDescent="0.25">
      <c r="A7" s="20"/>
      <c r="B7" s="29" t="s">
        <v>549</v>
      </c>
      <c r="C7" s="27">
        <v>0</v>
      </c>
      <c r="D7" s="27">
        <v>0</v>
      </c>
      <c r="E7" s="27">
        <v>0</v>
      </c>
      <c r="F7" s="28">
        <v>0</v>
      </c>
      <c r="G7" s="20"/>
      <c r="H7" s="20"/>
      <c r="I7" s="20"/>
      <c r="J7" s="20"/>
      <c r="K7" s="20"/>
      <c r="L7" s="20"/>
      <c r="M7" s="20"/>
      <c r="N7" s="20"/>
      <c r="O7" s="20"/>
      <c r="P7" s="20"/>
      <c r="Q7" s="20"/>
      <c r="R7" s="20"/>
      <c r="S7" s="20"/>
      <c r="T7" s="20"/>
      <c r="U7" s="20"/>
      <c r="V7" s="20"/>
    </row>
    <row r="8" spans="1:22" ht="19" x14ac:dyDescent="0.25">
      <c r="A8" s="20"/>
      <c r="B8" s="29" t="s">
        <v>550</v>
      </c>
      <c r="C8" s="27">
        <v>0</v>
      </c>
      <c r="D8" s="27">
        <v>0</v>
      </c>
      <c r="E8" s="27">
        <v>0</v>
      </c>
      <c r="F8" s="28">
        <v>0</v>
      </c>
      <c r="G8" s="20"/>
      <c r="H8" s="20"/>
      <c r="I8" s="20"/>
      <c r="J8" s="20"/>
      <c r="K8" s="20"/>
      <c r="L8" s="20"/>
      <c r="M8" s="20"/>
      <c r="N8" s="20"/>
      <c r="O8" s="20"/>
      <c r="P8" s="20"/>
      <c r="Q8" s="20"/>
      <c r="R8" s="20"/>
      <c r="S8" s="20"/>
      <c r="T8" s="20"/>
      <c r="U8" s="20"/>
      <c r="V8" s="20"/>
    </row>
    <row r="9" spans="1:22" ht="19" x14ac:dyDescent="0.25">
      <c r="A9" s="20"/>
      <c r="B9" s="29" t="s">
        <v>551</v>
      </c>
      <c r="C9" s="27">
        <v>136694000000</v>
      </c>
      <c r="D9" s="27">
        <v>117362000000</v>
      </c>
      <c r="E9" s="27">
        <v>96834000000</v>
      </c>
      <c r="F9" s="28">
        <v>102005000000</v>
      </c>
      <c r="G9" s="20"/>
      <c r="H9" s="20"/>
      <c r="I9" s="20"/>
      <c r="J9" s="20"/>
      <c r="K9" s="20"/>
      <c r="L9" s="20"/>
      <c r="M9" s="20"/>
      <c r="N9" s="20"/>
      <c r="O9" s="20"/>
      <c r="P9" s="20"/>
      <c r="Q9" s="20"/>
      <c r="R9" s="20"/>
      <c r="S9" s="20"/>
      <c r="T9" s="20"/>
      <c r="U9" s="20"/>
      <c r="V9" s="20"/>
    </row>
    <row r="10" spans="1:22" ht="19" x14ac:dyDescent="0.25">
      <c r="A10" s="20"/>
      <c r="B10" s="29" t="s">
        <v>552</v>
      </c>
      <c r="C10" s="27">
        <v>21010000000</v>
      </c>
      <c r="D10" s="27">
        <v>19054000000</v>
      </c>
      <c r="E10" s="27">
        <v>16695000000</v>
      </c>
      <c r="F10" s="28">
        <v>14435000000</v>
      </c>
      <c r="G10" s="20"/>
      <c r="H10" s="20"/>
      <c r="I10" s="20"/>
      <c r="J10" s="20"/>
      <c r="K10" s="20"/>
      <c r="L10" s="20"/>
      <c r="M10" s="20"/>
      <c r="N10" s="20"/>
      <c r="O10" s="20"/>
      <c r="P10" s="20"/>
      <c r="Q10" s="20"/>
      <c r="R10" s="20"/>
      <c r="S10" s="20"/>
      <c r="T10" s="20"/>
      <c r="U10" s="20"/>
      <c r="V10" s="20"/>
    </row>
    <row r="11" spans="1:22" ht="19" x14ac:dyDescent="0.25">
      <c r="A11" s="20"/>
      <c r="B11" s="29" t="s">
        <v>553</v>
      </c>
      <c r="C11" s="27">
        <v>1056000000</v>
      </c>
      <c r="D11" s="27">
        <v>1056000000</v>
      </c>
      <c r="E11" s="27">
        <v>1056000000</v>
      </c>
      <c r="F11" s="28">
        <v>1056000000</v>
      </c>
      <c r="G11" s="20"/>
      <c r="H11" s="20"/>
      <c r="I11" s="20"/>
      <c r="J11" s="20"/>
      <c r="K11" s="20"/>
      <c r="L11" s="20"/>
      <c r="M11" s="20"/>
      <c r="N11" s="20"/>
      <c r="O11" s="20"/>
      <c r="P11" s="20"/>
      <c r="Q11" s="20"/>
      <c r="R11" s="20"/>
      <c r="S11" s="20"/>
      <c r="T11" s="20"/>
      <c r="U11" s="20"/>
      <c r="V11" s="20"/>
    </row>
    <row r="12" spans="1:22" ht="19" x14ac:dyDescent="0.25">
      <c r="A12" s="20"/>
      <c r="B12" s="29" t="s">
        <v>554</v>
      </c>
      <c r="C12" s="27">
        <v>30448000000</v>
      </c>
      <c r="D12" s="27">
        <v>28207000000</v>
      </c>
      <c r="E12" s="27">
        <v>24766000000</v>
      </c>
      <c r="F12" s="28">
        <v>19955000000</v>
      </c>
      <c r="G12" s="20"/>
      <c r="H12" s="20"/>
      <c r="I12" s="20"/>
      <c r="J12" s="20"/>
      <c r="K12" s="20"/>
      <c r="L12" s="20"/>
      <c r="M12" s="20"/>
      <c r="N12" s="20"/>
      <c r="O12" s="20"/>
      <c r="P12" s="20"/>
      <c r="Q12" s="20"/>
      <c r="R12" s="20"/>
      <c r="S12" s="20"/>
      <c r="T12" s="20"/>
      <c r="U12" s="20"/>
      <c r="V12" s="20"/>
    </row>
    <row r="13" spans="1:22" ht="19" x14ac:dyDescent="0.25">
      <c r="A13" s="20"/>
      <c r="B13" s="29" t="s">
        <v>555</v>
      </c>
      <c r="C13" s="27">
        <v>14828000000</v>
      </c>
      <c r="D13" s="27">
        <v>14344000000</v>
      </c>
      <c r="E13" s="27">
        <v>13408000000</v>
      </c>
      <c r="F13" s="28">
        <v>10884000000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8563000000</v>
      </c>
      <c r="D17" s="34">
        <v>7140000000</v>
      </c>
      <c r="E17" s="34">
        <v>6019000000</v>
      </c>
      <c r="F17" s="35">
        <v>6196000000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f>C17/(C4)</f>
        <v>7.8487626031164073</v>
      </c>
      <c r="D24" s="50">
        <f>D17/(D4)</f>
        <v>7.1186440677966099</v>
      </c>
      <c r="E24" s="50">
        <f>E17/(E4)</f>
        <v>6.1230925737538149</v>
      </c>
      <c r="F24" s="51">
        <f>F17/(F4)</f>
        <v>6.0331061343719572</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5.651324560129882E-2</v>
      </c>
      <c r="D25" s="50">
        <f>D17/D6</f>
        <v>5.4211653227643389E-2</v>
      </c>
      <c r="E25" s="50">
        <f>E17/E6</f>
        <v>5.4598066072821611E-2</v>
      </c>
      <c r="F25" s="51">
        <f>F17/F6</f>
        <v>5.4885772750223674E-2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v>
      </c>
      <c r="D26" s="50">
        <f>D8/D6</f>
        <v>0</v>
      </c>
      <c r="E26" s="50">
        <f>E8/E6</f>
        <v>0</v>
      </c>
      <c r="F26" s="51">
        <f>F8/F6</f>
        <v>0</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3.8142195435013115</v>
      </c>
      <c r="D27" s="50">
        <f>D9/(D13+D10)</f>
        <v>3.5140427570513206</v>
      </c>
      <c r="E27" s="50">
        <f>E9/(E13+E10)</f>
        <v>3.2167558050692624</v>
      </c>
      <c r="F27" s="51">
        <f>F9/(F13+F10)</f>
        <v>4.0287926063430621</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Fail</v>
      </c>
      <c r="D28" s="52" t="str">
        <f>IF(D11=0, "Pass", "Fail")</f>
        <v>Fail</v>
      </c>
      <c r="E28" s="52" t="str">
        <f>IF(E11=0, "Pass", "Fail")</f>
        <v>Fail</v>
      </c>
      <c r="F28" s="53" t="str">
        <f>IF(F11=0, "Pass", "Fail")</f>
        <v>Fail</v>
      </c>
      <c r="G28" s="46">
        <f>(COUNTIF(C28:F28, "Pass") * 100) + (COUNTIF(C28:F28, "Fail") * 0)</f>
        <v>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0.15316043494400242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0.23893632457168368</v>
      </c>
      <c r="D31" s="50">
        <f>D17/(D13+D10)</f>
        <v>0.21378525660219175</v>
      </c>
      <c r="E31" s="50">
        <f>E17/(E13+E10)</f>
        <v>0.19994684915124739</v>
      </c>
      <c r="F31" s="51">
        <f>F17/(F13+F10)</f>
        <v>0.24471740590070698</v>
      </c>
      <c r="G31" s="46">
        <f>(IF(C31 &gt; 0.23, 100, 0)) +
  (IF(D31 &gt; 0.23, 100, 0)) +
  (IF(E31 &gt; 0.23, 100, 0)) +
  (IF(F31 &gt; 0.23, 100, 0))</f>
        <v>200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611</v>
      </c>
      <c r="D2" s="23" t="s">
        <v>607</v>
      </c>
      <c r="E2" s="23" t="s">
        <v>608</v>
      </c>
      <c r="F2" s="23" t="s">
        <v>609</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0.31541666666666668</v>
      </c>
      <c r="J2" s="20"/>
      <c r="K2" s="20"/>
      <c r="L2" s="20"/>
      <c r="M2" s="20"/>
      <c r="N2" s="20"/>
      <c r="O2" s="20"/>
      <c r="P2" s="20"/>
      <c r="Q2" s="20"/>
      <c r="R2" s="20"/>
      <c r="S2" s="20"/>
      <c r="T2" s="20"/>
      <c r="U2" s="20"/>
      <c r="V2" s="20"/>
    </row>
    <row r="3" spans="1:22" ht="19" x14ac:dyDescent="0.25">
      <c r="A3" s="20"/>
      <c r="B3" s="26" t="s">
        <v>545</v>
      </c>
      <c r="C3" s="27">
        <v>6994266000</v>
      </c>
      <c r="D3" s="27">
        <v>6760733000</v>
      </c>
      <c r="E3" s="27">
        <v>5614325000</v>
      </c>
      <c r="F3" s="28">
        <v>5247477000</v>
      </c>
      <c r="G3" s="20"/>
      <c r="H3" s="20"/>
      <c r="I3" s="20"/>
      <c r="J3" s="20"/>
      <c r="K3" s="20"/>
      <c r="L3" s="20"/>
      <c r="M3" s="20"/>
      <c r="N3" s="20"/>
      <c r="O3" s="20"/>
      <c r="P3" s="20"/>
      <c r="Q3" s="20"/>
      <c r="R3" s="20"/>
      <c r="S3" s="20"/>
      <c r="T3" s="20"/>
      <c r="U3" s="20"/>
      <c r="V3" s="20"/>
    </row>
    <row r="4" spans="1:22" ht="19" x14ac:dyDescent="0.25">
      <c r="A4" s="20"/>
      <c r="B4" s="29" t="s">
        <v>546</v>
      </c>
      <c r="C4" s="27">
        <v>17185950000</v>
      </c>
      <c r="D4" s="27">
        <v>15906323000</v>
      </c>
      <c r="E4" s="27">
        <v>14439057000</v>
      </c>
      <c r="F4" s="28">
        <v>13373327000</v>
      </c>
      <c r="G4" s="20"/>
      <c r="H4" s="20"/>
      <c r="I4" s="20"/>
      <c r="J4" s="20"/>
      <c r="K4" s="20"/>
      <c r="L4" s="20"/>
      <c r="M4" s="20"/>
      <c r="N4" s="20"/>
      <c r="O4" s="20"/>
      <c r="P4" s="20"/>
      <c r="Q4" s="20"/>
      <c r="R4" s="20"/>
      <c r="S4" s="20"/>
      <c r="T4" s="20"/>
      <c r="U4" s="20"/>
      <c r="V4" s="20"/>
    </row>
    <row r="5" spans="1:22" ht="19" x14ac:dyDescent="0.25">
      <c r="A5" s="20"/>
      <c r="B5" s="29" t="s">
        <v>547</v>
      </c>
      <c r="C5" s="27">
        <v>4338589000</v>
      </c>
      <c r="D5" s="27">
        <v>4338589000</v>
      </c>
      <c r="E5" s="27">
        <v>4338589000</v>
      </c>
      <c r="F5" s="28">
        <v>4338589000</v>
      </c>
      <c r="G5" s="20"/>
      <c r="H5" s="20"/>
      <c r="I5" s="20"/>
      <c r="J5" s="20"/>
      <c r="K5" s="20"/>
      <c r="L5" s="20"/>
      <c r="M5" s="20"/>
      <c r="N5" s="20"/>
      <c r="O5" s="20"/>
      <c r="P5" s="20"/>
      <c r="Q5" s="20"/>
      <c r="R5" s="20"/>
      <c r="S5" s="20"/>
      <c r="T5" s="20"/>
      <c r="U5" s="20"/>
      <c r="V5" s="20"/>
    </row>
    <row r="6" spans="1:22" ht="19" x14ac:dyDescent="0.25">
      <c r="A6" s="20"/>
      <c r="B6" s="29" t="s">
        <v>548</v>
      </c>
      <c r="C6" s="27">
        <v>30795591000</v>
      </c>
      <c r="D6" s="27">
        <v>29083367000</v>
      </c>
      <c r="E6" s="27">
        <v>26327371000</v>
      </c>
      <c r="F6" s="28">
        <v>25862624000</v>
      </c>
      <c r="G6" s="20"/>
      <c r="H6" s="20"/>
      <c r="I6" s="20"/>
      <c r="J6" s="20"/>
      <c r="K6" s="20"/>
      <c r="L6" s="20"/>
      <c r="M6" s="20"/>
      <c r="N6" s="20"/>
      <c r="O6" s="20"/>
      <c r="P6" s="20"/>
      <c r="Q6" s="20"/>
      <c r="R6" s="20"/>
      <c r="S6" s="20"/>
      <c r="T6" s="20"/>
      <c r="U6" s="20"/>
      <c r="V6" s="20"/>
    </row>
    <row r="7" spans="1:22" ht="19" x14ac:dyDescent="0.25">
      <c r="A7" s="20"/>
      <c r="B7" s="29" t="s">
        <v>549</v>
      </c>
      <c r="C7" s="27">
        <v>6725701000</v>
      </c>
      <c r="D7" s="27">
        <v>5887768000</v>
      </c>
      <c r="E7" s="27">
        <v>5979357000</v>
      </c>
      <c r="F7" s="28">
        <v>5710783000</v>
      </c>
      <c r="G7" s="20"/>
      <c r="H7" s="20"/>
      <c r="I7" s="20"/>
      <c r="J7" s="20"/>
      <c r="K7" s="20"/>
      <c r="L7" s="20"/>
      <c r="M7" s="20"/>
      <c r="N7" s="20"/>
      <c r="O7" s="20"/>
      <c r="P7" s="20"/>
      <c r="Q7" s="20"/>
      <c r="R7" s="20"/>
      <c r="S7" s="20"/>
      <c r="T7" s="20"/>
      <c r="U7" s="20"/>
      <c r="V7" s="20"/>
    </row>
    <row r="8" spans="1:22" ht="19" x14ac:dyDescent="0.25">
      <c r="A8" s="20"/>
      <c r="B8" s="29" t="s">
        <v>550</v>
      </c>
      <c r="C8" s="27">
        <v>17320771000</v>
      </c>
      <c r="D8" s="27">
        <v>17653827000</v>
      </c>
      <c r="E8" s="27">
        <v>14086028000</v>
      </c>
      <c r="F8" s="28">
        <v>13490603000</v>
      </c>
      <c r="G8" s="20"/>
      <c r="H8" s="20"/>
      <c r="I8" s="20"/>
      <c r="J8" s="20"/>
      <c r="K8" s="20"/>
      <c r="L8" s="20"/>
      <c r="M8" s="20"/>
      <c r="N8" s="20"/>
      <c r="O8" s="20"/>
      <c r="P8" s="20"/>
      <c r="Q8" s="20"/>
      <c r="R8" s="20"/>
      <c r="S8" s="20"/>
      <c r="T8" s="20"/>
      <c r="U8" s="20"/>
      <c r="V8" s="20"/>
    </row>
    <row r="9" spans="1:22" ht="19" x14ac:dyDescent="0.25">
      <c r="A9" s="20"/>
      <c r="B9" s="29" t="s">
        <v>551</v>
      </c>
      <c r="C9" s="27">
        <v>24046472000</v>
      </c>
      <c r="D9" s="27">
        <v>23541595000</v>
      </c>
      <c r="E9" s="27">
        <v>20065385000</v>
      </c>
      <c r="F9" s="28">
        <v>19201386000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2799415000</v>
      </c>
      <c r="D12" s="27">
        <v>1656140000</v>
      </c>
      <c r="E12" s="27">
        <v>2473999000</v>
      </c>
      <c r="F12" s="28">
        <v>3006102000</v>
      </c>
      <c r="G12" s="20"/>
      <c r="H12" s="20"/>
      <c r="I12" s="20"/>
      <c r="J12" s="20"/>
      <c r="K12" s="20"/>
      <c r="L12" s="20"/>
      <c r="M12" s="20"/>
      <c r="N12" s="20"/>
      <c r="O12" s="20"/>
      <c r="P12" s="20"/>
      <c r="Q12" s="20"/>
      <c r="R12" s="20"/>
      <c r="S12" s="20"/>
      <c r="T12" s="20"/>
      <c r="U12" s="20"/>
      <c r="V12" s="20"/>
    </row>
    <row r="13" spans="1:22" ht="19" x14ac:dyDescent="0.25">
      <c r="A13" s="20"/>
      <c r="B13" s="29" t="s">
        <v>555</v>
      </c>
      <c r="C13" s="27">
        <v>6749119000</v>
      </c>
      <c r="D13" s="27">
        <v>5541772000</v>
      </c>
      <c r="E13" s="27">
        <v>6261986000</v>
      </c>
      <c r="F13" s="28">
        <v>6661238000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2391798000</v>
      </c>
      <c r="D17" s="34">
        <v>1984555000</v>
      </c>
      <c r="E17" s="34">
        <v>2865811000</v>
      </c>
      <c r="F17" s="35">
        <v>3876159000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0.13917170712122404</v>
      </c>
      <c r="D24" s="50">
        <f>D17/(D4)</f>
        <v>0.12476516414258657</v>
      </c>
      <c r="E24" s="50">
        <f>E17/(E4)</f>
        <v>0.19847632708978155</v>
      </c>
      <c r="F24" s="51">
        <f>F17/(F4)</f>
        <v>0.28984253506999419</v>
      </c>
      <c r="G24" s="46">
        <f>(IF(C24 &gt; 0.5, 100, IF(C24 &gt;= 0.2, 50, 0))) +
  (IF(D24 &gt; 0.5, 100, IF(D24 &gt;= 0.2, 50, 0))) +
  (IF(E24 &gt; 0.5, 100, IF(E24 &gt;= 0.2, 50, 0))) +
  (IF(F24 &gt; 0.5, 100, IF(F24 &gt;= 0.2, 50, 0)))</f>
        <v>50</v>
      </c>
      <c r="H24" s="47" t="s">
        <v>571</v>
      </c>
      <c r="I24" s="20"/>
      <c r="J24" s="20"/>
      <c r="K24" s="20"/>
      <c r="L24" s="20"/>
      <c r="M24" s="20"/>
      <c r="N24" s="20"/>
      <c r="O24" s="20"/>
      <c r="P24" s="20"/>
      <c r="Q24" s="20"/>
      <c r="R24" s="20"/>
      <c r="S24" s="20"/>
      <c r="T24" s="20"/>
      <c r="U24" s="20"/>
      <c r="V24" s="20"/>
    </row>
    <row r="25" spans="1:22" x14ac:dyDescent="0.2">
      <c r="A25" s="20"/>
      <c r="B25" s="39" t="s">
        <v>487</v>
      </c>
      <c r="C25" s="50">
        <f>C17/C6</f>
        <v>7.7666897186678449E-2</v>
      </c>
      <c r="D25" s="50">
        <f>D17/D6</f>
        <v>6.8236769147121096E-2</v>
      </c>
      <c r="E25" s="50">
        <f>E17/E6</f>
        <v>0.10885291205111212</v>
      </c>
      <c r="F25" s="51">
        <f>F17/F6</f>
        <v>0.14987493148413711</v>
      </c>
      <c r="G25" s="46">
        <f>(IF(C25 &gt; 0.17, 100, IF(C25 &gt;= 0.1, 50, 0))) +
  (IF(D25 &gt; 0.17, 100, IF(D25 &gt;= 0.1, 50, 0))) +
  (IF(E25 &gt; 0.17, 100, IF(E25 &gt;= 0.1, 50, 0))) +
  (IF(F25 &gt; 0.17, 100, IF(F25 &gt;= 0.1, 50, 0)))</f>
        <v>100</v>
      </c>
      <c r="H25" s="47" t="s">
        <v>572</v>
      </c>
      <c r="I25" s="20"/>
      <c r="J25" s="20"/>
      <c r="K25" s="20"/>
      <c r="L25" s="20"/>
      <c r="M25" s="20"/>
      <c r="N25" s="20"/>
      <c r="O25" s="20"/>
      <c r="P25" s="20"/>
      <c r="Q25" s="20"/>
      <c r="R25" s="20"/>
      <c r="S25" s="20"/>
      <c r="T25" s="20"/>
      <c r="U25" s="20"/>
      <c r="V25" s="20"/>
    </row>
    <row r="26" spans="1:22" x14ac:dyDescent="0.2">
      <c r="A26" s="20"/>
      <c r="B26" s="39" t="s">
        <v>489</v>
      </c>
      <c r="C26" s="50">
        <f>C8/C6</f>
        <v>0.56244320818522364</v>
      </c>
      <c r="D26" s="50">
        <f>D8/D6</f>
        <v>0.60700767555558477</v>
      </c>
      <c r="E26" s="50">
        <f>E8/E6</f>
        <v>0.53503359678412254</v>
      </c>
      <c r="F26" s="51">
        <f>F8/F6</f>
        <v>0.52162545455557796</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3.56290532142047</v>
      </c>
      <c r="D27" s="50">
        <f>D9/(D13+D10)</f>
        <v>4.2480266239751474</v>
      </c>
      <c r="E27" s="50">
        <f>E9/(E13+E10)</f>
        <v>3.204316490008122</v>
      </c>
      <c r="F27" s="51">
        <f>F9/(F13+F10)</f>
        <v>2.8825551646705914</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6.0911892458266136E-2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0.3543866984713116</v>
      </c>
      <c r="D31" s="50">
        <f>D17/(D13+D10)</f>
        <v>0.35810838121813743</v>
      </c>
      <c r="E31" s="50">
        <f>E17/(E13+E10)</f>
        <v>0.45765209312189453</v>
      </c>
      <c r="F31" s="51">
        <f>F17/(F13+F10)</f>
        <v>0.58189768928838759</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611</v>
      </c>
      <c r="D2" s="23" t="s">
        <v>607</v>
      </c>
      <c r="E2" s="23" t="s">
        <v>608</v>
      </c>
      <c r="F2" s="23" t="s">
        <v>609</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0.34416666666666662</v>
      </c>
      <c r="J2" s="20"/>
      <c r="K2" s="20"/>
      <c r="L2" s="20"/>
      <c r="M2" s="20"/>
      <c r="N2" s="20"/>
      <c r="O2" s="20"/>
      <c r="P2" s="20"/>
      <c r="Q2" s="20"/>
      <c r="R2" s="20"/>
      <c r="S2" s="20"/>
      <c r="T2" s="20"/>
      <c r="U2" s="20"/>
      <c r="V2" s="20"/>
    </row>
    <row r="3" spans="1:22" ht="19" x14ac:dyDescent="0.25">
      <c r="A3" s="20"/>
      <c r="B3" s="26" t="s">
        <v>545</v>
      </c>
      <c r="C3" s="27">
        <v>5112800000</v>
      </c>
      <c r="D3" s="27">
        <v>5449300000</v>
      </c>
      <c r="E3" s="27">
        <v>4367300000</v>
      </c>
      <c r="F3" s="28">
        <v>3427000000</v>
      </c>
      <c r="G3" s="20"/>
      <c r="H3" s="20"/>
      <c r="I3" s="20"/>
      <c r="J3" s="20"/>
      <c r="K3" s="20"/>
      <c r="L3" s="20"/>
      <c r="M3" s="20"/>
      <c r="N3" s="20"/>
      <c r="O3" s="20"/>
      <c r="P3" s="20"/>
      <c r="Q3" s="20"/>
      <c r="R3" s="20"/>
      <c r="S3" s="20"/>
      <c r="T3" s="20"/>
      <c r="U3" s="20"/>
      <c r="V3" s="20"/>
    </row>
    <row r="4" spans="1:22" ht="19" x14ac:dyDescent="0.25">
      <c r="A4" s="20"/>
      <c r="B4" s="29" t="s">
        <v>546</v>
      </c>
      <c r="C4" s="27">
        <v>12632400000</v>
      </c>
      <c r="D4" s="27">
        <v>11430200000</v>
      </c>
      <c r="E4" s="27">
        <v>10902600000</v>
      </c>
      <c r="F4" s="28">
        <v>10440400000</v>
      </c>
      <c r="G4" s="20"/>
      <c r="H4" s="20"/>
      <c r="I4" s="20"/>
      <c r="J4" s="20"/>
      <c r="K4" s="20"/>
      <c r="L4" s="20"/>
      <c r="M4" s="20"/>
      <c r="N4" s="20"/>
      <c r="O4" s="20"/>
      <c r="P4" s="20"/>
      <c r="Q4" s="20"/>
      <c r="R4" s="20"/>
      <c r="S4" s="20"/>
      <c r="T4" s="20"/>
      <c r="U4" s="20"/>
      <c r="V4" s="20"/>
    </row>
    <row r="5" spans="1:22" ht="19" x14ac:dyDescent="0.25">
      <c r="A5" s="20"/>
      <c r="B5" s="29" t="s">
        <v>547</v>
      </c>
      <c r="C5" s="27">
        <v>913800000</v>
      </c>
      <c r="D5" s="27">
        <v>1983100000</v>
      </c>
      <c r="E5" s="27">
        <v>1984400000</v>
      </c>
      <c r="F5" s="28">
        <v>1984400000</v>
      </c>
      <c r="G5" s="20"/>
      <c r="H5" s="20"/>
      <c r="I5" s="20"/>
      <c r="J5" s="20"/>
      <c r="K5" s="20"/>
      <c r="L5" s="20"/>
      <c r="M5" s="20"/>
      <c r="N5" s="20"/>
      <c r="O5" s="20"/>
      <c r="P5" s="20"/>
      <c r="Q5" s="20"/>
      <c r="R5" s="20"/>
      <c r="S5" s="20"/>
      <c r="T5" s="20"/>
      <c r="U5" s="20"/>
      <c r="V5" s="20"/>
    </row>
    <row r="6" spans="1:22" ht="19" x14ac:dyDescent="0.25">
      <c r="A6" s="20"/>
      <c r="B6" s="29" t="s">
        <v>548</v>
      </c>
      <c r="C6" s="27">
        <v>22023500000</v>
      </c>
      <c r="D6" s="27">
        <v>23022100000</v>
      </c>
      <c r="E6" s="27">
        <v>21721800000</v>
      </c>
      <c r="F6" s="28">
        <v>20696000000</v>
      </c>
      <c r="G6" s="20"/>
      <c r="H6" s="20"/>
      <c r="I6" s="20"/>
      <c r="J6" s="20"/>
      <c r="K6" s="20"/>
      <c r="L6" s="20"/>
      <c r="M6" s="20"/>
      <c r="N6" s="20"/>
      <c r="O6" s="20"/>
      <c r="P6" s="20"/>
      <c r="Q6" s="20"/>
      <c r="R6" s="20"/>
      <c r="S6" s="20"/>
      <c r="T6" s="20"/>
      <c r="U6" s="20"/>
      <c r="V6" s="20"/>
    </row>
    <row r="7" spans="1:22" ht="19" x14ac:dyDescent="0.25">
      <c r="A7" s="20"/>
      <c r="B7" s="29" t="s">
        <v>549</v>
      </c>
      <c r="C7" s="27">
        <v>4696700000</v>
      </c>
      <c r="D7" s="27">
        <v>4225200000</v>
      </c>
      <c r="E7" s="27">
        <v>4176600000</v>
      </c>
      <c r="F7" s="28">
        <v>3730300000</v>
      </c>
      <c r="G7" s="20"/>
      <c r="H7" s="20"/>
      <c r="I7" s="20"/>
      <c r="J7" s="20"/>
      <c r="K7" s="20"/>
      <c r="L7" s="20"/>
      <c r="M7" s="20"/>
      <c r="N7" s="20"/>
      <c r="O7" s="20"/>
      <c r="P7" s="20"/>
      <c r="Q7" s="20"/>
      <c r="R7" s="20"/>
      <c r="S7" s="20"/>
      <c r="T7" s="20"/>
      <c r="U7" s="20"/>
      <c r="V7" s="20"/>
    </row>
    <row r="8" spans="1:22" ht="19" x14ac:dyDescent="0.25">
      <c r="A8" s="20"/>
      <c r="B8" s="29" t="s">
        <v>550</v>
      </c>
      <c r="C8" s="27">
        <v>10013700000</v>
      </c>
      <c r="D8" s="27">
        <v>10045400000</v>
      </c>
      <c r="E8" s="27">
        <v>9826700000</v>
      </c>
      <c r="F8" s="28">
        <v>9680400000</v>
      </c>
      <c r="G8" s="20"/>
      <c r="H8" s="20"/>
      <c r="I8" s="20"/>
      <c r="J8" s="20"/>
      <c r="K8" s="20"/>
      <c r="L8" s="20"/>
      <c r="M8" s="20"/>
      <c r="N8" s="20"/>
      <c r="O8" s="20"/>
      <c r="P8" s="20"/>
      <c r="Q8" s="20"/>
      <c r="R8" s="20"/>
      <c r="S8" s="20"/>
      <c r="T8" s="20"/>
      <c r="U8" s="20"/>
      <c r="V8" s="20"/>
    </row>
    <row r="9" spans="1:22" ht="19" x14ac:dyDescent="0.25">
      <c r="A9" s="20"/>
      <c r="B9" s="29" t="s">
        <v>551</v>
      </c>
      <c r="C9" s="27">
        <v>14710400000</v>
      </c>
      <c r="D9" s="27">
        <v>14270600000</v>
      </c>
      <c r="E9" s="27">
        <v>14003300000</v>
      </c>
      <c r="F9" s="28">
        <v>13410700000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7124600000</v>
      </c>
      <c r="D12" s="27">
        <v>8123000000</v>
      </c>
      <c r="E12" s="27">
        <v>6507600000</v>
      </c>
      <c r="F12" s="28">
        <v>5179700000</v>
      </c>
      <c r="G12" s="20"/>
      <c r="H12" s="20"/>
      <c r="I12" s="20"/>
      <c r="J12" s="20"/>
      <c r="K12" s="20"/>
      <c r="L12" s="20"/>
      <c r="M12" s="20"/>
      <c r="N12" s="20"/>
      <c r="O12" s="20"/>
      <c r="P12" s="20"/>
      <c r="Q12" s="20"/>
      <c r="R12" s="20"/>
      <c r="S12" s="20"/>
      <c r="T12" s="20"/>
      <c r="U12" s="20"/>
      <c r="V12" s="20"/>
    </row>
    <row r="13" spans="1:22" ht="19" x14ac:dyDescent="0.25">
      <c r="A13" s="20"/>
      <c r="B13" s="29" t="s">
        <v>555</v>
      </c>
      <c r="C13" s="27">
        <v>7313100000</v>
      </c>
      <c r="D13" s="27">
        <v>8751500000</v>
      </c>
      <c r="E13" s="27">
        <v>7718500000</v>
      </c>
      <c r="F13" s="28">
        <v>7285300000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2684500000</v>
      </c>
      <c r="D17" s="34">
        <v>1614800000</v>
      </c>
      <c r="E17" s="34">
        <v>1431500000</v>
      </c>
      <c r="F17" s="35">
        <v>2716300000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0.2125091035749343</v>
      </c>
      <c r="D24" s="50">
        <f>D17/(D4)</f>
        <v>0.14127486833126279</v>
      </c>
      <c r="E24" s="50">
        <f>E17/(E4)</f>
        <v>0.13129895621227963</v>
      </c>
      <c r="F24" s="51">
        <f>F17/(F4)</f>
        <v>0.26017202406038081</v>
      </c>
      <c r="G24" s="46">
        <f>(IF(C24 &gt; 0.5, 100, IF(C24 &gt;= 0.2, 50, 0))) +
  (IF(D24 &gt; 0.5, 100, IF(D24 &gt;= 0.2, 50, 0))) +
  (IF(E24 &gt; 0.5, 100, IF(E24 &gt;= 0.2, 50, 0))) +
  (IF(F24 &gt; 0.5, 100, IF(F24 &gt;= 0.2, 50, 0)))</f>
        <v>100</v>
      </c>
      <c r="H24" s="47" t="s">
        <v>571</v>
      </c>
      <c r="I24" s="20"/>
      <c r="J24" s="20"/>
      <c r="K24" s="20"/>
      <c r="L24" s="20"/>
      <c r="M24" s="20"/>
      <c r="N24" s="20"/>
      <c r="O24" s="20"/>
      <c r="P24" s="20"/>
      <c r="Q24" s="20"/>
      <c r="R24" s="20"/>
      <c r="S24" s="20"/>
      <c r="T24" s="20"/>
      <c r="U24" s="20"/>
      <c r="V24" s="20"/>
    </row>
    <row r="25" spans="1:22" x14ac:dyDescent="0.2">
      <c r="A25" s="20"/>
      <c r="B25" s="39" t="s">
        <v>487</v>
      </c>
      <c r="C25" s="50">
        <f>C17/C6</f>
        <v>0.12189252389493041</v>
      </c>
      <c r="D25" s="50">
        <f>D17/D6</f>
        <v>7.0141299012687813E-2</v>
      </c>
      <c r="E25" s="50">
        <f>E17/E6</f>
        <v>6.590153670506127E-2</v>
      </c>
      <c r="F25" s="51">
        <f>F17/F6</f>
        <v>0.13124758407421724</v>
      </c>
      <c r="G25" s="46">
        <f>(IF(C25 &gt; 0.17, 100, IF(C25 &gt;= 0.1, 50, 0))) +
  (IF(D25 &gt; 0.17, 100, IF(D25 &gt;= 0.1, 50, 0))) +
  (IF(E25 &gt; 0.17, 100, IF(E25 &gt;= 0.1, 50, 0))) +
  (IF(F25 &gt; 0.17, 100, IF(F25 &gt;= 0.1, 50, 0)))</f>
        <v>100</v>
      </c>
      <c r="H25" s="47" t="s">
        <v>572</v>
      </c>
      <c r="I25" s="20"/>
      <c r="J25" s="20"/>
      <c r="K25" s="20"/>
      <c r="L25" s="20"/>
      <c r="M25" s="20"/>
      <c r="N25" s="20"/>
      <c r="O25" s="20"/>
      <c r="P25" s="20"/>
      <c r="Q25" s="20"/>
      <c r="R25" s="20"/>
      <c r="S25" s="20"/>
      <c r="T25" s="20"/>
      <c r="U25" s="20"/>
      <c r="V25" s="20"/>
    </row>
    <row r="26" spans="1:22" x14ac:dyDescent="0.2">
      <c r="A26" s="20"/>
      <c r="B26" s="39" t="s">
        <v>489</v>
      </c>
      <c r="C26" s="50">
        <f>C8/C6</f>
        <v>0.45468249824051582</v>
      </c>
      <c r="D26" s="50">
        <f>D8/D6</f>
        <v>0.436337258547222</v>
      </c>
      <c r="E26" s="50">
        <f>E8/E6</f>
        <v>0.45238884438674509</v>
      </c>
      <c r="F26" s="51">
        <f>F8/F6</f>
        <v>0.46774255894858913</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2.0115135852101025</v>
      </c>
      <c r="D27" s="50">
        <f>D9/(D13+D10)</f>
        <v>1.6306461749414387</v>
      </c>
      <c r="E27" s="50">
        <f>E9/(E13+E10)</f>
        <v>1.8142514737319428</v>
      </c>
      <c r="F27" s="51">
        <f>F9/(F13+F10)</f>
        <v>1.8407889860403828</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0.12722959314552509</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0.36708099164512997</v>
      </c>
      <c r="D31" s="50">
        <f>D17/(D13+D10)</f>
        <v>0.18451693995315088</v>
      </c>
      <c r="E31" s="50">
        <f>E17/(E13+E10)</f>
        <v>0.18546349679341842</v>
      </c>
      <c r="F31" s="51">
        <f>F17/(F13+F10)</f>
        <v>0.37284669128244546</v>
      </c>
      <c r="G31" s="46">
        <f>(IF(C31 &gt; 0.23, 100, 0)) +
  (IF(D31 &gt; 0.23, 100, 0)) +
  (IF(E31 &gt; 0.23, 100, 0)) +
  (IF(F31 &gt; 0.23, 100, 0))</f>
        <v>200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7.2499999999999995E-2</v>
      </c>
      <c r="J2" s="20"/>
      <c r="K2" s="20"/>
      <c r="L2" s="20"/>
      <c r="M2" s="20"/>
      <c r="N2" s="20"/>
      <c r="O2" s="20"/>
      <c r="P2" s="20"/>
      <c r="Q2" s="20"/>
      <c r="R2" s="20"/>
      <c r="S2" s="20"/>
      <c r="T2" s="20"/>
      <c r="U2" s="20"/>
      <c r="V2" s="20"/>
    </row>
    <row r="3" spans="1:22" ht="19" x14ac:dyDescent="0.25">
      <c r="A3" s="20"/>
      <c r="B3" s="26" t="s">
        <v>545</v>
      </c>
      <c r="C3" s="27">
        <v>1698000000</v>
      </c>
      <c r="D3" s="27">
        <v>1528000000</v>
      </c>
      <c r="E3" s="27">
        <v>1631000000</v>
      </c>
      <c r="F3" s="28">
        <v>1550000000</v>
      </c>
      <c r="G3" s="20"/>
      <c r="H3" s="20"/>
      <c r="I3" s="20"/>
      <c r="J3" s="20"/>
      <c r="K3" s="20"/>
      <c r="L3" s="20"/>
      <c r="M3" s="20"/>
      <c r="N3" s="20"/>
      <c r="O3" s="20"/>
      <c r="P3" s="20"/>
      <c r="Q3" s="20"/>
      <c r="R3" s="20"/>
      <c r="S3" s="20"/>
      <c r="T3" s="20"/>
      <c r="U3" s="20"/>
      <c r="V3" s="20"/>
    </row>
    <row r="4" spans="1:22" ht="19" x14ac:dyDescent="0.25">
      <c r="A4" s="20"/>
      <c r="B4" s="29" t="s">
        <v>546</v>
      </c>
      <c r="C4" s="27">
        <v>58780000000</v>
      </c>
      <c r="D4" s="27">
        <v>52312000000</v>
      </c>
      <c r="E4" s="27">
        <v>59774000000</v>
      </c>
      <c r="F4" s="28">
        <v>57848000000</v>
      </c>
      <c r="G4" s="20"/>
      <c r="H4" s="20"/>
      <c r="I4" s="20"/>
      <c r="J4" s="20"/>
      <c r="K4" s="20"/>
      <c r="L4" s="20"/>
      <c r="M4" s="20"/>
      <c r="N4" s="20"/>
      <c r="O4" s="20"/>
      <c r="P4" s="20"/>
      <c r="Q4" s="20"/>
      <c r="R4" s="20"/>
      <c r="S4" s="20"/>
      <c r="T4" s="20"/>
      <c r="U4" s="20"/>
      <c r="V4" s="20"/>
    </row>
    <row r="5" spans="1:22" ht="19" x14ac:dyDescent="0.25">
      <c r="A5" s="20"/>
      <c r="B5" s="29" t="s">
        <v>547</v>
      </c>
      <c r="C5" s="27">
        <v>4143000000</v>
      </c>
      <c r="D5" s="27">
        <v>4143000000</v>
      </c>
      <c r="E5" s="27">
        <v>7405000000</v>
      </c>
      <c r="F5" s="28">
        <v>7381000000</v>
      </c>
      <c r="G5" s="20"/>
      <c r="H5" s="20"/>
      <c r="I5" s="20"/>
      <c r="J5" s="20"/>
      <c r="K5" s="20"/>
      <c r="L5" s="20"/>
      <c r="M5" s="20"/>
      <c r="N5" s="20"/>
      <c r="O5" s="20"/>
      <c r="P5" s="20"/>
      <c r="Q5" s="20"/>
      <c r="R5" s="20"/>
      <c r="S5" s="20"/>
      <c r="T5" s="20"/>
      <c r="U5" s="20"/>
      <c r="V5" s="20"/>
    </row>
    <row r="6" spans="1:22" ht="19" x14ac:dyDescent="0.25">
      <c r="A6" s="20"/>
      <c r="B6" s="29" t="s">
        <v>548</v>
      </c>
      <c r="C6" s="27">
        <v>109032000000</v>
      </c>
      <c r="D6" s="27">
        <v>104795000000</v>
      </c>
      <c r="E6" s="27">
        <v>99590000000</v>
      </c>
      <c r="F6" s="28">
        <v>95905000000</v>
      </c>
      <c r="G6" s="20"/>
      <c r="H6" s="20"/>
      <c r="I6" s="20"/>
      <c r="J6" s="20"/>
      <c r="K6" s="20"/>
      <c r="L6" s="20"/>
      <c r="M6" s="20"/>
      <c r="N6" s="20"/>
      <c r="O6" s="20"/>
      <c r="P6" s="20"/>
      <c r="Q6" s="20"/>
      <c r="R6" s="20"/>
      <c r="S6" s="20"/>
      <c r="T6" s="20"/>
      <c r="U6" s="20"/>
      <c r="V6" s="20"/>
    </row>
    <row r="7" spans="1:22" ht="19" x14ac:dyDescent="0.25">
      <c r="A7" s="20"/>
      <c r="B7" s="29" t="s">
        <v>549</v>
      </c>
      <c r="C7" s="27">
        <v>24476000000</v>
      </c>
      <c r="D7" s="27">
        <v>13450000000</v>
      </c>
      <c r="E7" s="27">
        <v>8673000000</v>
      </c>
      <c r="F7" s="28">
        <v>10843000000</v>
      </c>
      <c r="G7" s="20"/>
      <c r="H7" s="20"/>
      <c r="I7" s="20"/>
      <c r="J7" s="20"/>
      <c r="K7" s="20"/>
      <c r="L7" s="20"/>
      <c r="M7" s="20"/>
      <c r="N7" s="20"/>
      <c r="O7" s="20"/>
      <c r="P7" s="20"/>
      <c r="Q7" s="20"/>
      <c r="R7" s="20"/>
      <c r="S7" s="20"/>
      <c r="T7" s="20"/>
      <c r="U7" s="20"/>
      <c r="V7" s="20"/>
    </row>
    <row r="8" spans="1:22" ht="19" x14ac:dyDescent="0.25">
      <c r="A8" s="20"/>
      <c r="B8" s="29" t="s">
        <v>550</v>
      </c>
      <c r="C8" s="27">
        <v>57027000000</v>
      </c>
      <c r="D8" s="27">
        <v>63686000000</v>
      </c>
      <c r="E8" s="27">
        <v>63609000000</v>
      </c>
      <c r="F8" s="28">
        <v>58601000000</v>
      </c>
      <c r="G8" s="20"/>
      <c r="H8" s="20"/>
      <c r="I8" s="20"/>
      <c r="J8" s="20"/>
      <c r="K8" s="20"/>
      <c r="L8" s="20"/>
      <c r="M8" s="20"/>
      <c r="N8" s="20"/>
      <c r="O8" s="20"/>
      <c r="P8" s="20"/>
      <c r="Q8" s="20"/>
      <c r="R8" s="20"/>
      <c r="S8" s="20"/>
      <c r="T8" s="20"/>
      <c r="U8" s="20"/>
      <c r="V8" s="20"/>
    </row>
    <row r="9" spans="1:22" ht="19" x14ac:dyDescent="0.25">
      <c r="A9" s="20"/>
      <c r="B9" s="29" t="s">
        <v>551</v>
      </c>
      <c r="C9" s="27">
        <v>81503000000</v>
      </c>
      <c r="D9" s="27">
        <v>77136000000</v>
      </c>
      <c r="E9" s="27">
        <v>72282000000</v>
      </c>
      <c r="F9" s="28">
        <v>69444000000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1783000000</v>
      </c>
      <c r="D11" s="27">
        <v>1783000000</v>
      </c>
      <c r="E11" s="27">
        <v>1783000000</v>
      </c>
      <c r="F11" s="28">
        <v>2387000000</v>
      </c>
      <c r="G11" s="20"/>
      <c r="H11" s="20"/>
      <c r="I11" s="20"/>
      <c r="J11" s="20"/>
      <c r="K11" s="20"/>
      <c r="L11" s="20"/>
      <c r="M11" s="20"/>
      <c r="N11" s="20"/>
      <c r="O11" s="20"/>
      <c r="P11" s="20"/>
      <c r="Q11" s="20"/>
      <c r="R11" s="20"/>
      <c r="S11" s="20"/>
      <c r="T11" s="20"/>
      <c r="U11" s="20"/>
      <c r="V11" s="20"/>
    </row>
    <row r="12" spans="1:22" ht="19" x14ac:dyDescent="0.25">
      <c r="A12" s="20"/>
      <c r="B12" s="29" t="s">
        <v>554</v>
      </c>
      <c r="C12" s="27">
        <v>3524000000</v>
      </c>
      <c r="D12" s="27">
        <v>3843000000</v>
      </c>
      <c r="E12" s="27">
        <v>5373000000</v>
      </c>
      <c r="F12" s="28">
        <v>4189000000</v>
      </c>
      <c r="G12" s="20"/>
      <c r="H12" s="20"/>
      <c r="I12" s="20"/>
      <c r="J12" s="20"/>
      <c r="K12" s="20"/>
      <c r="L12" s="20"/>
      <c r="M12" s="20"/>
      <c r="N12" s="20"/>
      <c r="O12" s="20"/>
      <c r="P12" s="20"/>
      <c r="Q12" s="20"/>
      <c r="R12" s="20"/>
      <c r="S12" s="20"/>
      <c r="T12" s="20"/>
      <c r="U12" s="20"/>
      <c r="V12" s="20"/>
    </row>
    <row r="13" spans="1:22" ht="19" x14ac:dyDescent="0.25">
      <c r="A13" s="20"/>
      <c r="B13" s="29" t="s">
        <v>555</v>
      </c>
      <c r="C13" s="27">
        <v>27529000000</v>
      </c>
      <c r="D13" s="27">
        <v>27659000000</v>
      </c>
      <c r="E13" s="27">
        <v>27308000000</v>
      </c>
      <c r="F13" s="28">
        <v>26461000000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6572000000</v>
      </c>
      <c r="D17" s="34">
        <v>3700000000</v>
      </c>
      <c r="E17" s="34">
        <v>4037000000</v>
      </c>
      <c r="F17" s="35">
        <v>5227000000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Fail</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0.11180673698536918</v>
      </c>
      <c r="D24" s="50">
        <f>D17/(D4)</f>
        <v>7.0729469337819234E-2</v>
      </c>
      <c r="E24" s="50">
        <f>E17/(E4)</f>
        <v>6.7537725432462281E-2</v>
      </c>
      <c r="F24" s="51">
        <f>F17/(F4)</f>
        <v>9.0357488590789653E-2</v>
      </c>
      <c r="G24" s="46">
        <f>(IF(C24 &gt; 0.5, 100, IF(C24 &gt;= 0.2, 50, 0))) +
  (IF(D24 &gt; 0.5, 100, IF(D24 &gt;= 0.2, 50, 0))) +
  (IF(E24 &gt; 0.5, 100, IF(E24 &gt;= 0.2, 50, 0))) +
  (IF(F24 &gt; 0.5, 100, IF(F24 &gt;= 0.2, 50, 0)))</f>
        <v>0</v>
      </c>
      <c r="H24" s="47" t="s">
        <v>571</v>
      </c>
      <c r="I24" s="20"/>
      <c r="J24" s="20"/>
      <c r="K24" s="20"/>
      <c r="L24" s="20"/>
      <c r="M24" s="20"/>
      <c r="N24" s="20"/>
      <c r="O24" s="20"/>
      <c r="P24" s="20"/>
      <c r="Q24" s="20"/>
      <c r="R24" s="20"/>
      <c r="S24" s="20"/>
      <c r="T24" s="20"/>
      <c r="U24" s="20"/>
      <c r="V24" s="20"/>
    </row>
    <row r="25" spans="1:22" x14ac:dyDescent="0.2">
      <c r="A25" s="20"/>
      <c r="B25" s="39" t="s">
        <v>487</v>
      </c>
      <c r="C25" s="50">
        <f>C17/C6</f>
        <v>6.0275882309780614E-2</v>
      </c>
      <c r="D25" s="50">
        <f>D17/D6</f>
        <v>3.5307028007061404E-2</v>
      </c>
      <c r="E25" s="50">
        <f>E17/E6</f>
        <v>4.0536198413495331E-2</v>
      </c>
      <c r="F25" s="51">
        <f>F17/F6</f>
        <v>5.4501850789844118E-2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0.5230299361655294</v>
      </c>
      <c r="D26" s="50">
        <f>D8/D6</f>
        <v>0.60771983396154394</v>
      </c>
      <c r="E26" s="50">
        <f>E8/E6</f>
        <v>0.6387087056933427</v>
      </c>
      <c r="F26" s="51">
        <f>F8/F6</f>
        <v>0.61103175016943856</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2.9606233426568345</v>
      </c>
      <c r="D27" s="50">
        <f>D9/(D13+D10)</f>
        <v>2.7888209985899706</v>
      </c>
      <c r="E27" s="50">
        <f>E9/(E13+E10)</f>
        <v>2.6469166544602314</v>
      </c>
      <c r="F27" s="51">
        <f>F9/(F13+F10)</f>
        <v>2.624390612599675</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Fail</v>
      </c>
      <c r="D28" s="52" t="str">
        <f>IF(D11=0, "Pass", "Fail")</f>
        <v>Fail</v>
      </c>
      <c r="E28" s="52" t="str">
        <f>IF(E11=0, "Pass", "Fail")</f>
        <v>Fail</v>
      </c>
      <c r="F28" s="53" t="str">
        <f>IF(F11=0, "Pass", "Fail")</f>
        <v>Fail</v>
      </c>
      <c r="G28" s="46">
        <f>(COUNTIF(C28:F28, "Pass") * 100) + (COUNTIF(C28:F28, "Fail") * 0)</f>
        <v>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-2.8373387621384544E-2</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0.23873006647535328</v>
      </c>
      <c r="D31" s="50">
        <f>D17/(D13+D10)</f>
        <v>0.13377200911095846</v>
      </c>
      <c r="E31" s="50">
        <f>E17/(E13+E10)</f>
        <v>0.14783213710268053</v>
      </c>
      <c r="F31" s="51">
        <f>F17/(F13+F10)</f>
        <v>0.19753599637201918</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0.57833333333333337</v>
      </c>
      <c r="J2" s="20"/>
      <c r="K2" s="20"/>
      <c r="L2" s="20"/>
      <c r="M2" s="20"/>
      <c r="N2" s="20"/>
      <c r="O2" s="20"/>
      <c r="P2" s="20"/>
      <c r="Q2" s="20"/>
      <c r="R2" s="20"/>
      <c r="S2" s="20"/>
      <c r="T2" s="20"/>
      <c r="U2" s="20"/>
      <c r="V2" s="20"/>
    </row>
    <row r="3" spans="1:22" ht="19" x14ac:dyDescent="0.25">
      <c r="A3" s="20"/>
      <c r="B3" s="26" t="s">
        <v>545</v>
      </c>
      <c r="C3" s="27">
        <v>82964000</v>
      </c>
      <c r="D3" s="27">
        <v>81570000</v>
      </c>
      <c r="E3" s="27">
        <v>68328000</v>
      </c>
      <c r="F3" s="28">
        <v>66683000</v>
      </c>
      <c r="G3" s="20"/>
      <c r="H3" s="20"/>
      <c r="I3" s="20"/>
      <c r="J3" s="20"/>
      <c r="K3" s="20"/>
      <c r="L3" s="20"/>
      <c r="M3" s="20"/>
      <c r="N3" s="20"/>
      <c r="O3" s="20"/>
      <c r="P3" s="20"/>
      <c r="Q3" s="20"/>
      <c r="R3" s="20"/>
      <c r="S3" s="20"/>
      <c r="T3" s="20"/>
      <c r="U3" s="20"/>
      <c r="V3" s="20"/>
    </row>
    <row r="4" spans="1:22" ht="19" x14ac:dyDescent="0.25">
      <c r="A4" s="20"/>
      <c r="B4" s="29" t="s">
        <v>546</v>
      </c>
      <c r="C4" s="27">
        <v>511688000</v>
      </c>
      <c r="D4" s="27">
        <v>521437000</v>
      </c>
      <c r="E4" s="27">
        <v>534767000</v>
      </c>
      <c r="F4" s="28">
        <v>525632000</v>
      </c>
      <c r="G4" s="20"/>
      <c r="H4" s="20"/>
      <c r="I4" s="20"/>
      <c r="J4" s="20"/>
      <c r="K4" s="20"/>
      <c r="L4" s="20"/>
      <c r="M4" s="20"/>
      <c r="N4" s="20"/>
      <c r="O4" s="20"/>
      <c r="P4" s="20"/>
      <c r="Q4" s="20"/>
      <c r="R4" s="20"/>
      <c r="S4" s="20"/>
      <c r="T4" s="20"/>
      <c r="U4" s="20"/>
      <c r="V4" s="20"/>
    </row>
    <row r="5" spans="1:22" ht="19" x14ac:dyDescent="0.25">
      <c r="A5" s="20"/>
      <c r="B5" s="29" t="s">
        <v>547</v>
      </c>
      <c r="C5" s="27">
        <v>11688000</v>
      </c>
      <c r="D5" s="27">
        <v>11763000</v>
      </c>
      <c r="E5" s="27">
        <v>15034000</v>
      </c>
      <c r="F5" s="28">
        <v>15061000</v>
      </c>
      <c r="G5" s="20"/>
      <c r="H5" s="20"/>
      <c r="I5" s="20"/>
      <c r="J5" s="20"/>
      <c r="K5" s="20"/>
      <c r="L5" s="20"/>
      <c r="M5" s="20"/>
      <c r="N5" s="20"/>
      <c r="O5" s="20"/>
      <c r="P5" s="20"/>
      <c r="Q5" s="20"/>
      <c r="R5" s="20"/>
      <c r="S5" s="20"/>
      <c r="T5" s="20"/>
      <c r="U5" s="20"/>
      <c r="V5" s="20"/>
    </row>
    <row r="6" spans="1:22" ht="19" x14ac:dyDescent="0.25">
      <c r="A6" s="20"/>
      <c r="B6" s="29" t="s">
        <v>548</v>
      </c>
      <c r="C6" s="27">
        <v>1674899000</v>
      </c>
      <c r="D6" s="27">
        <v>1602221000</v>
      </c>
      <c r="E6" s="27">
        <v>1671816000</v>
      </c>
      <c r="F6" s="28">
        <v>1567168000</v>
      </c>
      <c r="G6" s="20"/>
      <c r="H6" s="20"/>
      <c r="I6" s="20"/>
      <c r="J6" s="20"/>
      <c r="K6" s="20"/>
      <c r="L6" s="20"/>
      <c r="M6" s="20"/>
      <c r="N6" s="20"/>
      <c r="O6" s="20"/>
      <c r="P6" s="20"/>
      <c r="Q6" s="20"/>
      <c r="R6" s="20"/>
      <c r="S6" s="20"/>
      <c r="T6" s="20"/>
      <c r="U6" s="20"/>
      <c r="V6" s="20"/>
    </row>
    <row r="7" spans="1:22" ht="19" x14ac:dyDescent="0.25">
      <c r="A7" s="20"/>
      <c r="B7" s="29" t="s">
        <v>549</v>
      </c>
      <c r="C7" s="27">
        <v>547350000</v>
      </c>
      <c r="D7" s="27">
        <v>536621000</v>
      </c>
      <c r="E7" s="27">
        <v>590741000</v>
      </c>
      <c r="F7" s="28">
        <v>470819000</v>
      </c>
      <c r="G7" s="20"/>
      <c r="H7" s="20"/>
      <c r="I7" s="20"/>
      <c r="J7" s="20"/>
      <c r="K7" s="20"/>
      <c r="L7" s="20"/>
      <c r="M7" s="20"/>
      <c r="N7" s="20"/>
      <c r="O7" s="20"/>
      <c r="P7" s="20"/>
      <c r="Q7" s="20"/>
      <c r="R7" s="20"/>
      <c r="S7" s="20"/>
      <c r="T7" s="20"/>
      <c r="U7" s="20"/>
      <c r="V7" s="20"/>
    </row>
    <row r="8" spans="1:22" ht="19" x14ac:dyDescent="0.25">
      <c r="A8" s="20"/>
      <c r="B8" s="29" t="s">
        <v>550</v>
      </c>
      <c r="C8" s="27">
        <v>5197916000</v>
      </c>
      <c r="D8" s="27">
        <v>5254665000</v>
      </c>
      <c r="E8" s="27">
        <v>5290611000</v>
      </c>
      <c r="F8" s="28">
        <v>4396754000</v>
      </c>
      <c r="G8" s="20"/>
      <c r="H8" s="20"/>
      <c r="I8" s="20"/>
      <c r="J8" s="20"/>
      <c r="K8" s="20"/>
      <c r="L8" s="20"/>
      <c r="M8" s="20"/>
      <c r="N8" s="20"/>
      <c r="O8" s="20"/>
      <c r="P8" s="20"/>
      <c r="Q8" s="20"/>
      <c r="R8" s="20"/>
      <c r="S8" s="20"/>
      <c r="T8" s="20"/>
      <c r="U8" s="20"/>
      <c r="V8" s="20"/>
    </row>
    <row r="9" spans="1:22" ht="19" x14ac:dyDescent="0.25">
      <c r="A9" s="20"/>
      <c r="B9" s="29" t="s">
        <v>551</v>
      </c>
      <c r="C9" s="27">
        <v>5745266000</v>
      </c>
      <c r="D9" s="27">
        <v>5791286000</v>
      </c>
      <c r="E9" s="27">
        <v>5881352000</v>
      </c>
      <c r="F9" s="28">
        <v>4867573000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-4069648000</v>
      </c>
      <c r="D12" s="27">
        <v>-4194418000</v>
      </c>
      <c r="E12" s="27">
        <v>-4207917000</v>
      </c>
      <c r="F12" s="28">
        <v>-3303492000</v>
      </c>
      <c r="G12" s="20"/>
      <c r="H12" s="20"/>
      <c r="I12" s="20"/>
      <c r="J12" s="20"/>
      <c r="K12" s="20"/>
      <c r="L12" s="20"/>
      <c r="M12" s="20"/>
      <c r="N12" s="20"/>
      <c r="O12" s="20"/>
      <c r="P12" s="20"/>
      <c r="Q12" s="20"/>
      <c r="R12" s="20"/>
      <c r="S12" s="20"/>
      <c r="T12" s="20"/>
      <c r="U12" s="20"/>
      <c r="V12" s="20"/>
    </row>
    <row r="13" spans="1:22" ht="19" x14ac:dyDescent="0.25">
      <c r="A13" s="20"/>
      <c r="B13" s="29" t="s">
        <v>555</v>
      </c>
      <c r="C13" s="27">
        <v>-4070367000</v>
      </c>
      <c r="D13" s="27">
        <v>-4189065000</v>
      </c>
      <c r="E13" s="27">
        <v>-4209536000</v>
      </c>
      <c r="F13" s="28">
        <v>-3300405000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590864000</v>
      </c>
      <c r="D17" s="34">
        <v>475317000</v>
      </c>
      <c r="E17" s="34">
        <v>654206000</v>
      </c>
      <c r="F17" s="35">
        <v>592794000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Fail</v>
      </c>
      <c r="E23" s="44" t="str">
        <f>IF(E17&gt;E7, "Pass", "Fail")</f>
        <v>Pass</v>
      </c>
      <c r="F23" s="49" t="str">
        <f>IF(F17&gt;F7, "Pass", "Fail")</f>
        <v>Pass</v>
      </c>
      <c r="G23" s="46">
        <f>(COUNTIF(C23:F23, "Pass") * 100) + (COUNTIF(C23:F23, "Fail") * 0)</f>
        <v>300</v>
      </c>
      <c r="H23" s="47" t="s">
        <v>570</v>
      </c>
      <c r="I23" s="20"/>
      <c r="J23" s="20"/>
      <c r="K23" s="20"/>
      <c r="L23" s="20"/>
      <c r="M23" s="20"/>
      <c r="N23" s="20"/>
      <c r="O23" s="20"/>
      <c r="P23" s="20"/>
      <c r="Q23" s="20"/>
      <c r="R23" s="20"/>
      <c r="S23" s="20"/>
      <c r="T23" s="20"/>
      <c r="U23" s="20"/>
      <c r="V23" s="20"/>
    </row>
    <row r="24" spans="1:22" x14ac:dyDescent="0.2">
      <c r="A24" s="20"/>
      <c r="B24" s="39" t="s">
        <v>499</v>
      </c>
      <c r="C24" s="50">
        <f>C17/(C4)</f>
        <v>1.1547349165897969</v>
      </c>
      <c r="D24" s="50">
        <f>D17/(D4)</f>
        <v>0.9115521146370511</v>
      </c>
      <c r="E24" s="50">
        <f>E17/(E4)</f>
        <v>1.2233477383608189</v>
      </c>
      <c r="F24" s="51">
        <f>F17/(F4)</f>
        <v>1.1277738037258005</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0.35277589872583359</v>
      </c>
      <c r="D25" s="50">
        <f>D17/D6</f>
        <v>0.29666132200239542</v>
      </c>
      <c r="E25" s="50">
        <f>E17/E6</f>
        <v>0.39131459442905198</v>
      </c>
      <c r="F25" s="51">
        <f>F17/F6</f>
        <v>0.37825810634214074</v>
      </c>
      <c r="G25" s="46">
        <f>(IF(C25 &gt; 0.17, 100, IF(C25 &gt;= 0.1, 50, 0))) +
  (IF(D25 &gt; 0.17, 100, IF(D25 &gt;= 0.1, 50, 0))) +
  (IF(E25 &gt; 0.17, 100, IF(E25 &gt;= 0.1, 50, 0))) +
  (IF(F25 &gt; 0.17, 100, IF(F25 &gt;= 0.1, 50, 0)))</f>
        <v>400</v>
      </c>
      <c r="H25" s="47" t="s">
        <v>572</v>
      </c>
      <c r="I25" s="20"/>
      <c r="J25" s="20"/>
      <c r="K25" s="20"/>
      <c r="L25" s="20"/>
      <c r="M25" s="20"/>
      <c r="N25" s="20"/>
      <c r="O25" s="20"/>
      <c r="P25" s="20"/>
      <c r="Q25" s="20"/>
      <c r="R25" s="20"/>
      <c r="S25" s="20"/>
      <c r="T25" s="20"/>
      <c r="U25" s="20"/>
      <c r="V25" s="20"/>
    </row>
    <row r="26" spans="1:22" x14ac:dyDescent="0.2">
      <c r="A26" s="20"/>
      <c r="B26" s="39" t="s">
        <v>489</v>
      </c>
      <c r="C26" s="50">
        <f>C8/C6</f>
        <v>3.103420564463887</v>
      </c>
      <c r="D26" s="50">
        <f>D8/D6</f>
        <v>3.2796131120488372</v>
      </c>
      <c r="E26" s="50">
        <f>E8/E6</f>
        <v>3.1645892849452331</v>
      </c>
      <c r="F26" s="51">
        <f>F8/F6</f>
        <v>2.8055409503001592</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-1.4114859913123312</v>
      </c>
      <c r="D27" s="50">
        <f>D9/(D13+D10)</f>
        <v>-1.3824769966567718</v>
      </c>
      <c r="E27" s="50">
        <f>E9/(E13+E10)</f>
        <v>-1.3971497096117007</v>
      </c>
      <c r="F27" s="51">
        <f>F9/(F13+F10)</f>
        <v>-1.4748411179840051</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8.0274598756040316E-2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-0.14516234039829823</v>
      </c>
      <c r="D31" s="50">
        <f>D17/(D13+D10)</f>
        <v>-0.11346613146370371</v>
      </c>
      <c r="E31" s="50">
        <f>E17/(E13+E10)</f>
        <v>-0.15541047754431841</v>
      </c>
      <c r="F31" s="51">
        <f>F17/(F13+F10)</f>
        <v>-0.17961250210201476</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0.52416666666666667</v>
      </c>
      <c r="J2" s="20"/>
      <c r="K2" s="20"/>
      <c r="L2" s="20"/>
      <c r="M2" s="20"/>
      <c r="N2" s="20"/>
      <c r="O2" s="20"/>
      <c r="P2" s="20"/>
      <c r="Q2" s="20"/>
      <c r="R2" s="20"/>
      <c r="S2" s="20"/>
      <c r="T2" s="20"/>
      <c r="U2" s="20"/>
      <c r="V2" s="20"/>
    </row>
    <row r="3" spans="1:22" ht="19" x14ac:dyDescent="0.25">
      <c r="A3" s="20"/>
      <c r="B3" s="26" t="s">
        <v>545</v>
      </c>
      <c r="C3" s="27">
        <v>1225452000</v>
      </c>
      <c r="D3" s="27">
        <v>1366608000</v>
      </c>
      <c r="E3" s="27">
        <v>1191095000</v>
      </c>
      <c r="F3" s="28">
        <v>835804000</v>
      </c>
      <c r="G3" s="20"/>
      <c r="H3" s="20"/>
      <c r="I3" s="20"/>
      <c r="J3" s="20"/>
      <c r="K3" s="20"/>
      <c r="L3" s="20"/>
      <c r="M3" s="20"/>
      <c r="N3" s="20"/>
      <c r="O3" s="20"/>
      <c r="P3" s="20"/>
      <c r="Q3" s="20"/>
      <c r="R3" s="20"/>
      <c r="S3" s="20"/>
      <c r="T3" s="20"/>
      <c r="U3" s="20"/>
      <c r="V3" s="20"/>
    </row>
    <row r="4" spans="1:22" ht="19" x14ac:dyDescent="0.25">
      <c r="A4" s="20"/>
      <c r="B4" s="29" t="s">
        <v>546</v>
      </c>
      <c r="C4" s="27">
        <v>1031816000</v>
      </c>
      <c r="D4" s="27">
        <v>1004825000</v>
      </c>
      <c r="E4" s="27">
        <v>957310000</v>
      </c>
      <c r="F4" s="28">
        <v>897326000</v>
      </c>
      <c r="G4" s="20"/>
      <c r="H4" s="20"/>
      <c r="I4" s="20"/>
      <c r="J4" s="20"/>
      <c r="K4" s="20"/>
      <c r="L4" s="20"/>
      <c r="M4" s="20"/>
      <c r="N4" s="20"/>
      <c r="O4" s="20"/>
      <c r="P4" s="20"/>
      <c r="Q4" s="20"/>
      <c r="R4" s="20"/>
      <c r="S4" s="20"/>
      <c r="T4" s="20"/>
      <c r="U4" s="20"/>
      <c r="V4" s="20"/>
    </row>
    <row r="5" spans="1:22" ht="19" x14ac:dyDescent="0.25">
      <c r="A5" s="20"/>
      <c r="B5" s="29" t="s">
        <v>547</v>
      </c>
      <c r="C5" s="27">
        <v>4881687000</v>
      </c>
      <c r="D5" s="27">
        <v>4669494000</v>
      </c>
      <c r="E5" s="27">
        <v>4558822000</v>
      </c>
      <c r="F5" s="28">
        <v>4072542000</v>
      </c>
      <c r="G5" s="20"/>
      <c r="H5" s="20"/>
      <c r="I5" s="20"/>
      <c r="J5" s="20"/>
      <c r="K5" s="20"/>
      <c r="L5" s="20"/>
      <c r="M5" s="20"/>
      <c r="N5" s="20"/>
      <c r="O5" s="20"/>
      <c r="P5" s="20"/>
      <c r="Q5" s="20"/>
      <c r="R5" s="20"/>
      <c r="S5" s="20"/>
      <c r="T5" s="20"/>
      <c r="U5" s="20"/>
      <c r="V5" s="20"/>
    </row>
    <row r="6" spans="1:22" ht="19" x14ac:dyDescent="0.25">
      <c r="A6" s="20"/>
      <c r="B6" s="29" t="s">
        <v>548</v>
      </c>
      <c r="C6" s="27">
        <v>11348513000</v>
      </c>
      <c r="D6" s="27">
        <v>10896519000</v>
      </c>
      <c r="E6" s="27">
        <v>10403627000</v>
      </c>
      <c r="F6" s="28">
        <v>9152074000</v>
      </c>
      <c r="G6" s="20"/>
      <c r="H6" s="20"/>
      <c r="I6" s="20"/>
      <c r="J6" s="20"/>
      <c r="K6" s="20"/>
      <c r="L6" s="20"/>
      <c r="M6" s="20"/>
      <c r="N6" s="20"/>
      <c r="O6" s="20"/>
      <c r="P6" s="20"/>
      <c r="Q6" s="20"/>
      <c r="R6" s="20"/>
      <c r="S6" s="20"/>
      <c r="T6" s="20"/>
      <c r="U6" s="20"/>
      <c r="V6" s="20"/>
    </row>
    <row r="7" spans="1:22" ht="19" x14ac:dyDescent="0.25">
      <c r="A7" s="20"/>
      <c r="B7" s="29" t="s">
        <v>549</v>
      </c>
      <c r="C7" s="27">
        <v>2499836000</v>
      </c>
      <c r="D7" s="27">
        <v>2865904000</v>
      </c>
      <c r="E7" s="27">
        <v>2389333000</v>
      </c>
      <c r="F7" s="28">
        <v>1916421000</v>
      </c>
      <c r="G7" s="20"/>
      <c r="H7" s="20"/>
      <c r="I7" s="20"/>
      <c r="J7" s="20"/>
      <c r="K7" s="20"/>
      <c r="L7" s="20"/>
      <c r="M7" s="20"/>
      <c r="N7" s="20"/>
      <c r="O7" s="20"/>
      <c r="P7" s="20"/>
      <c r="Q7" s="20"/>
      <c r="R7" s="20"/>
      <c r="S7" s="20"/>
      <c r="T7" s="20"/>
      <c r="U7" s="20"/>
      <c r="V7" s="20"/>
    </row>
    <row r="8" spans="1:22" ht="19" x14ac:dyDescent="0.25">
      <c r="A8" s="20"/>
      <c r="B8" s="29" t="s">
        <v>550</v>
      </c>
      <c r="C8" s="27">
        <v>3742072000</v>
      </c>
      <c r="D8" s="27">
        <v>3744249000</v>
      </c>
      <c r="E8" s="27">
        <v>3824766000</v>
      </c>
      <c r="F8" s="28">
        <v>3849880000</v>
      </c>
      <c r="G8" s="20"/>
      <c r="H8" s="20"/>
      <c r="I8" s="20"/>
      <c r="J8" s="20"/>
      <c r="K8" s="20"/>
      <c r="L8" s="20"/>
      <c r="M8" s="20"/>
      <c r="N8" s="20"/>
      <c r="O8" s="20"/>
      <c r="P8" s="20"/>
      <c r="Q8" s="20"/>
      <c r="R8" s="20"/>
      <c r="S8" s="20"/>
      <c r="T8" s="20"/>
      <c r="U8" s="20"/>
      <c r="V8" s="20"/>
    </row>
    <row r="9" spans="1:22" ht="19" x14ac:dyDescent="0.25">
      <c r="A9" s="20"/>
      <c r="B9" s="29" t="s">
        <v>551</v>
      </c>
      <c r="C9" s="27">
        <v>6241908000</v>
      </c>
      <c r="D9" s="27">
        <v>6610153000</v>
      </c>
      <c r="E9" s="27">
        <v>6214099000</v>
      </c>
      <c r="F9" s="28">
        <v>5766301000</v>
      </c>
      <c r="G9" s="20"/>
      <c r="H9" s="20"/>
      <c r="I9" s="20"/>
      <c r="J9" s="20"/>
      <c r="K9" s="20"/>
      <c r="L9" s="20"/>
      <c r="M9" s="20"/>
      <c r="N9" s="20"/>
      <c r="O9" s="20"/>
      <c r="P9" s="20"/>
      <c r="Q9" s="20"/>
      <c r="R9" s="20"/>
      <c r="S9" s="20"/>
      <c r="T9" s="20"/>
      <c r="U9" s="20"/>
      <c r="V9" s="20"/>
    </row>
    <row r="10" spans="1:22" ht="19" x14ac:dyDescent="0.25">
      <c r="A10" s="20"/>
      <c r="B10" s="29" t="s">
        <v>552</v>
      </c>
      <c r="C10" s="27">
        <v>6797685000</v>
      </c>
      <c r="D10" s="27">
        <v>6797685000</v>
      </c>
      <c r="E10" s="27">
        <v>6218758000</v>
      </c>
      <c r="F10" s="28">
        <v>6197121000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10995624000</v>
      </c>
      <c r="D12" s="27">
        <v>10223070000</v>
      </c>
      <c r="E12" s="27">
        <v>9445245000</v>
      </c>
      <c r="F12" s="28">
        <v>8608284000</v>
      </c>
      <c r="G12" s="20"/>
      <c r="H12" s="20"/>
      <c r="I12" s="20"/>
      <c r="J12" s="20"/>
      <c r="K12" s="20"/>
      <c r="L12" s="20"/>
      <c r="M12" s="20"/>
      <c r="N12" s="20"/>
      <c r="O12" s="20"/>
      <c r="P12" s="20"/>
      <c r="Q12" s="20"/>
      <c r="R12" s="20"/>
      <c r="S12" s="20"/>
      <c r="T12" s="20"/>
      <c r="U12" s="20"/>
      <c r="V12" s="20"/>
    </row>
    <row r="13" spans="1:22" ht="19" x14ac:dyDescent="0.25">
      <c r="A13" s="20"/>
      <c r="B13" s="29" t="s">
        <v>555</v>
      </c>
      <c r="C13" s="27">
        <v>5106605000</v>
      </c>
      <c r="D13" s="27">
        <v>4286366000</v>
      </c>
      <c r="E13" s="27">
        <v>4189528000</v>
      </c>
      <c r="F13" s="28">
        <v>3385773000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1336345000</v>
      </c>
      <c r="D17" s="34">
        <v>805724000</v>
      </c>
      <c r="E17" s="34">
        <v>1115865000</v>
      </c>
      <c r="F17" s="35">
        <v>1104810000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1.2951388619676376</v>
      </c>
      <c r="D24" s="50">
        <f>D17/(D4)</f>
        <v>0.80185504938670915</v>
      </c>
      <c r="E24" s="50">
        <f>E17/(E4)</f>
        <v>1.165625554940406</v>
      </c>
      <c r="F24" s="51">
        <f>F17/(F4)</f>
        <v>1.2312247722678269</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0.1177550750481583</v>
      </c>
      <c r="D25" s="50">
        <f>D17/D6</f>
        <v>7.3943247380195448E-2</v>
      </c>
      <c r="E25" s="50">
        <f>E17/E6</f>
        <v>0.10725730555314988</v>
      </c>
      <c r="F25" s="51">
        <f>F17/F6</f>
        <v>0.12071689979779447</v>
      </c>
      <c r="G25" s="46">
        <f>(IF(C25 &gt; 0.17, 100, IF(C25 &gt;= 0.1, 50, 0))) +
  (IF(D25 &gt; 0.17, 100, IF(D25 &gt;= 0.1, 50, 0))) +
  (IF(E25 &gt; 0.17, 100, IF(E25 &gt;= 0.1, 50, 0))) +
  (IF(F25 &gt; 0.17, 100, IF(F25 &gt;= 0.1, 50, 0)))</f>
        <v>150</v>
      </c>
      <c r="H25" s="47" t="s">
        <v>572</v>
      </c>
      <c r="I25" s="20"/>
      <c r="J25" s="20"/>
      <c r="K25" s="20"/>
      <c r="L25" s="20"/>
      <c r="M25" s="20"/>
      <c r="N25" s="20"/>
      <c r="O25" s="20"/>
      <c r="P25" s="20"/>
      <c r="Q25" s="20"/>
      <c r="R25" s="20"/>
      <c r="S25" s="20"/>
      <c r="T25" s="20"/>
      <c r="U25" s="20"/>
      <c r="V25" s="20"/>
    </row>
    <row r="26" spans="1:22" x14ac:dyDescent="0.2">
      <c r="A26" s="20"/>
      <c r="B26" s="39" t="s">
        <v>489</v>
      </c>
      <c r="C26" s="50">
        <f>C8/C6</f>
        <v>0.32974117401989139</v>
      </c>
      <c r="D26" s="50">
        <f>D8/D6</f>
        <v>0.34361881991854465</v>
      </c>
      <c r="E26" s="50">
        <f>E8/E6</f>
        <v>0.36763774787389053</v>
      </c>
      <c r="F26" s="51">
        <f>F8/F6</f>
        <v>0.42065656374718996</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0.52434105687949473</v>
      </c>
      <c r="D27" s="50">
        <f>D9/(D13+D10)</f>
        <v>0.59636616612464166</v>
      </c>
      <c r="E27" s="50">
        <f>E9/(E13+E10)</f>
        <v>0.59703384399698467</v>
      </c>
      <c r="F27" s="51">
        <f>F9/(F13+F10)</f>
        <v>0.60172855924316804</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8.5049339937169732E-2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0.11225742988452063</v>
      </c>
      <c r="D31" s="50">
        <f>D17/(D13+D10)</f>
        <v>7.2692195299354001E-2</v>
      </c>
      <c r="E31" s="50">
        <f>E17/(E13+E10)</f>
        <v>0.1072092945947104</v>
      </c>
      <c r="F31" s="51">
        <f>F17/(F13+F10)</f>
        <v>0.11528980702489248</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0.41499999999999998</v>
      </c>
      <c r="J2" s="20"/>
      <c r="K2" s="20"/>
      <c r="L2" s="20"/>
      <c r="M2" s="20"/>
      <c r="N2" s="20"/>
      <c r="O2" s="20"/>
      <c r="P2" s="20"/>
      <c r="Q2" s="20"/>
      <c r="R2" s="20"/>
      <c r="S2" s="20"/>
      <c r="T2" s="20"/>
      <c r="U2" s="20"/>
      <c r="V2" s="20"/>
    </row>
    <row r="3" spans="1:22" ht="19" x14ac:dyDescent="0.25">
      <c r="A3" s="20"/>
      <c r="B3" s="26" t="s">
        <v>545</v>
      </c>
      <c r="C3" s="27">
        <v>6076000000</v>
      </c>
      <c r="D3" s="27">
        <v>6988000000</v>
      </c>
      <c r="E3" s="27">
        <v>7372000000</v>
      </c>
      <c r="F3" s="28">
        <v>5701000000</v>
      </c>
      <c r="G3" s="20"/>
      <c r="H3" s="20"/>
      <c r="I3" s="20"/>
      <c r="J3" s="20"/>
      <c r="K3" s="20"/>
      <c r="L3" s="20"/>
      <c r="M3" s="20"/>
      <c r="N3" s="20"/>
      <c r="O3" s="20"/>
      <c r="P3" s="20"/>
      <c r="Q3" s="20"/>
      <c r="R3" s="20"/>
      <c r="S3" s="20"/>
      <c r="T3" s="20"/>
      <c r="U3" s="20"/>
      <c r="V3" s="20"/>
    </row>
    <row r="4" spans="1:22" ht="19" x14ac:dyDescent="0.25">
      <c r="A4" s="20"/>
      <c r="B4" s="29" t="s">
        <v>546</v>
      </c>
      <c r="C4" s="27">
        <v>22386000000</v>
      </c>
      <c r="D4" s="27">
        <v>21669000000</v>
      </c>
      <c r="E4" s="27">
        <v>21967000000</v>
      </c>
      <c r="F4" s="28">
        <v>22095000000</v>
      </c>
      <c r="G4" s="20"/>
      <c r="H4" s="20"/>
      <c r="I4" s="20"/>
      <c r="J4" s="20"/>
      <c r="K4" s="20"/>
      <c r="L4" s="20"/>
      <c r="M4" s="20"/>
      <c r="N4" s="20"/>
      <c r="O4" s="20"/>
      <c r="P4" s="20"/>
      <c r="Q4" s="20"/>
      <c r="R4" s="20"/>
      <c r="S4" s="20"/>
      <c r="T4" s="20"/>
      <c r="U4" s="20"/>
      <c r="V4" s="20"/>
    </row>
    <row r="5" spans="1:22" ht="19" x14ac:dyDescent="0.25">
      <c r="A5" s="20"/>
      <c r="B5" s="29" t="s">
        <v>547</v>
      </c>
      <c r="C5" s="27">
        <v>8641000000</v>
      </c>
      <c r="D5" s="27">
        <v>8644000000</v>
      </c>
      <c r="E5" s="27">
        <v>8764000000</v>
      </c>
      <c r="F5" s="28">
        <v>8908000000</v>
      </c>
      <c r="G5" s="20"/>
      <c r="H5" s="20"/>
      <c r="I5" s="20"/>
      <c r="J5" s="20"/>
      <c r="K5" s="20"/>
      <c r="L5" s="20"/>
      <c r="M5" s="20"/>
      <c r="N5" s="20"/>
      <c r="O5" s="20"/>
      <c r="P5" s="20"/>
      <c r="Q5" s="20"/>
      <c r="R5" s="20"/>
      <c r="S5" s="20"/>
      <c r="T5" s="20"/>
      <c r="U5" s="20"/>
      <c r="V5" s="20"/>
    </row>
    <row r="6" spans="1:22" ht="19" x14ac:dyDescent="0.25">
      <c r="A6" s="20"/>
      <c r="B6" s="29" t="s">
        <v>548</v>
      </c>
      <c r="C6" s="27">
        <v>57967000000</v>
      </c>
      <c r="D6" s="27">
        <v>60603000000</v>
      </c>
      <c r="E6" s="27">
        <v>62990000000</v>
      </c>
      <c r="F6" s="28">
        <v>61470000000</v>
      </c>
      <c r="G6" s="20"/>
      <c r="H6" s="20"/>
      <c r="I6" s="20"/>
      <c r="J6" s="20"/>
      <c r="K6" s="20"/>
      <c r="L6" s="20"/>
      <c r="M6" s="20"/>
      <c r="N6" s="20"/>
      <c r="O6" s="20"/>
      <c r="P6" s="20"/>
      <c r="Q6" s="20"/>
      <c r="R6" s="20"/>
      <c r="S6" s="20"/>
      <c r="T6" s="20"/>
      <c r="U6" s="20"/>
      <c r="V6" s="20"/>
    </row>
    <row r="7" spans="1:22" ht="19" x14ac:dyDescent="0.25">
      <c r="A7" s="20"/>
      <c r="B7" s="29" t="s">
        <v>549</v>
      </c>
      <c r="C7" s="27">
        <v>9957000000</v>
      </c>
      <c r="D7" s="27">
        <v>11331000000</v>
      </c>
      <c r="E7" s="27">
        <v>13226000000</v>
      </c>
      <c r="F7" s="28">
        <v>11108000000</v>
      </c>
      <c r="G7" s="20"/>
      <c r="H7" s="20"/>
      <c r="I7" s="20"/>
      <c r="J7" s="20"/>
      <c r="K7" s="20"/>
      <c r="L7" s="20"/>
      <c r="M7" s="20"/>
      <c r="N7" s="20"/>
      <c r="O7" s="20"/>
      <c r="P7" s="20"/>
      <c r="Q7" s="20"/>
      <c r="R7" s="20"/>
      <c r="S7" s="20"/>
      <c r="T7" s="20"/>
      <c r="U7" s="20"/>
      <c r="V7" s="20"/>
    </row>
    <row r="8" spans="1:22" ht="19" x14ac:dyDescent="0.25">
      <c r="A8" s="20"/>
      <c r="B8" s="29" t="s">
        <v>550</v>
      </c>
      <c r="C8" s="27">
        <v>28902000000</v>
      </c>
      <c r="D8" s="27">
        <v>28025000000</v>
      </c>
      <c r="E8" s="27">
        <v>31025000000</v>
      </c>
      <c r="F8" s="28">
        <v>37357000000</v>
      </c>
      <c r="G8" s="20"/>
      <c r="H8" s="20"/>
      <c r="I8" s="20"/>
      <c r="J8" s="20"/>
      <c r="K8" s="20"/>
      <c r="L8" s="20"/>
      <c r="M8" s="20"/>
      <c r="N8" s="20"/>
      <c r="O8" s="20"/>
      <c r="P8" s="20"/>
      <c r="Q8" s="20"/>
      <c r="R8" s="20"/>
      <c r="S8" s="20"/>
      <c r="T8" s="20"/>
      <c r="U8" s="20"/>
      <c r="V8" s="20"/>
    </row>
    <row r="9" spans="1:22" ht="19" x14ac:dyDescent="0.25">
      <c r="A9" s="20"/>
      <c r="B9" s="29" t="s">
        <v>551</v>
      </c>
      <c r="C9" s="27">
        <v>38859000000</v>
      </c>
      <c r="D9" s="27">
        <v>39356000000</v>
      </c>
      <c r="E9" s="27">
        <v>44251000000</v>
      </c>
      <c r="F9" s="28">
        <v>48465000000</v>
      </c>
      <c r="G9" s="20"/>
      <c r="H9" s="20"/>
      <c r="I9" s="20"/>
      <c r="J9" s="20"/>
      <c r="K9" s="20"/>
      <c r="L9" s="20"/>
      <c r="M9" s="20"/>
      <c r="N9" s="20"/>
      <c r="O9" s="20"/>
      <c r="P9" s="20"/>
      <c r="Q9" s="20"/>
      <c r="R9" s="20"/>
      <c r="S9" s="20"/>
      <c r="T9" s="20"/>
      <c r="U9" s="20"/>
      <c r="V9" s="20"/>
    </row>
    <row r="10" spans="1:22" ht="19" x14ac:dyDescent="0.25">
      <c r="A10" s="20"/>
      <c r="B10" s="29" t="s">
        <v>552</v>
      </c>
      <c r="C10" s="27">
        <v>4374000000</v>
      </c>
      <c r="D10" s="27">
        <v>3871000000</v>
      </c>
      <c r="E10" s="27">
        <v>1625000000</v>
      </c>
      <c r="F10" s="28">
        <v>625000000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21774000000</v>
      </c>
      <c r="D12" s="27">
        <v>23180000000</v>
      </c>
      <c r="E12" s="27">
        <v>20623000000</v>
      </c>
      <c r="F12" s="28">
        <v>16361000000</v>
      </c>
      <c r="G12" s="20"/>
      <c r="H12" s="20"/>
      <c r="I12" s="20"/>
      <c r="J12" s="20"/>
      <c r="K12" s="20"/>
      <c r="L12" s="20"/>
      <c r="M12" s="20"/>
      <c r="N12" s="20"/>
      <c r="O12" s="20"/>
      <c r="P12" s="20"/>
      <c r="Q12" s="20"/>
      <c r="R12" s="20"/>
      <c r="S12" s="20"/>
      <c r="T12" s="20"/>
      <c r="U12" s="20"/>
      <c r="V12" s="20"/>
    </row>
    <row r="13" spans="1:22" ht="19" x14ac:dyDescent="0.25">
      <c r="A13" s="20"/>
      <c r="B13" s="29" t="s">
        <v>555</v>
      </c>
      <c r="C13" s="27">
        <v>19108000000</v>
      </c>
      <c r="D13" s="27">
        <v>21247000000</v>
      </c>
      <c r="E13" s="27">
        <v>18739000000</v>
      </c>
      <c r="F13" s="28">
        <v>13005000000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829000000</v>
      </c>
      <c r="D15" s="27">
        <v>851000000</v>
      </c>
      <c r="E15" s="27">
        <v>857000000</v>
      </c>
      <c r="F15" s="28">
        <v>768000000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5196000000</v>
      </c>
      <c r="D17" s="34">
        <v>7475000000</v>
      </c>
      <c r="E17" s="34">
        <v>7009000000</v>
      </c>
      <c r="F17" s="35">
        <v>6226000000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Pass</v>
      </c>
      <c r="F21" s="45"/>
      <c r="G21" s="46">
        <f>(((COUNTIF(C21:E21, "Pass") * 100) + (COUNTIF(C21:E21, "Fail") * 0)) * (400/300)) / 2</f>
        <v>66.666666666666657</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0.23210935406057356</v>
      </c>
      <c r="D24" s="50">
        <f>D17/(D4)</f>
        <v>0.34496285015459871</v>
      </c>
      <c r="E24" s="50">
        <f>E17/(E4)</f>
        <v>0.31906951336095052</v>
      </c>
      <c r="F24" s="51">
        <f>F17/(F4)</f>
        <v>0.28178320887078523</v>
      </c>
      <c r="G24" s="46">
        <f>(IF(C24 &gt; 0.5, 100, IF(C24 &gt;= 0.2, 50, 0))) +
  (IF(D24 &gt; 0.5, 100, IF(D24 &gt;= 0.2, 50, 0))) +
  (IF(E24 &gt; 0.5, 100, IF(E24 &gt;= 0.2, 50, 0))) +
  (IF(F24 &gt; 0.5, 100, IF(F24 &gt;= 0.2, 50, 0)))</f>
        <v>200</v>
      </c>
      <c r="H24" s="47" t="s">
        <v>571</v>
      </c>
      <c r="I24" s="20"/>
      <c r="J24" s="20"/>
      <c r="K24" s="20"/>
      <c r="L24" s="20"/>
      <c r="M24" s="20"/>
      <c r="N24" s="20"/>
      <c r="O24" s="20"/>
      <c r="P24" s="20"/>
      <c r="Q24" s="20"/>
      <c r="R24" s="20"/>
      <c r="S24" s="20"/>
      <c r="T24" s="20"/>
      <c r="U24" s="20"/>
      <c r="V24" s="20"/>
    </row>
    <row r="25" spans="1:22" x14ac:dyDescent="0.2">
      <c r="A25" s="20"/>
      <c r="B25" s="39" t="s">
        <v>487</v>
      </c>
      <c r="C25" s="50">
        <f>C17/C6</f>
        <v>8.9637207376610836E-2</v>
      </c>
      <c r="D25" s="50">
        <f>D17/D6</f>
        <v>0.12334372885830734</v>
      </c>
      <c r="E25" s="50">
        <f>E17/E6</f>
        <v>0.11127163041752659</v>
      </c>
      <c r="F25" s="51">
        <f>F17/F6</f>
        <v>0.10128517976248577</v>
      </c>
      <c r="G25" s="46">
        <f>(IF(C25 &gt; 0.17, 100, IF(C25 &gt;= 0.1, 50, 0))) +
  (IF(D25 &gt; 0.17, 100, IF(D25 &gt;= 0.1, 50, 0))) +
  (IF(E25 &gt; 0.17, 100, IF(E25 &gt;= 0.1, 50, 0))) +
  (IF(F25 &gt; 0.17, 100, IF(F25 &gt;= 0.1, 50, 0)))</f>
        <v>150</v>
      </c>
      <c r="H25" s="47" t="s">
        <v>572</v>
      </c>
      <c r="I25" s="20"/>
      <c r="J25" s="20"/>
      <c r="K25" s="20"/>
      <c r="L25" s="20"/>
      <c r="M25" s="20"/>
      <c r="N25" s="20"/>
      <c r="O25" s="20"/>
      <c r="P25" s="20"/>
      <c r="Q25" s="20"/>
      <c r="R25" s="20"/>
      <c r="S25" s="20"/>
      <c r="T25" s="20"/>
      <c r="U25" s="20"/>
      <c r="V25" s="20"/>
    </row>
    <row r="26" spans="1:22" x14ac:dyDescent="0.2">
      <c r="A26" s="20"/>
      <c r="B26" s="39" t="s">
        <v>489</v>
      </c>
      <c r="C26" s="50">
        <f>C8/C6</f>
        <v>0.49859402763641381</v>
      </c>
      <c r="D26" s="50">
        <f>D8/D6</f>
        <v>0.46243585301057705</v>
      </c>
      <c r="E26" s="50">
        <f>E8/E6</f>
        <v>0.49253849817431339</v>
      </c>
      <c r="F26" s="51">
        <f>F8/F6</f>
        <v>0.60772734667317385</v>
      </c>
      <c r="G26" s="46">
        <f>(IF(C26 &lt; 0.5, 100, 0)) +
  (IF(D26 &lt; 0.5, 100, 0)) +
  (IF(E26 &lt; 0.5, 100, 0)) +
  (IF(F26 &lt; 0.5, 100, 0))</f>
        <v>300</v>
      </c>
      <c r="H26" s="47" t="s">
        <v>573</v>
      </c>
      <c r="I26" s="20"/>
      <c r="J26" s="20"/>
      <c r="K26" s="20"/>
      <c r="L26" s="20"/>
      <c r="M26" s="20"/>
      <c r="N26" s="20"/>
      <c r="O26" s="20"/>
      <c r="P26" s="20"/>
      <c r="Q26" s="20"/>
      <c r="R26" s="20"/>
      <c r="S26" s="20"/>
      <c r="T26" s="20"/>
      <c r="U26" s="20"/>
      <c r="V26" s="20"/>
    </row>
    <row r="27" spans="1:22" x14ac:dyDescent="0.2">
      <c r="A27" s="20"/>
      <c r="B27" s="39" t="s">
        <v>574</v>
      </c>
      <c r="C27" s="50">
        <f>C9/(C13+C10)</f>
        <v>1.6548420066433864</v>
      </c>
      <c r="D27" s="50">
        <f>D9/(D13+D10)</f>
        <v>1.5668444939883748</v>
      </c>
      <c r="E27" s="50">
        <f>E9/(E13+E10)</f>
        <v>2.1730013749754469</v>
      </c>
      <c r="F27" s="51">
        <f>F9/(F13+F10)</f>
        <v>3.5557593543653705</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0.10794318917651374</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0.22127587087982284</v>
      </c>
      <c r="D31" s="50">
        <f>D17/(D13+D10)</f>
        <v>0.29759534994824427</v>
      </c>
      <c r="E31" s="50">
        <f>E17/(E13+E10)</f>
        <v>0.3441858181103909</v>
      </c>
      <c r="F31" s="51">
        <f>F17/(F13+F10)</f>
        <v>0.45678650036683788</v>
      </c>
      <c r="G31" s="46">
        <f>(IF(C31 &gt; 0.23, 100, 0)) +
  (IF(D31 &gt; 0.23, 100, 0)) +
  (IF(E31 &gt; 0.23, 100, 0)) +
  (IF(F31 &gt; 0.23, 100, 0))</f>
        <v>300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599</v>
      </c>
      <c r="D2" s="23" t="s">
        <v>600</v>
      </c>
      <c r="E2" s="23" t="s">
        <v>601</v>
      </c>
      <c r="F2" s="23" t="s">
        <v>602</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0.63083333333333336</v>
      </c>
      <c r="J2" s="20"/>
      <c r="K2" s="20"/>
      <c r="L2" s="20"/>
      <c r="M2" s="20"/>
      <c r="N2" s="20"/>
      <c r="O2" s="20"/>
      <c r="P2" s="20"/>
      <c r="Q2" s="20"/>
      <c r="R2" s="20"/>
      <c r="S2" s="20"/>
      <c r="T2" s="20"/>
      <c r="U2" s="20"/>
      <c r="V2" s="20"/>
    </row>
    <row r="3" spans="1:22" ht="19" x14ac:dyDescent="0.25">
      <c r="A3" s="20"/>
      <c r="B3" s="26" t="s">
        <v>545</v>
      </c>
      <c r="C3" s="27">
        <v>22373300000</v>
      </c>
      <c r="D3" s="27">
        <v>21655700000</v>
      </c>
      <c r="E3" s="27">
        <v>16479100000</v>
      </c>
      <c r="F3" s="28">
        <v>12237400000</v>
      </c>
      <c r="G3" s="20"/>
      <c r="H3" s="20"/>
      <c r="I3" s="20"/>
      <c r="J3" s="20"/>
      <c r="K3" s="20"/>
      <c r="L3" s="20"/>
      <c r="M3" s="20"/>
      <c r="N3" s="20"/>
      <c r="O3" s="20"/>
      <c r="P3" s="20"/>
      <c r="Q3" s="20"/>
      <c r="R3" s="20"/>
      <c r="S3" s="20"/>
      <c r="T3" s="20"/>
      <c r="U3" s="20"/>
      <c r="V3" s="20"/>
    </row>
    <row r="4" spans="1:22" ht="19" x14ac:dyDescent="0.25">
      <c r="A4" s="20"/>
      <c r="B4" s="29" t="s">
        <v>546</v>
      </c>
      <c r="C4" s="27">
        <v>64600000</v>
      </c>
      <c r="D4" s="27">
        <v>144400000</v>
      </c>
      <c r="E4" s="27">
        <v>114600000</v>
      </c>
      <c r="F4" s="28">
        <v>104400000</v>
      </c>
      <c r="G4" s="20"/>
      <c r="H4" s="20"/>
      <c r="I4" s="20"/>
      <c r="J4" s="20"/>
      <c r="K4" s="20"/>
      <c r="L4" s="20"/>
      <c r="M4" s="20"/>
      <c r="N4" s="20"/>
      <c r="O4" s="20"/>
      <c r="P4" s="20"/>
      <c r="Q4" s="20"/>
      <c r="R4" s="20"/>
      <c r="S4" s="20"/>
      <c r="T4" s="20"/>
      <c r="U4" s="20"/>
      <c r="V4" s="20"/>
    </row>
    <row r="5" spans="1:22" ht="19" x14ac:dyDescent="0.25">
      <c r="A5" s="20"/>
      <c r="B5" s="29" t="s">
        <v>547</v>
      </c>
      <c r="C5" s="27">
        <v>163500000</v>
      </c>
      <c r="D5" s="27">
        <v>163500000</v>
      </c>
      <c r="E5" s="27">
        <v>163500000</v>
      </c>
      <c r="F5" s="28">
        <v>163500000</v>
      </c>
      <c r="G5" s="20"/>
      <c r="H5" s="20"/>
      <c r="I5" s="20"/>
      <c r="J5" s="20"/>
      <c r="K5" s="20"/>
      <c r="L5" s="20"/>
      <c r="M5" s="20"/>
      <c r="N5" s="20"/>
      <c r="O5" s="20"/>
      <c r="P5" s="20"/>
      <c r="Q5" s="20"/>
      <c r="R5" s="20"/>
      <c r="S5" s="20"/>
      <c r="T5" s="20"/>
      <c r="U5" s="20"/>
      <c r="V5" s="20"/>
    </row>
    <row r="6" spans="1:22" ht="19" x14ac:dyDescent="0.25">
      <c r="A6" s="20"/>
      <c r="B6" s="29" t="s">
        <v>548</v>
      </c>
      <c r="C6" s="27">
        <v>32582400000</v>
      </c>
      <c r="D6" s="27">
        <v>30351100000</v>
      </c>
      <c r="E6" s="27">
        <v>24015900000</v>
      </c>
      <c r="F6" s="28">
        <v>18912300000</v>
      </c>
      <c r="G6" s="20"/>
      <c r="H6" s="20"/>
      <c r="I6" s="20"/>
      <c r="J6" s="20"/>
      <c r="K6" s="20"/>
      <c r="L6" s="20"/>
      <c r="M6" s="20"/>
      <c r="N6" s="20"/>
      <c r="O6" s="20"/>
      <c r="P6" s="20"/>
      <c r="Q6" s="20"/>
      <c r="R6" s="20"/>
      <c r="S6" s="20"/>
      <c r="T6" s="20"/>
      <c r="U6" s="20"/>
      <c r="V6" s="20"/>
    </row>
    <row r="7" spans="1:22" ht="19" x14ac:dyDescent="0.25">
      <c r="A7" s="20"/>
      <c r="B7" s="29" t="s">
        <v>549</v>
      </c>
      <c r="C7" s="27">
        <v>2083500000</v>
      </c>
      <c r="D7" s="27">
        <v>2192900000</v>
      </c>
      <c r="E7" s="27">
        <v>1802300000</v>
      </c>
      <c r="F7" s="28">
        <v>1209500000</v>
      </c>
      <c r="G7" s="20"/>
      <c r="H7" s="20"/>
      <c r="I7" s="20"/>
      <c r="J7" s="20"/>
      <c r="K7" s="20"/>
      <c r="L7" s="20"/>
      <c r="M7" s="20"/>
      <c r="N7" s="20"/>
      <c r="O7" s="20"/>
      <c r="P7" s="20"/>
      <c r="Q7" s="20"/>
      <c r="R7" s="20"/>
      <c r="S7" s="20"/>
      <c r="T7" s="20"/>
      <c r="U7" s="20"/>
      <c r="V7" s="20"/>
    </row>
    <row r="8" spans="1:22" ht="19" x14ac:dyDescent="0.25">
      <c r="A8" s="20"/>
      <c r="B8" s="29" t="s">
        <v>550</v>
      </c>
      <c r="C8" s="27">
        <v>7361000000</v>
      </c>
      <c r="D8" s="27">
        <v>8372600000</v>
      </c>
      <c r="E8" s="27">
        <v>6997400000</v>
      </c>
      <c r="F8" s="28">
        <v>5581300000</v>
      </c>
      <c r="G8" s="20"/>
      <c r="H8" s="20"/>
      <c r="I8" s="20"/>
      <c r="J8" s="20"/>
      <c r="K8" s="20"/>
      <c r="L8" s="20"/>
      <c r="M8" s="20"/>
      <c r="N8" s="20"/>
      <c r="O8" s="20"/>
      <c r="P8" s="20"/>
      <c r="Q8" s="20"/>
      <c r="R8" s="20"/>
      <c r="S8" s="20"/>
      <c r="T8" s="20"/>
      <c r="U8" s="20"/>
      <c r="V8" s="20"/>
    </row>
    <row r="9" spans="1:22" ht="19" x14ac:dyDescent="0.25">
      <c r="A9" s="20"/>
      <c r="B9" s="29" t="s">
        <v>551</v>
      </c>
      <c r="C9" s="27">
        <v>9444500000</v>
      </c>
      <c r="D9" s="27">
        <v>10565500000</v>
      </c>
      <c r="E9" s="27">
        <v>8799700000</v>
      </c>
      <c r="F9" s="28">
        <v>6790800000</v>
      </c>
      <c r="G9" s="20"/>
      <c r="H9" s="20"/>
      <c r="I9" s="20"/>
      <c r="J9" s="20"/>
      <c r="K9" s="20"/>
      <c r="L9" s="20"/>
      <c r="M9" s="20"/>
      <c r="N9" s="20"/>
      <c r="O9" s="20"/>
      <c r="P9" s="20"/>
      <c r="Q9" s="20"/>
      <c r="R9" s="20"/>
      <c r="S9" s="20"/>
      <c r="T9" s="20"/>
      <c r="U9" s="20"/>
      <c r="V9" s="20"/>
    </row>
    <row r="10" spans="1:22" ht="19" x14ac:dyDescent="0.25">
      <c r="A10" s="20"/>
      <c r="B10" s="29" t="s">
        <v>552</v>
      </c>
      <c r="C10" s="27">
        <v>4329800000</v>
      </c>
      <c r="D10" s="27">
        <v>3142500000</v>
      </c>
      <c r="E10" s="27">
        <v>2036600000</v>
      </c>
      <c r="F10" s="28">
        <v>1162600000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23589800000</v>
      </c>
      <c r="D12" s="27">
        <v>19185300000</v>
      </c>
      <c r="E12" s="27">
        <v>13644300000</v>
      </c>
      <c r="F12" s="28">
        <v>9757800000</v>
      </c>
      <c r="G12" s="20"/>
      <c r="H12" s="20"/>
      <c r="I12" s="20"/>
      <c r="J12" s="20"/>
      <c r="K12" s="20"/>
      <c r="L12" s="20"/>
      <c r="M12" s="20"/>
      <c r="N12" s="20"/>
      <c r="O12" s="20"/>
      <c r="P12" s="20"/>
      <c r="Q12" s="20"/>
      <c r="R12" s="20"/>
      <c r="S12" s="20"/>
      <c r="T12" s="20"/>
      <c r="U12" s="20"/>
      <c r="V12" s="20"/>
    </row>
    <row r="13" spans="1:22" ht="19" x14ac:dyDescent="0.25">
      <c r="A13" s="20"/>
      <c r="B13" s="29" t="s">
        <v>555</v>
      </c>
      <c r="C13" s="27">
        <v>23137900000</v>
      </c>
      <c r="D13" s="27">
        <v>19785600000</v>
      </c>
      <c r="E13" s="27">
        <v>15216200000</v>
      </c>
      <c r="F13" s="28">
        <v>12121500000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4304100000</v>
      </c>
      <c r="D17" s="34">
        <v>561800000</v>
      </c>
      <c r="E17" s="34">
        <v>534400000</v>
      </c>
      <c r="F17" s="35">
        <v>1421600000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Fail</v>
      </c>
      <c r="E23" s="44" t="str">
        <f>IF(E17&gt;E7, "Pass", "Fail")</f>
        <v>Fail</v>
      </c>
      <c r="F23" s="49" t="str">
        <f>IF(F17&gt;F7, "Pass", "Fail")</f>
        <v>Pass</v>
      </c>
      <c r="G23" s="46">
        <f>(COUNTIF(C23:F23, "Pass") * 100) + (COUNTIF(C23:F23, "Fail") * 0)</f>
        <v>200</v>
      </c>
      <c r="H23" s="47" t="s">
        <v>570</v>
      </c>
      <c r="I23" s="20"/>
      <c r="J23" s="20"/>
      <c r="K23" s="20"/>
      <c r="L23" s="20"/>
      <c r="M23" s="20"/>
      <c r="N23" s="20"/>
      <c r="O23" s="20"/>
      <c r="P23" s="20"/>
      <c r="Q23" s="20"/>
      <c r="R23" s="20"/>
      <c r="S23" s="20"/>
      <c r="T23" s="20"/>
      <c r="U23" s="20"/>
      <c r="V23" s="20"/>
    </row>
    <row r="24" spans="1:22" x14ac:dyDescent="0.2">
      <c r="A24" s="20"/>
      <c r="B24" s="39" t="s">
        <v>499</v>
      </c>
      <c r="C24" s="50">
        <f>C17/(C4)</f>
        <v>66.626934984520119</v>
      </c>
      <c r="D24" s="50">
        <f>D17/(D4)</f>
        <v>3.8905817174515236</v>
      </c>
      <c r="E24" s="50">
        <f>E17/(E4)</f>
        <v>4.663176265270506</v>
      </c>
      <c r="F24" s="51">
        <f>F17/(F4)</f>
        <v>13.616858237547893</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0.13209892457277547</v>
      </c>
      <c r="D25" s="50">
        <f>D17/D6</f>
        <v>1.8510037527470175E-2</v>
      </c>
      <c r="E25" s="50">
        <f>E17/E6</f>
        <v>2.2251924766508856E-2</v>
      </c>
      <c r="F25" s="51">
        <f>F17/F6</f>
        <v>7.5168012351749913E-2</v>
      </c>
      <c r="G25" s="46">
        <f>(IF(C25 &gt; 0.17, 100, IF(C25 &gt;= 0.1, 50, 0))) +
  (IF(D25 &gt; 0.17, 100, IF(D25 &gt;= 0.1, 50, 0))) +
  (IF(E25 &gt; 0.17, 100, IF(E25 &gt;= 0.1, 50, 0))) +
  (IF(F25 &gt; 0.17, 100, IF(F25 &gt;= 0.1, 50, 0)))</f>
        <v>50</v>
      </c>
      <c r="H25" s="47" t="s">
        <v>572</v>
      </c>
      <c r="I25" s="20"/>
      <c r="J25" s="20"/>
      <c r="K25" s="20"/>
      <c r="L25" s="20"/>
      <c r="M25" s="20"/>
      <c r="N25" s="20"/>
      <c r="O25" s="20"/>
      <c r="P25" s="20"/>
      <c r="Q25" s="20"/>
      <c r="R25" s="20"/>
      <c r="S25" s="20"/>
      <c r="T25" s="20"/>
      <c r="U25" s="20"/>
      <c r="V25" s="20"/>
    </row>
    <row r="26" spans="1:22" x14ac:dyDescent="0.2">
      <c r="A26" s="20"/>
      <c r="B26" s="39" t="s">
        <v>489</v>
      </c>
      <c r="C26" s="50">
        <f>C8/C6</f>
        <v>0.22591951483009232</v>
      </c>
      <c r="D26" s="50">
        <f>D8/D6</f>
        <v>0.27585820612761974</v>
      </c>
      <c r="E26" s="50">
        <f>E8/E6</f>
        <v>0.29136530381955289</v>
      </c>
      <c r="F26" s="51">
        <f>F8/F6</f>
        <v>0.29511481945612117</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0.34384021960338873</v>
      </c>
      <c r="D27" s="50">
        <f>D9/(D13+D10)</f>
        <v>0.46081009765309816</v>
      </c>
      <c r="E27" s="50">
        <f>E9/(E13+E10)</f>
        <v>0.51004474636001118</v>
      </c>
      <c r="F27" s="51">
        <f>F9/(F13+F10)</f>
        <v>0.51119759712739288</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0.34465906876918906</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0.15669677475726035</v>
      </c>
      <c r="D31" s="50">
        <f>D17/(D13+D10)</f>
        <v>2.4502684478870905E-2</v>
      </c>
      <c r="E31" s="50">
        <f>E17/(E13+E10)</f>
        <v>3.0974682370397848E-2</v>
      </c>
      <c r="F31" s="51">
        <f>F17/(F13+F10)</f>
        <v>0.10701515345412937</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0.25916666666666666</v>
      </c>
      <c r="J2" s="20"/>
      <c r="K2" s="20"/>
      <c r="L2" s="20"/>
      <c r="M2" s="20"/>
      <c r="N2" s="20"/>
      <c r="O2" s="20"/>
      <c r="P2" s="20"/>
      <c r="Q2" s="20"/>
      <c r="R2" s="20"/>
      <c r="S2" s="20"/>
      <c r="T2" s="20"/>
      <c r="U2" s="20"/>
      <c r="V2" s="20"/>
    </row>
    <row r="3" spans="1:22" ht="19" x14ac:dyDescent="0.25">
      <c r="A3" s="20"/>
      <c r="B3" s="26" t="s">
        <v>545</v>
      </c>
      <c r="C3" s="27">
        <v>1054000000</v>
      </c>
      <c r="D3" s="27">
        <v>942000000</v>
      </c>
      <c r="E3" s="27">
        <v>858000000</v>
      </c>
      <c r="F3" s="28">
        <v>708000000</v>
      </c>
      <c r="G3" s="20"/>
      <c r="H3" s="20"/>
      <c r="I3" s="20"/>
      <c r="J3" s="20"/>
      <c r="K3" s="20"/>
      <c r="L3" s="20"/>
      <c r="M3" s="20"/>
      <c r="N3" s="20"/>
      <c r="O3" s="20"/>
      <c r="P3" s="20"/>
      <c r="Q3" s="20"/>
      <c r="R3" s="20"/>
      <c r="S3" s="20"/>
      <c r="T3" s="20"/>
      <c r="U3" s="20"/>
      <c r="V3" s="20"/>
    </row>
    <row r="4" spans="1:22" ht="19" x14ac:dyDescent="0.25">
      <c r="A4" s="20"/>
      <c r="B4" s="29" t="s">
        <v>546</v>
      </c>
      <c r="C4" s="27">
        <v>28301000000</v>
      </c>
      <c r="D4" s="27">
        <v>28856000000</v>
      </c>
      <c r="E4" s="27">
        <v>27041000000</v>
      </c>
      <c r="F4" s="28">
        <v>24606000000</v>
      </c>
      <c r="G4" s="20"/>
      <c r="H4" s="20"/>
      <c r="I4" s="20"/>
      <c r="J4" s="20"/>
      <c r="K4" s="20"/>
      <c r="L4" s="20"/>
      <c r="M4" s="20"/>
      <c r="N4" s="20"/>
      <c r="O4" s="20"/>
      <c r="P4" s="20"/>
      <c r="Q4" s="20"/>
      <c r="R4" s="20"/>
      <c r="S4" s="20"/>
      <c r="T4" s="20"/>
      <c r="U4" s="20"/>
      <c r="V4" s="20"/>
    </row>
    <row r="5" spans="1:22" ht="19" x14ac:dyDescent="0.25">
      <c r="A5" s="20"/>
      <c r="B5" s="29" t="s">
        <v>547</v>
      </c>
      <c r="C5" s="27">
        <v>1993000000</v>
      </c>
      <c r="D5" s="27">
        <v>1993000000</v>
      </c>
      <c r="E5" s="27">
        <v>1993000000</v>
      </c>
      <c r="F5" s="28">
        <v>1993000000</v>
      </c>
      <c r="G5" s="20"/>
      <c r="H5" s="20"/>
      <c r="I5" s="20"/>
      <c r="J5" s="20"/>
      <c r="K5" s="20"/>
      <c r="L5" s="20"/>
      <c r="M5" s="20"/>
      <c r="N5" s="20"/>
      <c r="O5" s="20"/>
      <c r="P5" s="20"/>
      <c r="Q5" s="20"/>
      <c r="R5" s="20"/>
      <c r="S5" s="20"/>
      <c r="T5" s="20"/>
      <c r="U5" s="20"/>
      <c r="V5" s="20"/>
    </row>
    <row r="6" spans="1:22" ht="19" x14ac:dyDescent="0.25">
      <c r="A6" s="20"/>
      <c r="B6" s="29" t="s">
        <v>548</v>
      </c>
      <c r="C6" s="27">
        <v>44755000000</v>
      </c>
      <c r="D6" s="27">
        <v>42683000000</v>
      </c>
      <c r="E6" s="27">
        <v>39719000000</v>
      </c>
      <c r="F6" s="28">
        <v>45496000000</v>
      </c>
      <c r="G6" s="20"/>
      <c r="H6" s="20"/>
      <c r="I6" s="20"/>
      <c r="J6" s="20"/>
      <c r="K6" s="20"/>
      <c r="L6" s="20"/>
      <c r="M6" s="20"/>
      <c r="N6" s="20"/>
      <c r="O6" s="20"/>
      <c r="P6" s="20"/>
      <c r="Q6" s="20"/>
      <c r="R6" s="20"/>
      <c r="S6" s="20"/>
      <c r="T6" s="20"/>
      <c r="U6" s="20"/>
      <c r="V6" s="20"/>
    </row>
    <row r="7" spans="1:22" ht="19" x14ac:dyDescent="0.25">
      <c r="A7" s="20"/>
      <c r="B7" s="29" t="s">
        <v>549</v>
      </c>
      <c r="C7" s="27">
        <v>5883000000</v>
      </c>
      <c r="D7" s="27">
        <v>5173000000</v>
      </c>
      <c r="E7" s="27">
        <v>6346000000</v>
      </c>
      <c r="F7" s="28">
        <v>2691000000</v>
      </c>
      <c r="G7" s="20"/>
      <c r="H7" s="20"/>
      <c r="I7" s="20"/>
      <c r="J7" s="20"/>
      <c r="K7" s="20"/>
      <c r="L7" s="20"/>
      <c r="M7" s="20"/>
      <c r="N7" s="20"/>
      <c r="O7" s="20"/>
      <c r="P7" s="20"/>
      <c r="Q7" s="20"/>
      <c r="R7" s="20"/>
      <c r="S7" s="20"/>
      <c r="T7" s="20"/>
      <c r="U7" s="20"/>
      <c r="V7" s="20"/>
    </row>
    <row r="8" spans="1:22" ht="19" x14ac:dyDescent="0.25">
      <c r="A8" s="20"/>
      <c r="B8" s="29" t="s">
        <v>550</v>
      </c>
      <c r="C8" s="27">
        <v>27817000000</v>
      </c>
      <c r="D8" s="27">
        <v>27109000000</v>
      </c>
      <c r="E8" s="27">
        <v>24660000000</v>
      </c>
      <c r="F8" s="28">
        <v>30216000000</v>
      </c>
      <c r="G8" s="20"/>
      <c r="H8" s="20"/>
      <c r="I8" s="20"/>
      <c r="J8" s="20"/>
      <c r="K8" s="20"/>
      <c r="L8" s="20"/>
      <c r="M8" s="20"/>
      <c r="N8" s="20"/>
      <c r="O8" s="20"/>
      <c r="P8" s="20"/>
      <c r="Q8" s="20"/>
      <c r="R8" s="20"/>
      <c r="S8" s="20"/>
      <c r="T8" s="20"/>
      <c r="U8" s="20"/>
      <c r="V8" s="20"/>
    </row>
    <row r="9" spans="1:22" ht="19" x14ac:dyDescent="0.25">
      <c r="A9" s="20"/>
      <c r="B9" s="29" t="s">
        <v>551</v>
      </c>
      <c r="C9" s="27">
        <v>33700000000</v>
      </c>
      <c r="D9" s="27">
        <v>32282000000</v>
      </c>
      <c r="E9" s="27">
        <v>31006000000</v>
      </c>
      <c r="F9" s="28">
        <v>32907000000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4404000000</v>
      </c>
      <c r="D12" s="27">
        <v>3808000000</v>
      </c>
      <c r="E12" s="27">
        <v>3438000000</v>
      </c>
      <c r="F12" s="28">
        <v>7156000000</v>
      </c>
      <c r="G12" s="20"/>
      <c r="H12" s="20"/>
      <c r="I12" s="20"/>
      <c r="J12" s="20"/>
      <c r="K12" s="20"/>
      <c r="L12" s="20"/>
      <c r="M12" s="20"/>
      <c r="N12" s="20"/>
      <c r="O12" s="20"/>
      <c r="P12" s="20"/>
      <c r="Q12" s="20"/>
      <c r="R12" s="20"/>
      <c r="S12" s="20"/>
      <c r="T12" s="20"/>
      <c r="U12" s="20"/>
      <c r="V12" s="20"/>
    </row>
    <row r="13" spans="1:22" ht="19" x14ac:dyDescent="0.25">
      <c r="A13" s="20"/>
      <c r="B13" s="29" t="s">
        <v>555</v>
      </c>
      <c r="C13" s="27">
        <v>11055000000</v>
      </c>
      <c r="D13" s="27">
        <v>10401000000</v>
      </c>
      <c r="E13" s="27">
        <v>8713000000</v>
      </c>
      <c r="F13" s="28">
        <v>12589000000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3220000000</v>
      </c>
      <c r="D17" s="34">
        <v>1977000000</v>
      </c>
      <c r="E17" s="34">
        <v>3067000000</v>
      </c>
      <c r="F17" s="35">
        <v>3697000000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Pass</v>
      </c>
      <c r="G23" s="46">
        <f>(COUNTIF(C23:F23, "Pass") * 100) + (COUNTIF(C23:F23, "Fail") * 0)</f>
        <v>100</v>
      </c>
      <c r="H23" s="47" t="s">
        <v>570</v>
      </c>
      <c r="I23" s="20"/>
      <c r="J23" s="20"/>
      <c r="K23" s="20"/>
      <c r="L23" s="20"/>
      <c r="M23" s="20"/>
      <c r="N23" s="20"/>
      <c r="O23" s="20"/>
      <c r="P23" s="20"/>
      <c r="Q23" s="20"/>
      <c r="R23" s="20"/>
      <c r="S23" s="20"/>
      <c r="T23" s="20"/>
      <c r="U23" s="20"/>
      <c r="V23" s="20"/>
    </row>
    <row r="24" spans="1:22" x14ac:dyDescent="0.2">
      <c r="A24" s="20"/>
      <c r="B24" s="39" t="s">
        <v>499</v>
      </c>
      <c r="C24" s="50">
        <f>C17/(C4)</f>
        <v>0.11377689834281474</v>
      </c>
      <c r="D24" s="50">
        <f>D17/(D4)</f>
        <v>6.8512614360964785E-2</v>
      </c>
      <c r="E24" s="50">
        <f>E17/(E4)</f>
        <v>0.11342036167301506</v>
      </c>
      <c r="F24" s="51">
        <f>F17/(F4)</f>
        <v>0.15024790701454929</v>
      </c>
      <c r="G24" s="46">
        <f>(IF(C24 &gt; 0.5, 100, IF(C24 &gt;= 0.2, 50, 0))) +
  (IF(D24 &gt; 0.5, 100, IF(D24 &gt;= 0.2, 50, 0))) +
  (IF(E24 &gt; 0.5, 100, IF(E24 &gt;= 0.2, 50, 0))) +
  (IF(F24 &gt; 0.5, 100, IF(F24 &gt;= 0.2, 50, 0)))</f>
        <v>0</v>
      </c>
      <c r="H24" s="47" t="s">
        <v>571</v>
      </c>
      <c r="I24" s="20"/>
      <c r="J24" s="20"/>
      <c r="K24" s="20"/>
      <c r="L24" s="20"/>
      <c r="M24" s="20"/>
      <c r="N24" s="20"/>
      <c r="O24" s="20"/>
      <c r="P24" s="20"/>
      <c r="Q24" s="20"/>
      <c r="R24" s="20"/>
      <c r="S24" s="20"/>
      <c r="T24" s="20"/>
      <c r="U24" s="20"/>
      <c r="V24" s="20"/>
    </row>
    <row r="25" spans="1:22" x14ac:dyDescent="0.2">
      <c r="A25" s="20"/>
      <c r="B25" s="39" t="s">
        <v>487</v>
      </c>
      <c r="C25" s="50">
        <f>C17/C6</f>
        <v>7.19472684616244E-2</v>
      </c>
      <c r="D25" s="50">
        <f>D17/D6</f>
        <v>4.6318206311646321E-2</v>
      </c>
      <c r="E25" s="50">
        <f>E17/E6</f>
        <v>7.7217452604546946E-2</v>
      </c>
      <c r="F25" s="51">
        <f>F17/F6</f>
        <v>8.1259890979426763E-2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0.62153949279410126</v>
      </c>
      <c r="D26" s="50">
        <f>D8/D6</f>
        <v>0.63512405407305017</v>
      </c>
      <c r="E26" s="50">
        <f>E8/E6</f>
        <v>0.62086155240564966</v>
      </c>
      <c r="F26" s="51">
        <f>F8/F6</f>
        <v>0.66414629857569896</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3.0483943916779737</v>
      </c>
      <c r="D27" s="50">
        <f>D9/(D13+D10)</f>
        <v>3.1037400249975966</v>
      </c>
      <c r="E27" s="50">
        <f>E9/(E13+E10)</f>
        <v>3.5585906117295996</v>
      </c>
      <c r="F27" s="51">
        <f>F9/(F13+F10)</f>
        <v>2.6139486853602349</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-8.5143562492972877E-2</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0.29127091813658978</v>
      </c>
      <c r="D31" s="50">
        <f>D17/(D13+D10)</f>
        <v>0.19007787712719931</v>
      </c>
      <c r="E31" s="50">
        <f>E17/(E13+E10)</f>
        <v>0.35200275450476298</v>
      </c>
      <c r="F31" s="51">
        <f>F17/(F13+F10)</f>
        <v>0.2936690761776154</v>
      </c>
      <c r="G31" s="46">
        <f>(IF(C31 &gt; 0.23, 100, 0)) +
  (IF(D31 &gt; 0.23, 100, 0)) +
  (IF(E31 &gt; 0.23, 100, 0)) +
  (IF(F31 &gt; 0.23, 100, 0))</f>
        <v>300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3.4999999999999996E-2</v>
      </c>
      <c r="J2" s="20"/>
      <c r="K2" s="20"/>
      <c r="L2" s="20"/>
      <c r="M2" s="20"/>
      <c r="N2" s="20"/>
      <c r="O2" s="20"/>
      <c r="P2" s="20"/>
      <c r="Q2" s="20"/>
      <c r="R2" s="20"/>
      <c r="S2" s="20"/>
      <c r="T2" s="20"/>
      <c r="U2" s="20"/>
      <c r="V2" s="20"/>
    </row>
    <row r="3" spans="1:22" ht="19" x14ac:dyDescent="0.25">
      <c r="A3" s="20"/>
      <c r="B3" s="26" t="s">
        <v>545</v>
      </c>
      <c r="C3" s="27">
        <v>4292000000</v>
      </c>
      <c r="D3" s="27">
        <v>3584000000</v>
      </c>
      <c r="E3" s="27">
        <v>3111000000</v>
      </c>
      <c r="F3" s="28">
        <v>3167000000</v>
      </c>
      <c r="G3" s="20"/>
      <c r="H3" s="20"/>
      <c r="I3" s="20"/>
      <c r="J3" s="20"/>
      <c r="K3" s="20"/>
      <c r="L3" s="20"/>
      <c r="M3" s="20"/>
      <c r="N3" s="20"/>
      <c r="O3" s="20"/>
      <c r="P3" s="20"/>
      <c r="Q3" s="20"/>
      <c r="R3" s="20"/>
      <c r="S3" s="20"/>
      <c r="T3" s="20"/>
      <c r="U3" s="20"/>
      <c r="V3" s="20"/>
    </row>
    <row r="4" spans="1:22" ht="19" x14ac:dyDescent="0.25">
      <c r="A4" s="20"/>
      <c r="B4" s="29" t="s">
        <v>546</v>
      </c>
      <c r="C4" s="27">
        <v>116407000000</v>
      </c>
      <c r="D4" s="27">
        <v>112790000000</v>
      </c>
      <c r="E4" s="27">
        <v>106672000000</v>
      </c>
      <c r="F4" s="28">
        <v>108306000000</v>
      </c>
      <c r="G4" s="20"/>
      <c r="H4" s="20"/>
      <c r="I4" s="20"/>
      <c r="J4" s="20"/>
      <c r="K4" s="20"/>
      <c r="L4" s="20"/>
      <c r="M4" s="20"/>
      <c r="N4" s="20"/>
      <c r="O4" s="20"/>
      <c r="P4" s="20"/>
      <c r="Q4" s="20"/>
      <c r="R4" s="20"/>
      <c r="S4" s="20"/>
      <c r="T4" s="20"/>
      <c r="U4" s="20"/>
      <c r="V4" s="20"/>
    </row>
    <row r="5" spans="1:22" ht="19" x14ac:dyDescent="0.25">
      <c r="A5" s="20"/>
      <c r="B5" s="29" t="s">
        <v>547</v>
      </c>
      <c r="C5" s="27">
        <v>19303000000</v>
      </c>
      <c r="D5" s="27">
        <v>19303000000</v>
      </c>
      <c r="E5" s="27">
        <v>19303000000</v>
      </c>
      <c r="F5" s="28">
        <v>19303000000</v>
      </c>
      <c r="G5" s="20"/>
      <c r="H5" s="20"/>
      <c r="I5" s="20"/>
      <c r="J5" s="20"/>
      <c r="K5" s="20"/>
      <c r="L5" s="20"/>
      <c r="M5" s="20"/>
      <c r="N5" s="20"/>
      <c r="O5" s="20"/>
      <c r="P5" s="20"/>
      <c r="Q5" s="20"/>
      <c r="R5" s="20"/>
      <c r="S5" s="20"/>
      <c r="T5" s="20"/>
      <c r="U5" s="20"/>
      <c r="V5" s="20"/>
    </row>
    <row r="6" spans="1:22" ht="19" x14ac:dyDescent="0.25">
      <c r="A6" s="20"/>
      <c r="B6" s="29" t="s">
        <v>548</v>
      </c>
      <c r="C6" s="27">
        <v>176893000000</v>
      </c>
      <c r="D6" s="27">
        <v>178086000000</v>
      </c>
      <c r="E6" s="27">
        <v>169587000000</v>
      </c>
      <c r="F6" s="28">
        <v>162388000000</v>
      </c>
      <c r="G6" s="20"/>
      <c r="H6" s="20"/>
      <c r="I6" s="20"/>
      <c r="J6" s="20"/>
      <c r="K6" s="20"/>
      <c r="L6" s="20"/>
      <c r="M6" s="20"/>
      <c r="N6" s="20"/>
      <c r="O6" s="20"/>
      <c r="P6" s="20"/>
      <c r="Q6" s="20"/>
      <c r="R6" s="20"/>
      <c r="S6" s="20"/>
      <c r="T6" s="20"/>
      <c r="U6" s="20"/>
      <c r="V6" s="20"/>
    </row>
    <row r="7" spans="1:22" ht="19" x14ac:dyDescent="0.25">
      <c r="A7" s="20"/>
      <c r="B7" s="29" t="s">
        <v>549</v>
      </c>
      <c r="C7" s="27">
        <v>17283000000</v>
      </c>
      <c r="D7" s="27">
        <v>18873000000</v>
      </c>
      <c r="E7" s="27">
        <v>15931000000</v>
      </c>
      <c r="F7" s="28">
        <v>16305000000</v>
      </c>
      <c r="G7" s="20"/>
      <c r="H7" s="20"/>
      <c r="I7" s="20"/>
      <c r="J7" s="20"/>
      <c r="K7" s="20"/>
      <c r="L7" s="20"/>
      <c r="M7" s="20"/>
      <c r="N7" s="20"/>
      <c r="O7" s="20"/>
      <c r="P7" s="20"/>
      <c r="Q7" s="20"/>
      <c r="R7" s="20"/>
      <c r="S7" s="20"/>
      <c r="T7" s="20"/>
      <c r="U7" s="20"/>
      <c r="V7" s="20"/>
    </row>
    <row r="8" spans="1:22" ht="19" x14ac:dyDescent="0.25">
      <c r="A8" s="20"/>
      <c r="B8" s="29" t="s">
        <v>550</v>
      </c>
      <c r="C8" s="27">
        <v>109423000000</v>
      </c>
      <c r="D8" s="27">
        <v>107360000000</v>
      </c>
      <c r="E8" s="27">
        <v>102520000000</v>
      </c>
      <c r="F8" s="28">
        <v>96899000000</v>
      </c>
      <c r="G8" s="20"/>
      <c r="H8" s="20"/>
      <c r="I8" s="20"/>
      <c r="J8" s="20"/>
      <c r="K8" s="20"/>
      <c r="L8" s="20"/>
      <c r="M8" s="20"/>
      <c r="N8" s="20"/>
      <c r="O8" s="20"/>
      <c r="P8" s="20"/>
      <c r="Q8" s="20"/>
      <c r="R8" s="20"/>
      <c r="S8" s="20"/>
      <c r="T8" s="20"/>
      <c r="U8" s="20"/>
      <c r="V8" s="20"/>
    </row>
    <row r="9" spans="1:22" ht="19" x14ac:dyDescent="0.25">
      <c r="A9" s="20"/>
      <c r="B9" s="29" t="s">
        <v>551</v>
      </c>
      <c r="C9" s="27">
        <v>126706000000</v>
      </c>
      <c r="D9" s="27">
        <v>126233000000</v>
      </c>
      <c r="E9" s="27">
        <v>118451000000</v>
      </c>
      <c r="F9" s="28">
        <v>113204000000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1962000000</v>
      </c>
      <c r="D11" s="27">
        <v>1962000000</v>
      </c>
      <c r="E11" s="27">
        <v>1962000000</v>
      </c>
      <c r="F11" s="28">
        <v>1962000000</v>
      </c>
      <c r="G11" s="20"/>
      <c r="H11" s="20"/>
      <c r="I11" s="20"/>
      <c r="J11" s="20"/>
      <c r="K11" s="20"/>
      <c r="L11" s="20"/>
      <c r="M11" s="20"/>
      <c r="N11" s="20"/>
      <c r="O11" s="20"/>
      <c r="P11" s="20"/>
      <c r="Q11" s="20"/>
      <c r="R11" s="20"/>
      <c r="S11" s="20"/>
      <c r="T11" s="20"/>
      <c r="U11" s="20"/>
      <c r="V11" s="20"/>
    </row>
    <row r="12" spans="1:22" ht="19" x14ac:dyDescent="0.25">
      <c r="A12" s="20"/>
      <c r="B12" s="29" t="s">
        <v>554</v>
      </c>
      <c r="C12" s="27">
        <v>2235000000</v>
      </c>
      <c r="D12" s="27">
        <v>2637000000</v>
      </c>
      <c r="E12" s="27">
        <v>3265000000</v>
      </c>
      <c r="F12" s="28">
        <v>2471000000</v>
      </c>
      <c r="G12" s="20"/>
      <c r="H12" s="20"/>
      <c r="I12" s="20"/>
      <c r="J12" s="20"/>
      <c r="K12" s="20"/>
      <c r="L12" s="20"/>
      <c r="M12" s="20"/>
      <c r="N12" s="20"/>
      <c r="O12" s="20"/>
      <c r="P12" s="20"/>
      <c r="Q12" s="20"/>
      <c r="R12" s="20"/>
      <c r="S12" s="20"/>
      <c r="T12" s="20"/>
      <c r="U12" s="20"/>
      <c r="V12" s="20"/>
    </row>
    <row r="13" spans="1:22" ht="19" x14ac:dyDescent="0.25">
      <c r="A13" s="20"/>
      <c r="B13" s="29" t="s">
        <v>555</v>
      </c>
      <c r="C13" s="27">
        <v>50187000000</v>
      </c>
      <c r="D13" s="27">
        <v>51853000000</v>
      </c>
      <c r="E13" s="27">
        <v>51136000000</v>
      </c>
      <c r="F13" s="28">
        <v>49184000000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9878000000</v>
      </c>
      <c r="D17" s="34">
        <v>5927000000</v>
      </c>
      <c r="E17" s="34">
        <v>8290000000</v>
      </c>
      <c r="F17" s="35">
        <v>8856000000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Fail</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8.4857439844682886E-2</v>
      </c>
      <c r="D24" s="50">
        <f>D17/(D4)</f>
        <v>5.2548984839081478E-2</v>
      </c>
      <c r="E24" s="50">
        <f>E17/(E4)</f>
        <v>7.7714864256787156E-2</v>
      </c>
      <c r="F24" s="51">
        <f>F17/(F4)</f>
        <v>8.1768323084593655E-2</v>
      </c>
      <c r="G24" s="46">
        <f>(IF(C24 &gt; 0.5, 100, IF(C24 &gt;= 0.2, 50, 0))) +
  (IF(D24 &gt; 0.5, 100, IF(D24 &gt;= 0.2, 50, 0))) +
  (IF(E24 &gt; 0.5, 100, IF(E24 &gt;= 0.2, 50, 0))) +
  (IF(F24 &gt; 0.5, 100, IF(F24 &gt;= 0.2, 50, 0)))</f>
        <v>0</v>
      </c>
      <c r="H24" s="47" t="s">
        <v>571</v>
      </c>
      <c r="I24" s="20"/>
      <c r="J24" s="20"/>
      <c r="K24" s="20"/>
      <c r="L24" s="20"/>
      <c r="M24" s="20"/>
      <c r="N24" s="20"/>
      <c r="O24" s="20"/>
      <c r="P24" s="20"/>
      <c r="Q24" s="20"/>
      <c r="R24" s="20"/>
      <c r="S24" s="20"/>
      <c r="T24" s="20"/>
      <c r="U24" s="20"/>
      <c r="V24" s="20"/>
    </row>
    <row r="25" spans="1:22" x14ac:dyDescent="0.2">
      <c r="A25" s="20"/>
      <c r="B25" s="39" t="s">
        <v>487</v>
      </c>
      <c r="C25" s="50">
        <f>C17/C6</f>
        <v>5.5841666996432872E-2</v>
      </c>
      <c r="D25" s="50">
        <f>D17/D6</f>
        <v>3.3281672899610301E-2</v>
      </c>
      <c r="E25" s="50">
        <f>E17/E6</f>
        <v>4.8883463944759918E-2</v>
      </c>
      <c r="F25" s="51">
        <f>F17/F6</f>
        <v>5.4536049461782893E-2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0.61858298519443955</v>
      </c>
      <c r="D26" s="50">
        <f>D8/D6</f>
        <v>0.60285480048965112</v>
      </c>
      <c r="E26" s="50">
        <f>E8/E6</f>
        <v>0.60452746967633131</v>
      </c>
      <c r="F26" s="51">
        <f>F8/F6</f>
        <v>0.59671281129147469</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2.5246777053818716</v>
      </c>
      <c r="D27" s="50">
        <f>D9/(D13+D10)</f>
        <v>2.4344396659788248</v>
      </c>
      <c r="E27" s="50">
        <f>E9/(E13+E10)</f>
        <v>2.3163915832290365</v>
      </c>
      <c r="F27" s="51">
        <f>F9/(F13+F10)</f>
        <v>2.3016428106701365</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Fail</v>
      </c>
      <c r="D28" s="52" t="str">
        <f>IF(D11=0, "Pass", "Fail")</f>
        <v>Fail</v>
      </c>
      <c r="E28" s="52" t="str">
        <f>IF(E11=0, "Pass", "Fail")</f>
        <v>Fail</v>
      </c>
      <c r="F28" s="53" t="str">
        <f>IF(F11=0, "Pass", "Fail")</f>
        <v>Fail</v>
      </c>
      <c r="G28" s="46">
        <f>(COUNTIF(C28:F28, "Pass") * 100) + (COUNTIF(C28:F28, "Fail") * 0)</f>
        <v>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-7.8205318880988361E-3</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0.19682387869368562</v>
      </c>
      <c r="D31" s="50">
        <f>D17/(D13+D10)</f>
        <v>0.11430389755655411</v>
      </c>
      <c r="E31" s="50">
        <f>E17/(E13+E10)</f>
        <v>0.16211670838548184</v>
      </c>
      <c r="F31" s="51">
        <f>F17/(F13+F10)</f>
        <v>0.18005855562784645</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0.39958333333333329</v>
      </c>
      <c r="J2" s="20"/>
      <c r="K2" s="20"/>
      <c r="L2" s="20"/>
      <c r="M2" s="20"/>
      <c r="N2" s="20"/>
      <c r="O2" s="20"/>
      <c r="P2" s="20"/>
      <c r="Q2" s="20"/>
      <c r="R2" s="20"/>
      <c r="S2" s="20"/>
      <c r="T2" s="20"/>
      <c r="U2" s="20"/>
      <c r="V2" s="20"/>
    </row>
    <row r="3" spans="1:22" ht="19" x14ac:dyDescent="0.25">
      <c r="A3" s="20"/>
      <c r="B3" s="26" t="s">
        <v>545</v>
      </c>
      <c r="C3" s="27">
        <v>2147000000</v>
      </c>
      <c r="D3" s="27">
        <v>2329000000</v>
      </c>
      <c r="E3" s="27">
        <v>2086000000</v>
      </c>
      <c r="F3" s="28">
        <v>2393000000</v>
      </c>
      <c r="G3" s="20"/>
      <c r="H3" s="20"/>
      <c r="I3" s="20"/>
      <c r="J3" s="20"/>
      <c r="K3" s="20"/>
      <c r="L3" s="20"/>
      <c r="M3" s="20"/>
      <c r="N3" s="20"/>
      <c r="O3" s="20"/>
      <c r="P3" s="20"/>
      <c r="Q3" s="20"/>
      <c r="R3" s="20"/>
      <c r="S3" s="20"/>
      <c r="T3" s="20"/>
      <c r="U3" s="20"/>
      <c r="V3" s="20"/>
    </row>
    <row r="4" spans="1:22" ht="19" x14ac:dyDescent="0.25">
      <c r="A4" s="20"/>
      <c r="B4" s="29" t="s">
        <v>546</v>
      </c>
      <c r="C4" s="27">
        <v>5884000000</v>
      </c>
      <c r="D4" s="27">
        <v>5731000000</v>
      </c>
      <c r="E4" s="27">
        <v>5753000000</v>
      </c>
      <c r="F4" s="28">
        <v>6867000000</v>
      </c>
      <c r="G4" s="20"/>
      <c r="H4" s="20"/>
      <c r="I4" s="20"/>
      <c r="J4" s="20"/>
      <c r="K4" s="20"/>
      <c r="L4" s="20"/>
      <c r="M4" s="20"/>
      <c r="N4" s="20"/>
      <c r="O4" s="20"/>
      <c r="P4" s="20"/>
      <c r="Q4" s="20"/>
      <c r="R4" s="20"/>
      <c r="S4" s="20"/>
      <c r="T4" s="20"/>
      <c r="U4" s="20"/>
      <c r="V4" s="20"/>
    </row>
    <row r="5" spans="1:22" ht="19" x14ac:dyDescent="0.25">
      <c r="A5" s="20"/>
      <c r="B5" s="29" t="s">
        <v>547</v>
      </c>
      <c r="C5" s="27">
        <v>16720000000</v>
      </c>
      <c r="D5" s="27">
        <v>16663000000</v>
      </c>
      <c r="E5" s="27">
        <v>16981000000</v>
      </c>
      <c r="F5" s="28">
        <v>18702000000</v>
      </c>
      <c r="G5" s="20"/>
      <c r="H5" s="20"/>
      <c r="I5" s="20"/>
      <c r="J5" s="20"/>
      <c r="K5" s="20"/>
      <c r="L5" s="20"/>
      <c r="M5" s="20"/>
      <c r="N5" s="20"/>
      <c r="O5" s="20"/>
      <c r="P5" s="20"/>
      <c r="Q5" s="20"/>
      <c r="R5" s="20"/>
      <c r="S5" s="20"/>
      <c r="T5" s="20"/>
      <c r="U5" s="20"/>
      <c r="V5" s="20"/>
    </row>
    <row r="6" spans="1:22" ht="19" x14ac:dyDescent="0.25">
      <c r="A6" s="20"/>
      <c r="B6" s="29" t="s">
        <v>548</v>
      </c>
      <c r="C6" s="27">
        <v>38552000000</v>
      </c>
      <c r="D6" s="27">
        <v>41355000000</v>
      </c>
      <c r="E6" s="27">
        <v>45707000000</v>
      </c>
      <c r="F6" s="28">
        <v>70904000000</v>
      </c>
      <c r="G6" s="20"/>
      <c r="H6" s="20"/>
      <c r="I6" s="20"/>
      <c r="J6" s="20"/>
      <c r="K6" s="20"/>
      <c r="L6" s="20"/>
      <c r="M6" s="20"/>
      <c r="N6" s="20"/>
      <c r="O6" s="20"/>
      <c r="P6" s="20"/>
      <c r="Q6" s="20"/>
      <c r="R6" s="20"/>
      <c r="S6" s="20"/>
      <c r="T6" s="20"/>
      <c r="U6" s="20"/>
      <c r="V6" s="20"/>
    </row>
    <row r="7" spans="1:22" ht="19" x14ac:dyDescent="0.25">
      <c r="A7" s="20"/>
      <c r="B7" s="29" t="s">
        <v>549</v>
      </c>
      <c r="C7" s="27">
        <v>3098000000</v>
      </c>
      <c r="D7" s="27">
        <v>3733000000</v>
      </c>
      <c r="E7" s="27">
        <v>4931000000</v>
      </c>
      <c r="F7" s="28">
        <v>12226000000</v>
      </c>
      <c r="G7" s="20"/>
      <c r="H7" s="20"/>
      <c r="I7" s="20"/>
      <c r="J7" s="20"/>
      <c r="K7" s="20"/>
      <c r="L7" s="20"/>
      <c r="M7" s="20"/>
      <c r="N7" s="20"/>
      <c r="O7" s="20"/>
      <c r="P7" s="20"/>
      <c r="Q7" s="20"/>
      <c r="R7" s="20"/>
      <c r="S7" s="20"/>
      <c r="T7" s="20"/>
      <c r="U7" s="20"/>
      <c r="V7" s="20"/>
    </row>
    <row r="8" spans="1:22" ht="19" x14ac:dyDescent="0.25">
      <c r="A8" s="20"/>
      <c r="B8" s="29" t="s">
        <v>550</v>
      </c>
      <c r="C8" s="27">
        <v>10729000000</v>
      </c>
      <c r="D8" s="27">
        <v>10605000000</v>
      </c>
      <c r="E8" s="27">
        <v>13726000000</v>
      </c>
      <c r="F8" s="28">
        <v>19608000000</v>
      </c>
      <c r="G8" s="20"/>
      <c r="H8" s="20"/>
      <c r="I8" s="20"/>
      <c r="J8" s="20"/>
      <c r="K8" s="20"/>
      <c r="L8" s="20"/>
      <c r="M8" s="20"/>
      <c r="N8" s="20"/>
      <c r="O8" s="20"/>
      <c r="P8" s="20"/>
      <c r="Q8" s="20"/>
      <c r="R8" s="20"/>
      <c r="S8" s="20"/>
      <c r="T8" s="20"/>
      <c r="U8" s="20"/>
      <c r="V8" s="20"/>
    </row>
    <row r="9" spans="1:22" ht="19" x14ac:dyDescent="0.25">
      <c r="A9" s="20"/>
      <c r="B9" s="29" t="s">
        <v>551</v>
      </c>
      <c r="C9" s="27">
        <v>13827000000</v>
      </c>
      <c r="D9" s="27">
        <v>14338000000</v>
      </c>
      <c r="E9" s="27">
        <v>18657000000</v>
      </c>
      <c r="F9" s="28">
        <v>31834000000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-22874000000</v>
      </c>
      <c r="D12" s="27">
        <v>-21065000000</v>
      </c>
      <c r="E12" s="27">
        <v>-23187000000</v>
      </c>
      <c r="F12" s="28">
        <v>-11586000000</v>
      </c>
      <c r="G12" s="20"/>
      <c r="H12" s="20"/>
      <c r="I12" s="20"/>
      <c r="J12" s="20"/>
      <c r="K12" s="20"/>
      <c r="L12" s="20"/>
      <c r="M12" s="20"/>
      <c r="N12" s="20"/>
      <c r="O12" s="20"/>
      <c r="P12" s="20"/>
      <c r="Q12" s="20"/>
      <c r="R12" s="20"/>
      <c r="S12" s="20"/>
      <c r="T12" s="20"/>
      <c r="U12" s="20"/>
      <c r="V12" s="20"/>
    </row>
    <row r="13" spans="1:22" ht="19" x14ac:dyDescent="0.25">
      <c r="A13" s="20"/>
      <c r="B13" s="29" t="s">
        <v>555</v>
      </c>
      <c r="C13" s="27">
        <v>24725000000</v>
      </c>
      <c r="D13" s="27">
        <v>27017000000</v>
      </c>
      <c r="E13" s="27">
        <v>27050000000</v>
      </c>
      <c r="F13" s="28">
        <v>39070000000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508000000</v>
      </c>
      <c r="D15" s="27">
        <v>536000000</v>
      </c>
      <c r="E15" s="27">
        <v>557000000</v>
      </c>
      <c r="F15" s="28">
        <v>625000000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1918000000</v>
      </c>
      <c r="D17" s="34">
        <v>588000000</v>
      </c>
      <c r="E17" s="34">
        <v>2281000000</v>
      </c>
      <c r="F17" s="35">
        <v>4095000000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Fail</v>
      </c>
      <c r="F21" s="45"/>
      <c r="G21" s="46">
        <f>(((COUNTIF(C21:E21, "Pass") * 100) + (COUNTIF(C21:E21, "Fail") * 0)) * (400/300)) / 2</f>
        <v>66.666666666666657</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0.32596872875594834</v>
      </c>
      <c r="D24" s="50">
        <f>D17/(D4)</f>
        <v>0.10259989530622927</v>
      </c>
      <c r="E24" s="50">
        <f>E17/(E4)</f>
        <v>0.39648878845819574</v>
      </c>
      <c r="F24" s="51">
        <f>F17/(F4)</f>
        <v>0.59633027522935778</v>
      </c>
      <c r="G24" s="46">
        <f>(IF(C24 &gt; 0.5, 100, IF(C24 &gt;= 0.2, 50, 0))) +
  (IF(D24 &gt; 0.5, 100, IF(D24 &gt;= 0.2, 50, 0))) +
  (IF(E24 &gt; 0.5, 100, IF(E24 &gt;= 0.2, 50, 0))) +
  (IF(F24 &gt; 0.5, 100, IF(F24 &gt;= 0.2, 50, 0)))</f>
        <v>200</v>
      </c>
      <c r="H24" s="47" t="s">
        <v>571</v>
      </c>
      <c r="I24" s="20"/>
      <c r="J24" s="20"/>
      <c r="K24" s="20"/>
      <c r="L24" s="20"/>
      <c r="M24" s="20"/>
      <c r="N24" s="20"/>
      <c r="O24" s="20"/>
      <c r="P24" s="20"/>
      <c r="Q24" s="20"/>
      <c r="R24" s="20"/>
      <c r="S24" s="20"/>
      <c r="T24" s="20"/>
      <c r="U24" s="20"/>
      <c r="V24" s="20"/>
    </row>
    <row r="25" spans="1:22" x14ac:dyDescent="0.2">
      <c r="A25" s="20"/>
      <c r="B25" s="39" t="s">
        <v>487</v>
      </c>
      <c r="C25" s="50">
        <f>C17/C6</f>
        <v>4.9750985681676699E-2</v>
      </c>
      <c r="D25" s="50">
        <f>D17/D6</f>
        <v>1.4218353282553501E-2</v>
      </c>
      <c r="E25" s="50">
        <f>E17/E6</f>
        <v>4.9904828582055263E-2</v>
      </c>
      <c r="F25" s="51">
        <f>F17/F6</f>
        <v>5.775414645154011E-2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0.27829943971778376</v>
      </c>
      <c r="D26" s="50">
        <f>D8/D6</f>
        <v>0.25643815741748277</v>
      </c>
      <c r="E26" s="50">
        <f>E8/E6</f>
        <v>0.3003041109676855</v>
      </c>
      <c r="F26" s="51">
        <f>F8/F6</f>
        <v>0.2765429312873745</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0.55923154701718913</v>
      </c>
      <c r="D27" s="50">
        <f>D9/(D13+D10)</f>
        <v>0.53070289077247657</v>
      </c>
      <c r="E27" s="50">
        <f>E9/(E13+E10)</f>
        <v>0.68972273567467657</v>
      </c>
      <c r="F27" s="51">
        <f>F9/(F13+F10)</f>
        <v>0.81479395955976452</v>
      </c>
      <c r="G27" s="46">
        <f>(IF(C27 &lt; 0.8, 100, IF(C27 &lt; 1, 50, 0))) +
  (IF(D27 &lt; 0.8, 100, IF(D27 &lt; 1, 50, 0))) +
  (IF(E27 &lt; 0.8, 100, IF(E27 &lt; 1, 50, 0))) +
  (IF(F27 &lt; 0.8, 100, IF(F27 &lt; 1, 50, 0)))</f>
        <v>350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0.33188497166834546</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7.7573306370070774E-2</v>
      </c>
      <c r="D31" s="50">
        <f>D17/(D13+D10)</f>
        <v>2.1764074471628973E-2</v>
      </c>
      <c r="E31" s="50">
        <f>E17/(E13+E10)</f>
        <v>8.4325323475046204E-2</v>
      </c>
      <c r="F31" s="51">
        <f>F17/(F13+F10)</f>
        <v>0.104811876119785</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0.40416666666666662</v>
      </c>
      <c r="J2" s="20"/>
      <c r="K2" s="20"/>
      <c r="L2" s="20"/>
      <c r="M2" s="20"/>
      <c r="N2" s="20"/>
      <c r="O2" s="20"/>
      <c r="P2" s="20"/>
      <c r="Q2" s="20"/>
      <c r="R2" s="20"/>
      <c r="S2" s="20"/>
      <c r="T2" s="20"/>
      <c r="U2" s="20"/>
      <c r="V2" s="20"/>
    </row>
    <row r="3" spans="1:22" ht="19" x14ac:dyDescent="0.25">
      <c r="A3" s="20"/>
      <c r="B3" s="26" t="s">
        <v>545</v>
      </c>
      <c r="C3" s="27">
        <v>1683000000</v>
      </c>
      <c r="D3" s="27">
        <v>1894000000</v>
      </c>
      <c r="E3" s="27">
        <v>1504000000</v>
      </c>
      <c r="F3" s="28">
        <v>1379000000</v>
      </c>
      <c r="G3" s="20"/>
      <c r="H3" s="20"/>
      <c r="I3" s="20"/>
      <c r="J3" s="20"/>
      <c r="K3" s="20"/>
      <c r="L3" s="20"/>
      <c r="M3" s="20"/>
      <c r="N3" s="20"/>
      <c r="O3" s="20"/>
      <c r="P3" s="20"/>
      <c r="Q3" s="20"/>
      <c r="R3" s="20"/>
      <c r="S3" s="20"/>
      <c r="T3" s="20"/>
      <c r="U3" s="20"/>
      <c r="V3" s="20"/>
    </row>
    <row r="4" spans="1:22" ht="19" x14ac:dyDescent="0.25">
      <c r="A4" s="20"/>
      <c r="B4" s="29" t="s">
        <v>546</v>
      </c>
      <c r="C4" s="27">
        <v>5548000000</v>
      </c>
      <c r="D4" s="27">
        <v>5160000000</v>
      </c>
      <c r="E4" s="27">
        <v>4996000000</v>
      </c>
      <c r="F4" s="28">
        <v>5549000000</v>
      </c>
      <c r="G4" s="20"/>
      <c r="H4" s="20"/>
      <c r="I4" s="20"/>
      <c r="J4" s="20"/>
      <c r="K4" s="20"/>
      <c r="L4" s="20"/>
      <c r="M4" s="20"/>
      <c r="N4" s="20"/>
      <c r="O4" s="20"/>
      <c r="P4" s="20"/>
      <c r="Q4" s="20"/>
      <c r="R4" s="20"/>
      <c r="S4" s="20"/>
      <c r="T4" s="20"/>
      <c r="U4" s="20"/>
      <c r="V4" s="20"/>
    </row>
    <row r="5" spans="1:22" ht="19" x14ac:dyDescent="0.25">
      <c r="A5" s="20"/>
      <c r="B5" s="29" t="s">
        <v>547</v>
      </c>
      <c r="C5" s="27">
        <v>3646000000</v>
      </c>
      <c r="D5" s="27">
        <v>3664000000</v>
      </c>
      <c r="E5" s="27">
        <v>3641000000</v>
      </c>
      <c r="F5" s="28">
        <v>4465000000</v>
      </c>
      <c r="G5" s="20"/>
      <c r="H5" s="20"/>
      <c r="I5" s="20"/>
      <c r="J5" s="20"/>
      <c r="K5" s="20"/>
      <c r="L5" s="20"/>
      <c r="M5" s="20"/>
      <c r="N5" s="20"/>
      <c r="O5" s="20"/>
      <c r="P5" s="20"/>
      <c r="Q5" s="20"/>
      <c r="R5" s="20"/>
      <c r="S5" s="20"/>
      <c r="T5" s="20"/>
      <c r="U5" s="20"/>
      <c r="V5" s="20"/>
    </row>
    <row r="6" spans="1:22" ht="19" x14ac:dyDescent="0.25">
      <c r="A6" s="20"/>
      <c r="B6" s="29" t="s">
        <v>548</v>
      </c>
      <c r="C6" s="27">
        <v>14633000000</v>
      </c>
      <c r="D6" s="27">
        <v>14667000000</v>
      </c>
      <c r="E6" s="27">
        <v>15519000000</v>
      </c>
      <c r="F6" s="28">
        <v>16083000000</v>
      </c>
      <c r="G6" s="20"/>
      <c r="H6" s="20"/>
      <c r="I6" s="20"/>
      <c r="J6" s="20"/>
      <c r="K6" s="20"/>
      <c r="L6" s="20"/>
      <c r="M6" s="20"/>
      <c r="N6" s="20"/>
      <c r="O6" s="20"/>
      <c r="P6" s="20"/>
      <c r="Q6" s="20"/>
      <c r="R6" s="20"/>
      <c r="S6" s="20"/>
      <c r="T6" s="20"/>
      <c r="U6" s="20"/>
      <c r="V6" s="20"/>
    </row>
    <row r="7" spans="1:22" ht="19" x14ac:dyDescent="0.25">
      <c r="A7" s="20"/>
      <c r="B7" s="29" t="s">
        <v>549</v>
      </c>
      <c r="C7" s="27">
        <v>2576000000</v>
      </c>
      <c r="D7" s="27">
        <v>3251000000</v>
      </c>
      <c r="E7" s="27">
        <v>2971000000</v>
      </c>
      <c r="F7" s="28">
        <v>2038000000</v>
      </c>
      <c r="G7" s="20"/>
      <c r="H7" s="20"/>
      <c r="I7" s="20"/>
      <c r="J7" s="20"/>
      <c r="K7" s="20"/>
      <c r="L7" s="20"/>
      <c r="M7" s="20"/>
      <c r="N7" s="20"/>
      <c r="O7" s="20"/>
      <c r="P7" s="20"/>
      <c r="Q7" s="20"/>
      <c r="R7" s="20"/>
      <c r="S7" s="20"/>
      <c r="T7" s="20"/>
      <c r="U7" s="20"/>
      <c r="V7" s="20"/>
    </row>
    <row r="8" spans="1:22" ht="19" x14ac:dyDescent="0.25">
      <c r="A8" s="20"/>
      <c r="B8" s="29" t="s">
        <v>550</v>
      </c>
      <c r="C8" s="27">
        <v>6527000000</v>
      </c>
      <c r="D8" s="27">
        <v>6180000000</v>
      </c>
      <c r="E8" s="27">
        <v>6760000000</v>
      </c>
      <c r="F8" s="28">
        <v>7937000000</v>
      </c>
      <c r="G8" s="20"/>
      <c r="H8" s="20"/>
      <c r="I8" s="20"/>
      <c r="J8" s="20"/>
      <c r="K8" s="20"/>
      <c r="L8" s="20"/>
      <c r="M8" s="20"/>
      <c r="N8" s="20"/>
      <c r="O8" s="20"/>
      <c r="P8" s="20"/>
      <c r="Q8" s="20"/>
      <c r="R8" s="20"/>
      <c r="S8" s="20"/>
      <c r="T8" s="20"/>
      <c r="U8" s="20"/>
      <c r="V8" s="20"/>
    </row>
    <row r="9" spans="1:22" ht="19" x14ac:dyDescent="0.25">
      <c r="A9" s="20"/>
      <c r="B9" s="29" t="s">
        <v>551</v>
      </c>
      <c r="C9" s="27">
        <v>9103000000</v>
      </c>
      <c r="D9" s="27">
        <v>9431000000</v>
      </c>
      <c r="E9" s="27">
        <v>9731000000</v>
      </c>
      <c r="F9" s="28">
        <v>9975000000</v>
      </c>
      <c r="G9" s="20"/>
      <c r="H9" s="20"/>
      <c r="I9" s="20"/>
      <c r="J9" s="20"/>
      <c r="K9" s="20"/>
      <c r="L9" s="20"/>
      <c r="M9" s="20"/>
      <c r="N9" s="20"/>
      <c r="O9" s="20"/>
      <c r="P9" s="20"/>
      <c r="Q9" s="20"/>
      <c r="R9" s="20"/>
      <c r="S9" s="20"/>
      <c r="T9" s="20"/>
      <c r="U9" s="20"/>
      <c r="V9" s="20"/>
    </row>
    <row r="10" spans="1:22" ht="19" x14ac:dyDescent="0.25">
      <c r="A10" s="20"/>
      <c r="B10" s="29" t="s">
        <v>552</v>
      </c>
      <c r="C10" s="27">
        <v>6083000000</v>
      </c>
      <c r="D10" s="27">
        <v>5932000000</v>
      </c>
      <c r="E10" s="27">
        <v>4860000000</v>
      </c>
      <c r="F10" s="28">
        <v>3960000000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9490000000</v>
      </c>
      <c r="D12" s="27">
        <v>8973000000</v>
      </c>
      <c r="E12" s="27">
        <v>8557000000</v>
      </c>
      <c r="F12" s="28">
        <v>8080000000</v>
      </c>
      <c r="G12" s="20"/>
      <c r="H12" s="20"/>
      <c r="I12" s="20"/>
      <c r="J12" s="20"/>
      <c r="K12" s="20"/>
      <c r="L12" s="20"/>
      <c r="M12" s="20"/>
      <c r="N12" s="20"/>
      <c r="O12" s="20"/>
      <c r="P12" s="20"/>
      <c r="Q12" s="20"/>
      <c r="R12" s="20"/>
      <c r="S12" s="20"/>
      <c r="T12" s="20"/>
      <c r="U12" s="20"/>
      <c r="V12" s="20"/>
    </row>
    <row r="13" spans="1:22" ht="19" x14ac:dyDescent="0.25">
      <c r="A13" s="20"/>
      <c r="B13" s="29" t="s">
        <v>555</v>
      </c>
      <c r="C13" s="27">
        <v>5530000000</v>
      </c>
      <c r="D13" s="27">
        <v>5236000000</v>
      </c>
      <c r="E13" s="27">
        <v>5788000000</v>
      </c>
      <c r="F13" s="28">
        <v>6108000000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239000000</v>
      </c>
      <c r="D15" s="27">
        <v>264000000</v>
      </c>
      <c r="E15" s="27">
        <v>254000000</v>
      </c>
      <c r="F15" s="28">
        <v>226000000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1374000000</v>
      </c>
      <c r="D17" s="34">
        <v>975000000</v>
      </c>
      <c r="E17" s="34">
        <v>1619000000</v>
      </c>
      <c r="F17" s="35">
        <v>1455000000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0.2476568132660418</v>
      </c>
      <c r="D24" s="50">
        <f>D17/(D4)</f>
        <v>0.18895348837209303</v>
      </c>
      <c r="E24" s="50">
        <f>E17/(E4)</f>
        <v>0.32405924739791836</v>
      </c>
      <c r="F24" s="51">
        <f>F17/(F4)</f>
        <v>0.26220940710037843</v>
      </c>
      <c r="G24" s="46">
        <f>(IF(C24 &gt; 0.5, 100, IF(C24 &gt;= 0.2, 50, 0))) +
  (IF(D24 &gt; 0.5, 100, IF(D24 &gt;= 0.2, 50, 0))) +
  (IF(E24 &gt; 0.5, 100, IF(E24 &gt;= 0.2, 50, 0))) +
  (IF(F24 &gt; 0.5, 100, IF(F24 &gt;= 0.2, 50, 0)))</f>
        <v>150</v>
      </c>
      <c r="H24" s="47" t="s">
        <v>571</v>
      </c>
      <c r="I24" s="20"/>
      <c r="J24" s="20"/>
      <c r="K24" s="20"/>
      <c r="L24" s="20"/>
      <c r="M24" s="20"/>
      <c r="N24" s="20"/>
      <c r="O24" s="20"/>
      <c r="P24" s="20"/>
      <c r="Q24" s="20"/>
      <c r="R24" s="20"/>
      <c r="S24" s="20"/>
      <c r="T24" s="20"/>
      <c r="U24" s="20"/>
      <c r="V24" s="20"/>
    </row>
    <row r="25" spans="1:22" x14ac:dyDescent="0.2">
      <c r="A25" s="20"/>
      <c r="B25" s="39" t="s">
        <v>487</v>
      </c>
      <c r="C25" s="50">
        <f>C17/C6</f>
        <v>9.3897355292831275E-2</v>
      </c>
      <c r="D25" s="50">
        <f>D17/D6</f>
        <v>6.6475761914501941E-2</v>
      </c>
      <c r="E25" s="50">
        <f>E17/E6</f>
        <v>0.10432373219923964</v>
      </c>
      <c r="F25" s="51">
        <f>F17/F6</f>
        <v>9.0468196232046258E-2</v>
      </c>
      <c r="G25" s="46">
        <f>(IF(C25 &gt; 0.17, 100, IF(C25 &gt;= 0.1, 50, 0))) +
  (IF(D25 &gt; 0.17, 100, IF(D25 &gt;= 0.1, 50, 0))) +
  (IF(E25 &gt; 0.17, 100, IF(E25 &gt;= 0.1, 50, 0))) +
  (IF(F25 &gt; 0.17, 100, IF(F25 &gt;= 0.1, 50, 0)))</f>
        <v>50</v>
      </c>
      <c r="H25" s="47" t="s">
        <v>572</v>
      </c>
      <c r="I25" s="20"/>
      <c r="J25" s="20"/>
      <c r="K25" s="20"/>
      <c r="L25" s="20"/>
      <c r="M25" s="20"/>
      <c r="N25" s="20"/>
      <c r="O25" s="20"/>
      <c r="P25" s="20"/>
      <c r="Q25" s="20"/>
      <c r="R25" s="20"/>
      <c r="S25" s="20"/>
      <c r="T25" s="20"/>
      <c r="U25" s="20"/>
      <c r="V25" s="20"/>
    </row>
    <row r="26" spans="1:22" x14ac:dyDescent="0.2">
      <c r="A26" s="20"/>
      <c r="B26" s="39" t="s">
        <v>489</v>
      </c>
      <c r="C26" s="50">
        <f>C8/C6</f>
        <v>0.44604660698421378</v>
      </c>
      <c r="D26" s="50">
        <f>D8/D6</f>
        <v>0.42135406013499693</v>
      </c>
      <c r="E26" s="50">
        <f>E8/E6</f>
        <v>0.4355950770023842</v>
      </c>
      <c r="F26" s="51">
        <f>F8/F6</f>
        <v>0.49350245600945097</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0.78386291225350901</v>
      </c>
      <c r="D27" s="50">
        <f>D9/(D13+D10)</f>
        <v>0.84446633237822355</v>
      </c>
      <c r="E27" s="50">
        <f>E9/(E13+E10)</f>
        <v>0.91388054094665661</v>
      </c>
      <c r="F27" s="51">
        <f>F9/(F13+F10)</f>
        <v>0.99076281287246726</v>
      </c>
      <c r="G27" s="46">
        <f>(IF(C27 &lt; 0.8, 100, IF(C27 &lt; 1, 50, 0))) +
  (IF(D27 &lt; 0.8, 100, IF(D27 &lt; 1, 50, 0))) +
  (IF(E27 &lt; 0.8, 100, IF(E27 &lt; 1, 50, 0))) +
  (IF(F27 &lt; 0.8, 100, IF(F27 &lt; 1, 50, 0)))</f>
        <v>250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5.5089039555461704E-2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0.11831568070266081</v>
      </c>
      <c r="D31" s="50">
        <f>D17/(D13+D10)</f>
        <v>8.7303008595988538E-2</v>
      </c>
      <c r="E31" s="50">
        <f>E17/(E13+E10)</f>
        <v>0.15204733283245681</v>
      </c>
      <c r="F31" s="51">
        <f>F17/(F13+F10)</f>
        <v>0.14451728247914183</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0.29833333333333334</v>
      </c>
      <c r="J2" s="20"/>
      <c r="K2" s="20"/>
      <c r="L2" s="20"/>
      <c r="M2" s="20"/>
      <c r="N2" s="20"/>
      <c r="O2" s="20"/>
      <c r="P2" s="20"/>
      <c r="Q2" s="20"/>
      <c r="R2" s="20"/>
      <c r="S2" s="20"/>
      <c r="T2" s="20"/>
      <c r="U2" s="20"/>
      <c r="V2" s="20"/>
    </row>
    <row r="3" spans="1:22" ht="19" x14ac:dyDescent="0.25">
      <c r="A3" s="20"/>
      <c r="B3" s="26" t="s">
        <v>545</v>
      </c>
      <c r="C3" s="27">
        <v>3739000000</v>
      </c>
      <c r="D3" s="27">
        <v>3430000000</v>
      </c>
      <c r="E3" s="27">
        <v>2969000000</v>
      </c>
      <c r="F3" s="28">
        <v>2109000000</v>
      </c>
      <c r="G3" s="20"/>
      <c r="H3" s="20"/>
      <c r="I3" s="20"/>
      <c r="J3" s="20"/>
      <c r="K3" s="20"/>
      <c r="L3" s="20"/>
      <c r="M3" s="20"/>
      <c r="N3" s="20"/>
      <c r="O3" s="20"/>
      <c r="P3" s="20"/>
      <c r="Q3" s="20"/>
      <c r="R3" s="20"/>
      <c r="S3" s="20"/>
      <c r="T3" s="20"/>
      <c r="U3" s="20"/>
      <c r="V3" s="20"/>
    </row>
    <row r="4" spans="1:22" ht="19" x14ac:dyDescent="0.25">
      <c r="A4" s="20"/>
      <c r="B4" s="29" t="s">
        <v>546</v>
      </c>
      <c r="C4" s="27">
        <v>4178000000</v>
      </c>
      <c r="D4" s="27">
        <v>3717000000</v>
      </c>
      <c r="E4" s="27">
        <v>3506000000</v>
      </c>
      <c r="F4" s="28">
        <v>3392000000</v>
      </c>
      <c r="G4" s="20"/>
      <c r="H4" s="20"/>
      <c r="I4" s="20"/>
      <c r="J4" s="20"/>
      <c r="K4" s="20"/>
      <c r="L4" s="20"/>
      <c r="M4" s="20"/>
      <c r="N4" s="20"/>
      <c r="O4" s="20"/>
      <c r="P4" s="20"/>
      <c r="Q4" s="20"/>
      <c r="R4" s="20"/>
      <c r="S4" s="20"/>
      <c r="T4" s="20"/>
      <c r="U4" s="20"/>
      <c r="V4" s="20"/>
    </row>
    <row r="5" spans="1:22" ht="19" x14ac:dyDescent="0.25">
      <c r="A5" s="20"/>
      <c r="B5" s="29" t="s">
        <v>547</v>
      </c>
      <c r="C5" s="27">
        <v>14977000000</v>
      </c>
      <c r="D5" s="27">
        <v>14796000000</v>
      </c>
      <c r="E5" s="27">
        <v>14751000000</v>
      </c>
      <c r="F5" s="28">
        <v>12903000000</v>
      </c>
      <c r="G5" s="20"/>
      <c r="H5" s="20"/>
      <c r="I5" s="20"/>
      <c r="J5" s="20"/>
      <c r="K5" s="20"/>
      <c r="L5" s="20"/>
      <c r="M5" s="20"/>
      <c r="N5" s="20"/>
      <c r="O5" s="20"/>
      <c r="P5" s="20"/>
      <c r="Q5" s="20"/>
      <c r="R5" s="20"/>
      <c r="S5" s="20"/>
      <c r="T5" s="20"/>
      <c r="U5" s="20"/>
      <c r="V5" s="20"/>
    </row>
    <row r="6" spans="1:22" ht="19" x14ac:dyDescent="0.25">
      <c r="A6" s="20"/>
      <c r="B6" s="29" t="s">
        <v>548</v>
      </c>
      <c r="C6" s="27">
        <v>38432000000</v>
      </c>
      <c r="D6" s="27">
        <v>35014000000</v>
      </c>
      <c r="E6" s="27">
        <v>34027000000</v>
      </c>
      <c r="F6" s="28">
        <v>31824000000</v>
      </c>
      <c r="G6" s="20"/>
      <c r="H6" s="20"/>
      <c r="I6" s="20"/>
      <c r="J6" s="20"/>
      <c r="K6" s="20"/>
      <c r="L6" s="20"/>
      <c r="M6" s="20"/>
      <c r="N6" s="20"/>
      <c r="O6" s="20"/>
      <c r="P6" s="20"/>
      <c r="Q6" s="20"/>
      <c r="R6" s="20"/>
      <c r="S6" s="20"/>
      <c r="T6" s="20"/>
      <c r="U6" s="20"/>
      <c r="V6" s="20"/>
    </row>
    <row r="7" spans="1:22" ht="19" x14ac:dyDescent="0.25">
      <c r="A7" s="20"/>
      <c r="B7" s="29" t="s">
        <v>549</v>
      </c>
      <c r="C7" s="27">
        <v>7747000000</v>
      </c>
      <c r="D7" s="27">
        <v>6360000000</v>
      </c>
      <c r="E7" s="27">
        <v>7212000000</v>
      </c>
      <c r="F7" s="28">
        <v>5881000000</v>
      </c>
      <c r="G7" s="20"/>
      <c r="H7" s="20"/>
      <c r="I7" s="20"/>
      <c r="J7" s="20"/>
      <c r="K7" s="20"/>
      <c r="L7" s="20"/>
      <c r="M7" s="20"/>
      <c r="N7" s="20"/>
      <c r="O7" s="20"/>
      <c r="P7" s="20"/>
      <c r="Q7" s="20"/>
      <c r="R7" s="20"/>
      <c r="S7" s="20"/>
      <c r="T7" s="20"/>
      <c r="U7" s="20"/>
      <c r="V7" s="20"/>
    </row>
    <row r="8" spans="1:22" ht="19" x14ac:dyDescent="0.25">
      <c r="A8" s="20"/>
      <c r="B8" s="29" t="s">
        <v>550</v>
      </c>
      <c r="C8" s="27">
        <v>11616000000</v>
      </c>
      <c r="D8" s="27">
        <v>11579000000</v>
      </c>
      <c r="E8" s="27">
        <v>10364000000</v>
      </c>
      <c r="F8" s="28">
        <v>10970000000</v>
      </c>
      <c r="G8" s="20"/>
      <c r="H8" s="20"/>
      <c r="I8" s="20"/>
      <c r="J8" s="20"/>
      <c r="K8" s="20"/>
      <c r="L8" s="20"/>
      <c r="M8" s="20"/>
      <c r="N8" s="20"/>
      <c r="O8" s="20"/>
      <c r="P8" s="20"/>
      <c r="Q8" s="20"/>
      <c r="R8" s="20"/>
      <c r="S8" s="20"/>
      <c r="T8" s="20"/>
      <c r="U8" s="20"/>
      <c r="V8" s="20"/>
    </row>
    <row r="9" spans="1:22" ht="19" x14ac:dyDescent="0.25">
      <c r="A9" s="20"/>
      <c r="B9" s="29" t="s">
        <v>551</v>
      </c>
      <c r="C9" s="27">
        <v>19363000000</v>
      </c>
      <c r="D9" s="27">
        <v>17939000000</v>
      </c>
      <c r="E9" s="27">
        <v>17576000000</v>
      </c>
      <c r="F9" s="28">
        <v>16851000000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10305000000</v>
      </c>
      <c r="D12" s="27">
        <v>8468000000</v>
      </c>
      <c r="E12" s="27">
        <v>7594000000</v>
      </c>
      <c r="F12" s="28">
        <v>6794000000</v>
      </c>
      <c r="G12" s="20"/>
      <c r="H12" s="20"/>
      <c r="I12" s="20"/>
      <c r="J12" s="20"/>
      <c r="K12" s="20"/>
      <c r="L12" s="20"/>
      <c r="M12" s="20"/>
      <c r="N12" s="20"/>
      <c r="O12" s="20"/>
      <c r="P12" s="20"/>
      <c r="Q12" s="20"/>
      <c r="R12" s="20"/>
      <c r="S12" s="20"/>
      <c r="T12" s="20"/>
      <c r="U12" s="20"/>
      <c r="V12" s="20"/>
    </row>
    <row r="13" spans="1:22" ht="19" x14ac:dyDescent="0.25">
      <c r="A13" s="20"/>
      <c r="B13" s="29" t="s">
        <v>555</v>
      </c>
      <c r="C13" s="27">
        <v>19069000000</v>
      </c>
      <c r="D13" s="27">
        <v>17075000000</v>
      </c>
      <c r="E13" s="27">
        <v>16451000000</v>
      </c>
      <c r="F13" s="28">
        <v>14973000000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754000000</v>
      </c>
      <c r="D15" s="27">
        <v>665000000</v>
      </c>
      <c r="E15" s="27">
        <v>616000000</v>
      </c>
      <c r="F15" s="28">
        <v>551000000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3624000000</v>
      </c>
      <c r="D17" s="34">
        <v>2533000000</v>
      </c>
      <c r="E17" s="34">
        <v>2163000000</v>
      </c>
      <c r="F17" s="35">
        <v>2944000000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0.86740067017711819</v>
      </c>
      <c r="D24" s="50">
        <f>D17/(D4)</f>
        <v>0.68146354587032554</v>
      </c>
      <c r="E24" s="50">
        <f>E17/(E4)</f>
        <v>0.61694238448374217</v>
      </c>
      <c r="F24" s="51">
        <f>F17/(F4)</f>
        <v>0.86792452830188682</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9.4296419650291424E-2</v>
      </c>
      <c r="D25" s="50">
        <f>D17/D6</f>
        <v>7.2342491574798648E-2</v>
      </c>
      <c r="E25" s="50">
        <f>E17/E6</f>
        <v>6.3567167249537135E-2</v>
      </c>
      <c r="F25" s="51">
        <f>F17/F6</f>
        <v>9.2508798391151337E-2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0.30224812656119898</v>
      </c>
      <c r="D26" s="50">
        <f>D8/D6</f>
        <v>0.33069629291140684</v>
      </c>
      <c r="E26" s="50">
        <f>E8/E6</f>
        <v>0.30458165574396801</v>
      </c>
      <c r="F26" s="51">
        <f>F8/F6</f>
        <v>0.34470839617898441</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1.0154176936388903</v>
      </c>
      <c r="D27" s="50">
        <f>D9/(D13+D10)</f>
        <v>1.0506002928257687</v>
      </c>
      <c r="E27" s="50">
        <f>E9/(E13+E10)</f>
        <v>1.0683849006139445</v>
      </c>
      <c r="F27" s="51">
        <f>F9/(F13+F10)</f>
        <v>1.1254257663794831</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0.14992538632713087</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0.19004667260999528</v>
      </c>
      <c r="D31" s="50">
        <f>D17/(D13+D10)</f>
        <v>0.14834553440702783</v>
      </c>
      <c r="E31" s="50">
        <f>E17/(E13+E10)</f>
        <v>0.13148136891374385</v>
      </c>
      <c r="F31" s="51">
        <f>F17/(F13+F10)</f>
        <v>0.19662058371735791</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0.47083333333333327</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1736000000</v>
      </c>
      <c r="D4" s="27">
        <v>1751000000</v>
      </c>
      <c r="E4" s="27">
        <v>1525000000</v>
      </c>
      <c r="F4" s="28">
        <v>1722000000</v>
      </c>
      <c r="G4" s="20"/>
      <c r="H4" s="20"/>
      <c r="I4" s="20"/>
      <c r="J4" s="20"/>
      <c r="K4" s="20"/>
      <c r="L4" s="20"/>
      <c r="M4" s="20"/>
      <c r="N4" s="20"/>
      <c r="O4" s="20"/>
      <c r="P4" s="20"/>
      <c r="Q4" s="20"/>
      <c r="R4" s="20"/>
      <c r="S4" s="20"/>
      <c r="T4" s="20"/>
      <c r="U4" s="20"/>
      <c r="V4" s="20"/>
    </row>
    <row r="5" spans="1:22" ht="19" x14ac:dyDescent="0.25">
      <c r="A5" s="20"/>
      <c r="B5" s="29" t="s">
        <v>547</v>
      </c>
      <c r="C5" s="27">
        <v>4267000000</v>
      </c>
      <c r="D5" s="27">
        <v>4262000000</v>
      </c>
      <c r="E5" s="27">
        <v>4178000000</v>
      </c>
      <c r="F5" s="28">
        <v>4285000000</v>
      </c>
      <c r="G5" s="20"/>
      <c r="H5" s="20"/>
      <c r="I5" s="20"/>
      <c r="J5" s="20"/>
      <c r="K5" s="20"/>
      <c r="L5" s="20"/>
      <c r="M5" s="20"/>
      <c r="N5" s="20"/>
      <c r="O5" s="20"/>
      <c r="P5" s="20"/>
      <c r="Q5" s="20"/>
      <c r="R5" s="20"/>
      <c r="S5" s="20"/>
      <c r="T5" s="20"/>
      <c r="U5" s="20"/>
      <c r="V5" s="20"/>
    </row>
    <row r="6" spans="1:22" ht="19" x14ac:dyDescent="0.25">
      <c r="A6" s="20"/>
      <c r="B6" s="29" t="s">
        <v>548</v>
      </c>
      <c r="C6" s="27">
        <v>21620000000</v>
      </c>
      <c r="D6" s="27">
        <v>20850000000</v>
      </c>
      <c r="E6" s="27">
        <v>26626000000</v>
      </c>
      <c r="F6" s="28">
        <v>19310000000</v>
      </c>
      <c r="G6" s="20"/>
      <c r="H6" s="20"/>
      <c r="I6" s="20"/>
      <c r="J6" s="20"/>
      <c r="K6" s="20"/>
      <c r="L6" s="20"/>
      <c r="M6" s="20"/>
      <c r="N6" s="20"/>
      <c r="O6" s="20"/>
      <c r="P6" s="20"/>
      <c r="Q6" s="20"/>
      <c r="R6" s="20"/>
      <c r="S6" s="20"/>
      <c r="T6" s="20"/>
      <c r="U6" s="20"/>
      <c r="V6" s="20"/>
    </row>
    <row r="7" spans="1:22" ht="19" x14ac:dyDescent="0.25">
      <c r="A7" s="20"/>
      <c r="B7" s="29" t="s">
        <v>549</v>
      </c>
      <c r="C7" s="27">
        <v>4520000000</v>
      </c>
      <c r="D7" s="27">
        <v>4271000000</v>
      </c>
      <c r="E7" s="27">
        <v>4622000000</v>
      </c>
      <c r="F7" s="28">
        <v>4002000000</v>
      </c>
      <c r="G7" s="20"/>
      <c r="H7" s="20"/>
      <c r="I7" s="20"/>
      <c r="J7" s="20"/>
      <c r="K7" s="20"/>
      <c r="L7" s="20"/>
      <c r="M7" s="20"/>
      <c r="N7" s="20"/>
      <c r="O7" s="20"/>
      <c r="P7" s="20"/>
      <c r="Q7" s="20"/>
      <c r="R7" s="20"/>
      <c r="S7" s="20"/>
      <c r="T7" s="20"/>
      <c r="U7" s="20"/>
      <c r="V7" s="20"/>
    </row>
    <row r="8" spans="1:22" ht="19" x14ac:dyDescent="0.25">
      <c r="A8" s="20"/>
      <c r="B8" s="29" t="s">
        <v>550</v>
      </c>
      <c r="C8" s="27">
        <v>10704000000</v>
      </c>
      <c r="D8" s="27">
        <v>11426000000</v>
      </c>
      <c r="E8" s="27">
        <v>12226000000</v>
      </c>
      <c r="F8" s="28">
        <v>11747000000</v>
      </c>
      <c r="G8" s="20"/>
      <c r="H8" s="20"/>
      <c r="I8" s="20"/>
      <c r="J8" s="20"/>
      <c r="K8" s="20"/>
      <c r="L8" s="20"/>
      <c r="M8" s="20"/>
      <c r="N8" s="20"/>
      <c r="O8" s="20"/>
      <c r="P8" s="20"/>
      <c r="Q8" s="20"/>
      <c r="R8" s="20"/>
      <c r="S8" s="20"/>
      <c r="T8" s="20"/>
      <c r="U8" s="20"/>
      <c r="V8" s="20"/>
    </row>
    <row r="9" spans="1:22" ht="19" x14ac:dyDescent="0.25">
      <c r="A9" s="20"/>
      <c r="B9" s="29" t="s">
        <v>551</v>
      </c>
      <c r="C9" s="27">
        <v>15224000000</v>
      </c>
      <c r="D9" s="27">
        <v>15697000000</v>
      </c>
      <c r="E9" s="27">
        <v>16848000000</v>
      </c>
      <c r="F9" s="28">
        <v>15749000000</v>
      </c>
      <c r="G9" s="20"/>
      <c r="H9" s="20"/>
      <c r="I9" s="20"/>
      <c r="J9" s="20"/>
      <c r="K9" s="20"/>
      <c r="L9" s="20"/>
      <c r="M9" s="20"/>
      <c r="N9" s="20"/>
      <c r="O9" s="20"/>
      <c r="P9" s="20"/>
      <c r="Q9" s="20"/>
      <c r="R9" s="20"/>
      <c r="S9" s="20"/>
      <c r="T9" s="20"/>
      <c r="U9" s="20"/>
      <c r="V9" s="20"/>
    </row>
    <row r="10" spans="1:22" ht="19" x14ac:dyDescent="0.25">
      <c r="A10" s="20"/>
      <c r="B10" s="29" t="s">
        <v>552</v>
      </c>
      <c r="C10" s="27">
        <v>48114000000</v>
      </c>
      <c r="D10" s="27">
        <v>46702000000</v>
      </c>
      <c r="E10" s="27">
        <v>43371000000</v>
      </c>
      <c r="F10" s="28">
        <v>36515000000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36531000000</v>
      </c>
      <c r="D12" s="27">
        <v>34315000000</v>
      </c>
      <c r="E12" s="27">
        <v>36090000000</v>
      </c>
      <c r="F12" s="28">
        <v>22961000000</v>
      </c>
      <c r="G12" s="20"/>
      <c r="H12" s="20"/>
      <c r="I12" s="20"/>
      <c r="J12" s="20"/>
      <c r="K12" s="20"/>
      <c r="L12" s="20"/>
      <c r="M12" s="20"/>
      <c r="N12" s="20"/>
      <c r="O12" s="20"/>
      <c r="P12" s="20"/>
      <c r="Q12" s="20"/>
      <c r="R12" s="20"/>
      <c r="S12" s="20"/>
      <c r="T12" s="20"/>
      <c r="U12" s="20"/>
      <c r="V12" s="20"/>
    </row>
    <row r="13" spans="1:22" ht="19" x14ac:dyDescent="0.25">
      <c r="A13" s="20"/>
      <c r="B13" s="29" t="s">
        <v>555</v>
      </c>
      <c r="C13" s="27">
        <v>6396000000</v>
      </c>
      <c r="D13" s="27">
        <v>5153000000</v>
      </c>
      <c r="E13" s="27">
        <v>9778000000</v>
      </c>
      <c r="F13" s="28">
        <v>3561000000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1544000000</v>
      </c>
      <c r="D15" s="27">
        <v>1330000000</v>
      </c>
      <c r="E15" s="27">
        <v>1325000000</v>
      </c>
      <c r="F15" s="28">
        <v>1028000000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2426000000</v>
      </c>
      <c r="D17" s="34">
        <v>2254000000</v>
      </c>
      <c r="E17" s="34">
        <v>2657000000</v>
      </c>
      <c r="F17" s="35">
        <v>2419000000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1.3974654377880185</v>
      </c>
      <c r="D24" s="50">
        <f>D17/(D4)</f>
        <v>1.2872644203312393</v>
      </c>
      <c r="E24" s="50">
        <f>E17/(E4)</f>
        <v>1.7422950819672132</v>
      </c>
      <c r="F24" s="51">
        <f>F17/(F4)</f>
        <v>1.4047619047619047</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0.1122109158186864</v>
      </c>
      <c r="D25" s="50">
        <f>D17/D6</f>
        <v>0.10810551558752998</v>
      </c>
      <c r="E25" s="50">
        <f>E17/E6</f>
        <v>9.9789679260872829E-2</v>
      </c>
      <c r="F25" s="51">
        <f>F17/F6</f>
        <v>0.12527187985499741</v>
      </c>
      <c r="G25" s="46">
        <f>(IF(C25 &gt; 0.17, 100, IF(C25 &gt;= 0.1, 50, 0))) +
  (IF(D25 &gt; 0.17, 100, IF(D25 &gt;= 0.1, 50, 0))) +
  (IF(E25 &gt; 0.17, 100, IF(E25 &gt;= 0.1, 50, 0))) +
  (IF(F25 &gt; 0.17, 100, IF(F25 &gt;= 0.1, 50, 0)))</f>
        <v>150</v>
      </c>
      <c r="H25" s="47" t="s">
        <v>572</v>
      </c>
      <c r="I25" s="20"/>
      <c r="J25" s="20"/>
      <c r="K25" s="20"/>
      <c r="L25" s="20"/>
      <c r="M25" s="20"/>
      <c r="N25" s="20"/>
      <c r="O25" s="20"/>
      <c r="P25" s="20"/>
      <c r="Q25" s="20"/>
      <c r="R25" s="20"/>
      <c r="S25" s="20"/>
      <c r="T25" s="20"/>
      <c r="U25" s="20"/>
      <c r="V25" s="20"/>
    </row>
    <row r="26" spans="1:22" x14ac:dyDescent="0.2">
      <c r="A26" s="20"/>
      <c r="B26" s="39" t="s">
        <v>489</v>
      </c>
      <c r="C26" s="50">
        <f>C8/C6</f>
        <v>0.49509713228492136</v>
      </c>
      <c r="D26" s="50">
        <f>D8/D6</f>
        <v>0.54800959232613911</v>
      </c>
      <c r="E26" s="50">
        <f>E8/E6</f>
        <v>0.45917524224442274</v>
      </c>
      <c r="F26" s="51">
        <f>F8/F6</f>
        <v>0.60833764888658726</v>
      </c>
      <c r="G26" s="46">
        <f>(IF(C26 &lt; 0.5, 100, 0)) +
  (IF(D26 &lt; 0.5, 100, 0)) +
  (IF(E26 &lt; 0.5, 100, 0)) +
  (IF(F26 &lt; 0.5, 100, 0))</f>
        <v>200</v>
      </c>
      <c r="H26" s="47" t="s">
        <v>573</v>
      </c>
      <c r="I26" s="20"/>
      <c r="J26" s="20"/>
      <c r="K26" s="20"/>
      <c r="L26" s="20"/>
      <c r="M26" s="20"/>
      <c r="N26" s="20"/>
      <c r="O26" s="20"/>
      <c r="P26" s="20"/>
      <c r="Q26" s="20"/>
      <c r="R26" s="20"/>
      <c r="S26" s="20"/>
      <c r="T26" s="20"/>
      <c r="U26" s="20"/>
      <c r="V26" s="20"/>
    </row>
    <row r="27" spans="1:22" x14ac:dyDescent="0.2">
      <c r="A27" s="20"/>
      <c r="B27" s="39" t="s">
        <v>574</v>
      </c>
      <c r="C27" s="50">
        <f>C9/(C13+C10)</f>
        <v>0.27928820399926618</v>
      </c>
      <c r="D27" s="50">
        <f>D9/(D13+D10)</f>
        <v>0.30270947835309997</v>
      </c>
      <c r="E27" s="50">
        <f>E9/(E13+E10)</f>
        <v>0.3169956160981392</v>
      </c>
      <c r="F27" s="51">
        <f>F9/(F13+F10)</f>
        <v>0.39297834115181157</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0.19573040908407516</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4.4505595303614018E-2</v>
      </c>
      <c r="D31" s="50">
        <f>D17/(D13+D10)</f>
        <v>4.346736091023045E-2</v>
      </c>
      <c r="E31" s="50">
        <f>E17/(E13+E10)</f>
        <v>4.9991533236749514E-2</v>
      </c>
      <c r="F31" s="51">
        <f>F17/(F13+F10)</f>
        <v>6.03603154007386E-2</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0.43291666666666662</v>
      </c>
      <c r="J2" s="20"/>
      <c r="K2" s="20"/>
      <c r="L2" s="20"/>
      <c r="M2" s="20"/>
      <c r="N2" s="20"/>
      <c r="O2" s="20"/>
      <c r="P2" s="20"/>
      <c r="Q2" s="20"/>
      <c r="R2" s="20"/>
      <c r="S2" s="20"/>
      <c r="T2" s="20"/>
      <c r="U2" s="20"/>
      <c r="V2" s="20"/>
    </row>
    <row r="3" spans="1:22" ht="19" x14ac:dyDescent="0.25">
      <c r="A3" s="20"/>
      <c r="B3" s="26" t="s">
        <v>545</v>
      </c>
      <c r="C3" s="27">
        <v>1497200000</v>
      </c>
      <c r="D3" s="27">
        <v>1792800000</v>
      </c>
      <c r="E3" s="27">
        <v>1491800000</v>
      </c>
      <c r="F3" s="28">
        <v>1285200000</v>
      </c>
      <c r="G3" s="20"/>
      <c r="H3" s="20"/>
      <c r="I3" s="20"/>
      <c r="J3" s="20"/>
      <c r="K3" s="20"/>
      <c r="L3" s="20"/>
      <c r="M3" s="20"/>
      <c r="N3" s="20"/>
      <c r="O3" s="20"/>
      <c r="P3" s="20"/>
      <c r="Q3" s="20"/>
      <c r="R3" s="20"/>
      <c r="S3" s="20"/>
      <c r="T3" s="20"/>
      <c r="U3" s="20"/>
      <c r="V3" s="20"/>
    </row>
    <row r="4" spans="1:22" ht="19" x14ac:dyDescent="0.25">
      <c r="A4" s="20"/>
      <c r="B4" s="29" t="s">
        <v>546</v>
      </c>
      <c r="C4" s="27">
        <v>4028100000</v>
      </c>
      <c r="D4" s="27">
        <v>3741600000</v>
      </c>
      <c r="E4" s="27">
        <v>3685300000</v>
      </c>
      <c r="F4" s="28">
        <v>3548700000</v>
      </c>
      <c r="G4" s="20"/>
      <c r="H4" s="20"/>
      <c r="I4" s="20"/>
      <c r="J4" s="20"/>
      <c r="K4" s="20"/>
      <c r="L4" s="20"/>
      <c r="M4" s="20"/>
      <c r="N4" s="20"/>
      <c r="O4" s="20"/>
      <c r="P4" s="20"/>
      <c r="Q4" s="20"/>
      <c r="R4" s="20"/>
      <c r="S4" s="20"/>
      <c r="T4" s="20"/>
      <c r="U4" s="20"/>
      <c r="V4" s="20"/>
    </row>
    <row r="5" spans="1:22" ht="19" x14ac:dyDescent="0.25">
      <c r="A5" s="20"/>
      <c r="B5" s="29" t="s">
        <v>547</v>
      </c>
      <c r="C5" s="27">
        <v>8148200000</v>
      </c>
      <c r="D5" s="27">
        <v>8012700000</v>
      </c>
      <c r="E5" s="27">
        <v>8063900000</v>
      </c>
      <c r="F5" s="28">
        <v>6006900000</v>
      </c>
      <c r="G5" s="20"/>
      <c r="H5" s="20"/>
      <c r="I5" s="20"/>
      <c r="J5" s="20"/>
      <c r="K5" s="20"/>
      <c r="L5" s="20"/>
      <c r="M5" s="20"/>
      <c r="N5" s="20"/>
      <c r="O5" s="20"/>
      <c r="P5" s="20"/>
      <c r="Q5" s="20"/>
      <c r="R5" s="20"/>
      <c r="S5" s="20"/>
      <c r="T5" s="20"/>
      <c r="U5" s="20"/>
      <c r="V5" s="20"/>
    </row>
    <row r="6" spans="1:22" ht="19" x14ac:dyDescent="0.25">
      <c r="A6" s="20"/>
      <c r="B6" s="29" t="s">
        <v>548</v>
      </c>
      <c r="C6" s="27">
        <v>21846600000</v>
      </c>
      <c r="D6" s="27">
        <v>21464300000</v>
      </c>
      <c r="E6" s="27">
        <v>21206400000</v>
      </c>
      <c r="F6" s="28">
        <v>18126000000</v>
      </c>
      <c r="G6" s="20"/>
      <c r="H6" s="20"/>
      <c r="I6" s="20"/>
      <c r="J6" s="20"/>
      <c r="K6" s="20"/>
      <c r="L6" s="20"/>
      <c r="M6" s="20"/>
      <c r="N6" s="20"/>
      <c r="O6" s="20"/>
      <c r="P6" s="20"/>
      <c r="Q6" s="20"/>
      <c r="R6" s="20"/>
      <c r="S6" s="20"/>
      <c r="T6" s="20"/>
      <c r="U6" s="20"/>
      <c r="V6" s="20"/>
    </row>
    <row r="7" spans="1:22" ht="19" x14ac:dyDescent="0.25">
      <c r="A7" s="20"/>
      <c r="B7" s="29" t="s">
        <v>549</v>
      </c>
      <c r="C7" s="27">
        <v>4345800000</v>
      </c>
      <c r="D7" s="27">
        <v>4210400000</v>
      </c>
      <c r="E7" s="27">
        <v>3553200000</v>
      </c>
      <c r="F7" s="28">
        <v>2932200000</v>
      </c>
      <c r="G7" s="20"/>
      <c r="H7" s="20"/>
      <c r="I7" s="20"/>
      <c r="J7" s="20"/>
      <c r="K7" s="20"/>
      <c r="L7" s="20"/>
      <c r="M7" s="20"/>
      <c r="N7" s="20"/>
      <c r="O7" s="20"/>
      <c r="P7" s="20"/>
      <c r="Q7" s="20"/>
      <c r="R7" s="20"/>
      <c r="S7" s="20"/>
      <c r="T7" s="20"/>
      <c r="U7" s="20"/>
      <c r="V7" s="20"/>
    </row>
    <row r="8" spans="1:22" ht="19" x14ac:dyDescent="0.25">
      <c r="A8" s="20"/>
      <c r="B8" s="29" t="s">
        <v>550</v>
      </c>
      <c r="C8" s="27">
        <v>9428600000</v>
      </c>
      <c r="D8" s="27">
        <v>9995300000</v>
      </c>
      <c r="E8" s="27">
        <v>10400100000</v>
      </c>
      <c r="F8" s="28">
        <v>8992300000</v>
      </c>
      <c r="G8" s="20"/>
      <c r="H8" s="20"/>
      <c r="I8" s="20"/>
      <c r="J8" s="20"/>
      <c r="K8" s="20"/>
      <c r="L8" s="20"/>
      <c r="M8" s="20"/>
      <c r="N8" s="20"/>
      <c r="O8" s="20"/>
      <c r="P8" s="20"/>
      <c r="Q8" s="20"/>
      <c r="R8" s="20"/>
      <c r="S8" s="20"/>
      <c r="T8" s="20"/>
      <c r="U8" s="20"/>
      <c r="V8" s="20"/>
    </row>
    <row r="9" spans="1:22" ht="19" x14ac:dyDescent="0.25">
      <c r="A9" s="20"/>
      <c r="B9" s="29" t="s">
        <v>551</v>
      </c>
      <c r="C9" s="27">
        <v>13774400000</v>
      </c>
      <c r="D9" s="27">
        <v>14205700000</v>
      </c>
      <c r="E9" s="27">
        <v>13953300000</v>
      </c>
      <c r="F9" s="28">
        <v>11924500000</v>
      </c>
      <c r="G9" s="20"/>
      <c r="H9" s="20"/>
      <c r="I9" s="20"/>
      <c r="J9" s="20"/>
      <c r="K9" s="20"/>
      <c r="L9" s="20"/>
      <c r="M9" s="20"/>
      <c r="N9" s="20"/>
      <c r="O9" s="20"/>
      <c r="P9" s="20"/>
      <c r="Q9" s="20"/>
      <c r="R9" s="20"/>
      <c r="S9" s="20"/>
      <c r="T9" s="20"/>
      <c r="U9" s="20"/>
      <c r="V9" s="20"/>
    </row>
    <row r="10" spans="1:22" ht="19" x14ac:dyDescent="0.25">
      <c r="A10" s="20"/>
      <c r="B10" s="29" t="s">
        <v>552</v>
      </c>
      <c r="C10" s="27">
        <v>7312700000</v>
      </c>
      <c r="D10" s="27">
        <v>7301000000</v>
      </c>
      <c r="E10" s="27">
        <v>6784200000</v>
      </c>
      <c r="F10" s="28">
        <v>6679700000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10075400000</v>
      </c>
      <c r="D12" s="27">
        <v>9318800000</v>
      </c>
      <c r="E12" s="27">
        <v>8814500000</v>
      </c>
      <c r="F12" s="28">
        <v>8243000000</v>
      </c>
      <c r="G12" s="20"/>
      <c r="H12" s="20"/>
      <c r="I12" s="20"/>
      <c r="J12" s="20"/>
      <c r="K12" s="20"/>
      <c r="L12" s="20"/>
      <c r="M12" s="20"/>
      <c r="N12" s="20"/>
      <c r="O12" s="20"/>
      <c r="P12" s="20"/>
      <c r="Q12" s="20"/>
      <c r="R12" s="20"/>
      <c r="S12" s="20"/>
      <c r="T12" s="20"/>
      <c r="U12" s="20"/>
      <c r="V12" s="20"/>
    </row>
    <row r="13" spans="1:22" ht="19" x14ac:dyDescent="0.25">
      <c r="A13" s="20"/>
      <c r="B13" s="29" t="s">
        <v>555</v>
      </c>
      <c r="C13" s="27">
        <v>8072200000</v>
      </c>
      <c r="D13" s="27">
        <v>7258600000</v>
      </c>
      <c r="E13" s="27">
        <v>7253100000</v>
      </c>
      <c r="F13" s="28">
        <v>6201500000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2411800000</v>
      </c>
      <c r="D17" s="34">
        <v>1788400000</v>
      </c>
      <c r="E17" s="34">
        <v>2061900000</v>
      </c>
      <c r="F17" s="35">
        <v>1860200000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0.59874382463196052</v>
      </c>
      <c r="D24" s="50">
        <f>D17/(D4)</f>
        <v>0.47797733589908059</v>
      </c>
      <c r="E24" s="50">
        <f>E17/(E4)</f>
        <v>0.5594931213198383</v>
      </c>
      <c r="F24" s="51">
        <f>F17/(F4)</f>
        <v>0.52419195761828274</v>
      </c>
      <c r="G24" s="46">
        <f>(IF(C24 &gt; 0.5, 100, IF(C24 &gt;= 0.2, 50, 0))) +
  (IF(D24 &gt; 0.5, 100, IF(D24 &gt;= 0.2, 50, 0))) +
  (IF(E24 &gt; 0.5, 100, IF(E24 &gt;= 0.2, 50, 0))) +
  (IF(F24 &gt; 0.5, 100, IF(F24 &gt;= 0.2, 50, 0)))</f>
        <v>350</v>
      </c>
      <c r="H24" s="47" t="s">
        <v>571</v>
      </c>
      <c r="I24" s="20"/>
      <c r="J24" s="20"/>
      <c r="K24" s="20"/>
      <c r="L24" s="20"/>
      <c r="M24" s="20"/>
      <c r="N24" s="20"/>
      <c r="O24" s="20"/>
      <c r="P24" s="20"/>
      <c r="Q24" s="20"/>
      <c r="R24" s="20"/>
      <c r="S24" s="20"/>
      <c r="T24" s="20"/>
      <c r="U24" s="20"/>
      <c r="V24" s="20"/>
    </row>
    <row r="25" spans="1:22" x14ac:dyDescent="0.2">
      <c r="A25" s="20"/>
      <c r="B25" s="39" t="s">
        <v>487</v>
      </c>
      <c r="C25" s="50">
        <f>C17/C6</f>
        <v>0.11039704118718702</v>
      </c>
      <c r="D25" s="50">
        <f>D17/D6</f>
        <v>8.3319744878705568E-2</v>
      </c>
      <c r="E25" s="50">
        <f>E17/E6</f>
        <v>9.7230081484834766E-2</v>
      </c>
      <c r="F25" s="51">
        <f>F17/F6</f>
        <v>0.10262606201037185</v>
      </c>
      <c r="G25" s="46">
        <f>(IF(C25 &gt; 0.17, 100, IF(C25 &gt;= 0.1, 50, 0))) +
  (IF(D25 &gt; 0.17, 100, IF(D25 &gt;= 0.1, 50, 0))) +
  (IF(E25 &gt; 0.17, 100, IF(E25 &gt;= 0.1, 50, 0))) +
  (IF(F25 &gt; 0.17, 100, IF(F25 &gt;= 0.1, 50, 0)))</f>
        <v>100</v>
      </c>
      <c r="H25" s="47" t="s">
        <v>572</v>
      </c>
      <c r="I25" s="20"/>
      <c r="J25" s="20"/>
      <c r="K25" s="20"/>
      <c r="L25" s="20"/>
      <c r="M25" s="20"/>
      <c r="N25" s="20"/>
      <c r="O25" s="20"/>
      <c r="P25" s="20"/>
      <c r="Q25" s="20"/>
      <c r="R25" s="20"/>
      <c r="S25" s="20"/>
      <c r="T25" s="20"/>
      <c r="U25" s="20"/>
      <c r="V25" s="20"/>
    </row>
    <row r="26" spans="1:22" x14ac:dyDescent="0.2">
      <c r="A26" s="20"/>
      <c r="B26" s="39" t="s">
        <v>489</v>
      </c>
      <c r="C26" s="50">
        <f>C8/C6</f>
        <v>0.43158203107119641</v>
      </c>
      <c r="D26" s="50">
        <f>D8/D6</f>
        <v>0.46567090471154426</v>
      </c>
      <c r="E26" s="50">
        <f>E8/E6</f>
        <v>0.49042270258035309</v>
      </c>
      <c r="F26" s="51">
        <f>F8/F6</f>
        <v>0.4960995255434183</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0.89531943659042312</v>
      </c>
      <c r="D27" s="50">
        <f>D9/(D13+D10)</f>
        <v>0.97569301354432814</v>
      </c>
      <c r="E27" s="50">
        <f>E9/(E13+E10)</f>
        <v>0.99401594323694731</v>
      </c>
      <c r="F27" s="51">
        <f>F9/(F13+F10)</f>
        <v>0.92572896935068161</v>
      </c>
      <c r="G27" s="46">
        <f>(IF(C27 &lt; 0.8, 100, IF(C27 &lt; 1, 50, 0))) +
  (IF(D27 &lt; 0.8, 100, IF(D27 &lt; 1, 50, 0))) +
  (IF(E27 &lt; 0.8, 100, IF(E27 &lt; 1, 50, 0))) +
  (IF(F27 &lt; 0.8, 100, IF(F27 &lt; 1, 50, 0)))</f>
        <v>200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6.9244937601060472E-2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0.15676409986415252</v>
      </c>
      <c r="D31" s="50">
        <f>D17/(D13+D10)</f>
        <v>0.12283304486386988</v>
      </c>
      <c r="E31" s="50">
        <f>E17/(E13+E10)</f>
        <v>0.14688722190164774</v>
      </c>
      <c r="F31" s="51">
        <f>F17/(F13+F10)</f>
        <v>0.14441201130329473</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7.0833333333333345E-2</v>
      </c>
      <c r="J2" s="20"/>
      <c r="K2" s="20"/>
      <c r="L2" s="20"/>
      <c r="M2" s="20"/>
      <c r="N2" s="20"/>
      <c r="O2" s="20"/>
      <c r="P2" s="20"/>
      <c r="Q2" s="20"/>
      <c r="R2" s="20"/>
      <c r="S2" s="20"/>
      <c r="T2" s="20"/>
      <c r="U2" s="20"/>
      <c r="V2" s="20"/>
    </row>
    <row r="3" spans="1:22" ht="19" x14ac:dyDescent="0.25">
      <c r="A3" s="20"/>
      <c r="B3" s="26" t="s">
        <v>545</v>
      </c>
      <c r="C3" s="27">
        <v>527000000</v>
      </c>
      <c r="D3" s="27">
        <v>474000000</v>
      </c>
      <c r="E3" s="27">
        <v>420000000</v>
      </c>
      <c r="F3" s="28">
        <v>405000000</v>
      </c>
      <c r="G3" s="20"/>
      <c r="H3" s="20"/>
      <c r="I3" s="20"/>
      <c r="J3" s="20"/>
      <c r="K3" s="20"/>
      <c r="L3" s="20"/>
      <c r="M3" s="20"/>
      <c r="N3" s="20"/>
      <c r="O3" s="20"/>
      <c r="P3" s="20"/>
      <c r="Q3" s="20"/>
      <c r="R3" s="20"/>
      <c r="S3" s="20"/>
      <c r="T3" s="20"/>
      <c r="U3" s="20"/>
      <c r="V3" s="20"/>
    </row>
    <row r="4" spans="1:22" ht="19" x14ac:dyDescent="0.25">
      <c r="A4" s="20"/>
      <c r="B4" s="29" t="s">
        <v>546</v>
      </c>
      <c r="C4" s="27">
        <v>57305000000</v>
      </c>
      <c r="D4" s="27">
        <v>54928000000</v>
      </c>
      <c r="E4" s="27">
        <v>52632000000</v>
      </c>
      <c r="F4" s="28">
        <v>48927000000</v>
      </c>
      <c r="G4" s="20"/>
      <c r="H4" s="20"/>
      <c r="I4" s="20"/>
      <c r="J4" s="20"/>
      <c r="K4" s="20"/>
      <c r="L4" s="20"/>
      <c r="M4" s="20"/>
      <c r="N4" s="20"/>
      <c r="O4" s="20"/>
      <c r="P4" s="20"/>
      <c r="Q4" s="20"/>
      <c r="R4" s="20"/>
      <c r="S4" s="20"/>
      <c r="T4" s="20"/>
      <c r="U4" s="20"/>
      <c r="V4" s="20"/>
    </row>
    <row r="5" spans="1:22" ht="19" x14ac:dyDescent="0.25">
      <c r="A5" s="20"/>
      <c r="B5" s="29" t="s">
        <v>547</v>
      </c>
      <c r="C5" s="27">
        <v>0</v>
      </c>
      <c r="D5" s="27">
        <v>0</v>
      </c>
      <c r="E5" s="27">
        <v>0</v>
      </c>
      <c r="F5" s="28">
        <v>0</v>
      </c>
      <c r="G5" s="20"/>
      <c r="H5" s="20"/>
      <c r="I5" s="20"/>
      <c r="J5" s="20"/>
      <c r="K5" s="20"/>
      <c r="L5" s="20"/>
      <c r="M5" s="20"/>
      <c r="N5" s="20"/>
      <c r="O5" s="20"/>
      <c r="P5" s="20"/>
      <c r="Q5" s="20"/>
      <c r="R5" s="20"/>
      <c r="S5" s="20"/>
      <c r="T5" s="20"/>
      <c r="U5" s="20"/>
      <c r="V5" s="20"/>
    </row>
    <row r="6" spans="1:22" ht="19" x14ac:dyDescent="0.25">
      <c r="A6" s="20"/>
      <c r="B6" s="29" t="s">
        <v>548</v>
      </c>
      <c r="C6" s="27">
        <v>81758000000</v>
      </c>
      <c r="D6" s="27">
        <v>78041000000</v>
      </c>
      <c r="E6" s="27">
        <v>74745000000</v>
      </c>
      <c r="F6" s="28">
        <v>69372000000</v>
      </c>
      <c r="G6" s="20"/>
      <c r="H6" s="20"/>
      <c r="I6" s="20"/>
      <c r="J6" s="20"/>
      <c r="K6" s="20"/>
      <c r="L6" s="20"/>
      <c r="M6" s="20"/>
      <c r="N6" s="20"/>
      <c r="O6" s="20"/>
      <c r="P6" s="20"/>
      <c r="Q6" s="20"/>
      <c r="R6" s="20"/>
      <c r="S6" s="20"/>
      <c r="T6" s="20"/>
      <c r="U6" s="20"/>
      <c r="V6" s="20"/>
    </row>
    <row r="7" spans="1:22" ht="19" x14ac:dyDescent="0.25">
      <c r="A7" s="20"/>
      <c r="B7" s="29" t="s">
        <v>549</v>
      </c>
      <c r="C7" s="27">
        <v>8598000000</v>
      </c>
      <c r="D7" s="27">
        <v>10347000000</v>
      </c>
      <c r="E7" s="27">
        <v>8609000000</v>
      </c>
      <c r="F7" s="28">
        <v>10277000000</v>
      </c>
      <c r="G7" s="20"/>
      <c r="H7" s="20"/>
      <c r="I7" s="20"/>
      <c r="J7" s="20"/>
      <c r="K7" s="20"/>
      <c r="L7" s="20"/>
      <c r="M7" s="20"/>
      <c r="N7" s="20"/>
      <c r="O7" s="20"/>
      <c r="P7" s="20"/>
      <c r="Q7" s="20"/>
      <c r="R7" s="20"/>
      <c r="S7" s="20"/>
      <c r="T7" s="20"/>
      <c r="U7" s="20"/>
      <c r="V7" s="20"/>
    </row>
    <row r="8" spans="1:22" ht="19" x14ac:dyDescent="0.25">
      <c r="A8" s="20"/>
      <c r="B8" s="29" t="s">
        <v>550</v>
      </c>
      <c r="C8" s="27">
        <v>55216000000</v>
      </c>
      <c r="D8" s="27">
        <v>50172000000</v>
      </c>
      <c r="E8" s="27">
        <v>48347000000</v>
      </c>
      <c r="F8" s="28">
        <v>43146000000</v>
      </c>
      <c r="G8" s="20"/>
      <c r="H8" s="20"/>
      <c r="I8" s="20"/>
      <c r="J8" s="20"/>
      <c r="K8" s="20"/>
      <c r="L8" s="20"/>
      <c r="M8" s="20"/>
      <c r="N8" s="20"/>
      <c r="O8" s="20"/>
      <c r="P8" s="20"/>
      <c r="Q8" s="20"/>
      <c r="R8" s="20"/>
      <c r="S8" s="20"/>
      <c r="T8" s="20"/>
      <c r="U8" s="20"/>
      <c r="V8" s="20"/>
    </row>
    <row r="9" spans="1:22" ht="19" x14ac:dyDescent="0.25">
      <c r="A9" s="20"/>
      <c r="B9" s="29" t="s">
        <v>551</v>
      </c>
      <c r="C9" s="27">
        <v>63814000000</v>
      </c>
      <c r="D9" s="27">
        <v>60519000000</v>
      </c>
      <c r="E9" s="27">
        <v>56956000000</v>
      </c>
      <c r="F9" s="28">
        <v>53423000000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1673000000</v>
      </c>
      <c r="D11" s="27">
        <v>1978000000</v>
      </c>
      <c r="E11" s="27">
        <v>1977000000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7499000000</v>
      </c>
      <c r="D12" s="27">
        <v>7454000000</v>
      </c>
      <c r="E12" s="27">
        <v>7894000000</v>
      </c>
      <c r="F12" s="28">
        <v>8155000000</v>
      </c>
      <c r="G12" s="20"/>
      <c r="H12" s="20"/>
      <c r="I12" s="20"/>
      <c r="J12" s="20"/>
      <c r="K12" s="20"/>
      <c r="L12" s="20"/>
      <c r="M12" s="20"/>
      <c r="N12" s="20"/>
      <c r="O12" s="20"/>
      <c r="P12" s="20"/>
      <c r="Q12" s="20"/>
      <c r="R12" s="20"/>
      <c r="S12" s="20"/>
      <c r="T12" s="20"/>
      <c r="U12" s="20"/>
      <c r="V12" s="20"/>
    </row>
    <row r="13" spans="1:22" ht="19" x14ac:dyDescent="0.25">
      <c r="A13" s="20"/>
      <c r="B13" s="29" t="s">
        <v>555</v>
      </c>
      <c r="C13" s="27">
        <v>17944000000</v>
      </c>
      <c r="D13" s="27">
        <v>17522000000</v>
      </c>
      <c r="E13" s="27">
        <v>17789000000</v>
      </c>
      <c r="F13" s="28">
        <v>15949000000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3401000000</v>
      </c>
      <c r="D17" s="34">
        <v>3216000000</v>
      </c>
      <c r="E17" s="34">
        <v>11000000</v>
      </c>
      <c r="F17" s="35">
        <v>1427000000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5.9349096937440012E-2</v>
      </c>
      <c r="D24" s="50">
        <f>D17/(D4)</f>
        <v>5.8549373725604426E-2</v>
      </c>
      <c r="E24" s="50">
        <f>E17/(E4)</f>
        <v>2.0899832801337588E-4</v>
      </c>
      <c r="F24" s="51">
        <f>F17/(F4)</f>
        <v>2.9165900218693155E-2</v>
      </c>
      <c r="G24" s="46">
        <f>(IF(C24 &gt; 0.5, 100, IF(C24 &gt;= 0.2, 50, 0))) +
  (IF(D24 &gt; 0.5, 100, IF(D24 &gt;= 0.2, 50, 0))) +
  (IF(E24 &gt; 0.5, 100, IF(E24 &gt;= 0.2, 50, 0))) +
  (IF(F24 &gt; 0.5, 100, IF(F24 &gt;= 0.2, 50, 0)))</f>
        <v>0</v>
      </c>
      <c r="H24" s="47" t="s">
        <v>571</v>
      </c>
      <c r="I24" s="20"/>
      <c r="J24" s="20"/>
      <c r="K24" s="20"/>
      <c r="L24" s="20"/>
      <c r="M24" s="20"/>
      <c r="N24" s="20"/>
      <c r="O24" s="20"/>
      <c r="P24" s="20"/>
      <c r="Q24" s="20"/>
      <c r="R24" s="20"/>
      <c r="S24" s="20"/>
      <c r="T24" s="20"/>
      <c r="U24" s="20"/>
      <c r="V24" s="20"/>
    </row>
    <row r="25" spans="1:22" x14ac:dyDescent="0.2">
      <c r="A25" s="20"/>
      <c r="B25" s="39" t="s">
        <v>487</v>
      </c>
      <c r="C25" s="50">
        <f>C17/C6</f>
        <v>4.1598375694121677E-2</v>
      </c>
      <c r="D25" s="50">
        <f>D17/D6</f>
        <v>4.1209108032957034E-2</v>
      </c>
      <c r="E25" s="50">
        <f>E17/E6</f>
        <v>1.4716703458425313E-4</v>
      </c>
      <c r="F25" s="51">
        <f>F17/F6</f>
        <v>2.0570258894078302E-2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0.67535898627657232</v>
      </c>
      <c r="D26" s="50">
        <f>D8/D6</f>
        <v>0.64289283837982603</v>
      </c>
      <c r="E26" s="50">
        <f>E8/E6</f>
        <v>0.64682587464044417</v>
      </c>
      <c r="F26" s="51">
        <f>F8/F6</f>
        <v>0.62195121951219512</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3.5562862238074007</v>
      </c>
      <c r="D27" s="50">
        <f>D9/(D13+D10)</f>
        <v>3.4538865426321195</v>
      </c>
      <c r="E27" s="50">
        <f>E9/(E13+E10)</f>
        <v>3.2017538928551352</v>
      </c>
      <c r="F27" s="51">
        <f>F9/(F13+F10)</f>
        <v>3.3496143958868894</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Fail</v>
      </c>
      <c r="D28" s="52" t="str">
        <f>IF(D11=0, "Pass", "Fail")</f>
        <v>Fail</v>
      </c>
      <c r="E28" s="52" t="str">
        <f>IF(E11=0, "Pass", "Fail")</f>
        <v>Fail</v>
      </c>
      <c r="F28" s="53" t="str">
        <f>IF(F11=0, "Pass", "Fail")</f>
        <v>Pass</v>
      </c>
      <c r="G28" s="46">
        <f>(COUNTIF(C28:F28, "Pass") * 100) + (COUNTIF(C28:F28, "Fail") * 0)</f>
        <v>100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-2.7235471154463394E-2</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0.1895341061078912</v>
      </c>
      <c r="D31" s="50">
        <f>D17/(D13+D10)</f>
        <v>0.18354069170186052</v>
      </c>
      <c r="E31" s="50">
        <f>E17/(E13+E10)</f>
        <v>6.1835966046433185E-4</v>
      </c>
      <c r="F31" s="51">
        <f>F17/(F13+F10)</f>
        <v>8.9472694212803308E-2</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0.71125000000000005</v>
      </c>
      <c r="J2" s="20"/>
      <c r="K2" s="20"/>
      <c r="L2" s="20"/>
      <c r="M2" s="20"/>
      <c r="N2" s="20"/>
      <c r="O2" s="20"/>
      <c r="P2" s="20"/>
      <c r="Q2" s="20"/>
      <c r="R2" s="20"/>
      <c r="S2" s="20"/>
      <c r="T2" s="20"/>
      <c r="U2" s="20"/>
      <c r="V2" s="20"/>
    </row>
    <row r="3" spans="1:22" ht="19" x14ac:dyDescent="0.25">
      <c r="A3" s="20"/>
      <c r="B3" s="26" t="s">
        <v>545</v>
      </c>
      <c r="C3" s="27">
        <v>1168200000</v>
      </c>
      <c r="D3" s="27">
        <v>875500000</v>
      </c>
      <c r="E3" s="27">
        <v>726700000</v>
      </c>
      <c r="F3" s="28">
        <v>802300000</v>
      </c>
      <c r="G3" s="20"/>
      <c r="H3" s="20"/>
      <c r="I3" s="20"/>
      <c r="J3" s="20"/>
      <c r="K3" s="20"/>
      <c r="L3" s="20"/>
      <c r="M3" s="20"/>
      <c r="N3" s="20"/>
      <c r="O3" s="20"/>
      <c r="P3" s="20"/>
      <c r="Q3" s="20"/>
      <c r="R3" s="20"/>
      <c r="S3" s="20"/>
      <c r="T3" s="20"/>
      <c r="U3" s="20"/>
      <c r="V3" s="20"/>
    </row>
    <row r="4" spans="1:22" ht="19" x14ac:dyDescent="0.25">
      <c r="A4" s="20"/>
      <c r="B4" s="29" t="s">
        <v>546</v>
      </c>
      <c r="C4" s="27">
        <v>1843400000</v>
      </c>
      <c r="D4" s="27">
        <v>1725100000</v>
      </c>
      <c r="E4" s="27">
        <v>1638700000</v>
      </c>
      <c r="F4" s="28">
        <v>1489400000</v>
      </c>
      <c r="G4" s="20"/>
      <c r="H4" s="20"/>
      <c r="I4" s="20"/>
      <c r="J4" s="20"/>
      <c r="K4" s="20"/>
      <c r="L4" s="20"/>
      <c r="M4" s="20"/>
      <c r="N4" s="20"/>
      <c r="O4" s="20"/>
      <c r="P4" s="20"/>
      <c r="Q4" s="20"/>
      <c r="R4" s="20"/>
      <c r="S4" s="20"/>
      <c r="T4" s="20"/>
      <c r="U4" s="20"/>
      <c r="V4" s="20"/>
    </row>
    <row r="5" spans="1:22" ht="19" x14ac:dyDescent="0.25">
      <c r="A5" s="20"/>
      <c r="B5" s="29" t="s">
        <v>547</v>
      </c>
      <c r="C5" s="27">
        <v>1253500000</v>
      </c>
      <c r="D5" s="27">
        <v>1164300000</v>
      </c>
      <c r="E5" s="27">
        <v>1167900000</v>
      </c>
      <c r="F5" s="28">
        <v>1173200000</v>
      </c>
      <c r="G5" s="20"/>
      <c r="H5" s="20"/>
      <c r="I5" s="20"/>
      <c r="J5" s="20"/>
      <c r="K5" s="20"/>
      <c r="L5" s="20"/>
      <c r="M5" s="20"/>
      <c r="N5" s="20"/>
      <c r="O5" s="20"/>
      <c r="P5" s="20"/>
      <c r="Q5" s="20"/>
      <c r="R5" s="20"/>
      <c r="S5" s="20"/>
      <c r="T5" s="20"/>
      <c r="U5" s="20"/>
      <c r="V5" s="20"/>
    </row>
    <row r="6" spans="1:22" ht="19" x14ac:dyDescent="0.25">
      <c r="A6" s="20"/>
      <c r="B6" s="29" t="s">
        <v>548</v>
      </c>
      <c r="C6" s="27">
        <v>9363200000</v>
      </c>
      <c r="D6" s="27">
        <v>8292500000</v>
      </c>
      <c r="E6" s="27">
        <v>8502600000</v>
      </c>
      <c r="F6" s="28">
        <v>7237100000</v>
      </c>
      <c r="G6" s="20"/>
      <c r="H6" s="20"/>
      <c r="I6" s="20"/>
      <c r="J6" s="20"/>
      <c r="K6" s="20"/>
      <c r="L6" s="20"/>
      <c r="M6" s="20"/>
      <c r="N6" s="20"/>
      <c r="O6" s="20"/>
      <c r="P6" s="20"/>
      <c r="Q6" s="20"/>
      <c r="R6" s="20"/>
      <c r="S6" s="20"/>
      <c r="T6" s="20"/>
      <c r="U6" s="20"/>
      <c r="V6" s="20"/>
    </row>
    <row r="7" spans="1:22" ht="19" x14ac:dyDescent="0.25">
      <c r="A7" s="20"/>
      <c r="B7" s="29" t="s">
        <v>549</v>
      </c>
      <c r="C7" s="27">
        <v>1195400000</v>
      </c>
      <c r="D7" s="27">
        <v>1022400000</v>
      </c>
      <c r="E7" s="27">
        <v>1032300000</v>
      </c>
      <c r="F7" s="28">
        <v>893900000</v>
      </c>
      <c r="G7" s="20"/>
      <c r="H7" s="20"/>
      <c r="I7" s="20"/>
      <c r="J7" s="20"/>
      <c r="K7" s="20"/>
      <c r="L7" s="20"/>
      <c r="M7" s="20"/>
      <c r="N7" s="20"/>
      <c r="O7" s="20"/>
      <c r="P7" s="20"/>
      <c r="Q7" s="20"/>
      <c r="R7" s="20"/>
      <c r="S7" s="20"/>
      <c r="T7" s="20"/>
      <c r="U7" s="20"/>
      <c r="V7" s="20"/>
    </row>
    <row r="8" spans="1:22" ht="19" x14ac:dyDescent="0.25">
      <c r="A8" s="20"/>
      <c r="B8" s="29" t="s">
        <v>550</v>
      </c>
      <c r="C8" s="27">
        <v>1448400000</v>
      </c>
      <c r="D8" s="27">
        <v>1463400000</v>
      </c>
      <c r="E8" s="27">
        <v>1634400000</v>
      </c>
      <c r="F8" s="28">
        <v>1768900000</v>
      </c>
      <c r="G8" s="20"/>
      <c r="H8" s="20"/>
      <c r="I8" s="20"/>
      <c r="J8" s="20"/>
      <c r="K8" s="20"/>
      <c r="L8" s="20"/>
      <c r="M8" s="20"/>
      <c r="N8" s="20"/>
      <c r="O8" s="20"/>
      <c r="P8" s="20"/>
      <c r="Q8" s="20"/>
      <c r="R8" s="20"/>
      <c r="S8" s="20"/>
      <c r="T8" s="20"/>
      <c r="U8" s="20"/>
      <c r="V8" s="20"/>
    </row>
    <row r="9" spans="1:22" ht="19" x14ac:dyDescent="0.25">
      <c r="A9" s="20"/>
      <c r="B9" s="29" t="s">
        <v>551</v>
      </c>
      <c r="C9" s="27">
        <v>2643800000</v>
      </c>
      <c r="D9" s="27">
        <v>2485800000</v>
      </c>
      <c r="E9" s="27">
        <v>2666700000</v>
      </c>
      <c r="F9" s="28">
        <v>2662800000</v>
      </c>
      <c r="G9" s="20"/>
      <c r="H9" s="20"/>
      <c r="I9" s="20"/>
      <c r="J9" s="20"/>
      <c r="K9" s="20"/>
      <c r="L9" s="20"/>
      <c r="M9" s="20"/>
      <c r="N9" s="20"/>
      <c r="O9" s="20"/>
      <c r="P9" s="20"/>
      <c r="Q9" s="20"/>
      <c r="R9" s="20"/>
      <c r="S9" s="20"/>
      <c r="T9" s="20"/>
      <c r="U9" s="20"/>
      <c r="V9" s="20"/>
    </row>
    <row r="10" spans="1:22" ht="19" x14ac:dyDescent="0.25">
      <c r="A10" s="20"/>
      <c r="B10" s="29" t="s">
        <v>552</v>
      </c>
      <c r="C10" s="27">
        <v>5024500000</v>
      </c>
      <c r="D10" s="27">
        <v>4144000000</v>
      </c>
      <c r="E10" s="27">
        <v>2416900000</v>
      </c>
      <c r="F10" s="28">
        <v>1904100000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8992400000</v>
      </c>
      <c r="D12" s="27">
        <v>7590000000</v>
      </c>
      <c r="E12" s="27">
        <v>6068100000</v>
      </c>
      <c r="F12" s="28">
        <v>4565000000</v>
      </c>
      <c r="G12" s="20"/>
      <c r="H12" s="20"/>
      <c r="I12" s="20"/>
      <c r="J12" s="20"/>
      <c r="K12" s="20"/>
      <c r="L12" s="20"/>
      <c r="M12" s="20"/>
      <c r="N12" s="20"/>
      <c r="O12" s="20"/>
      <c r="P12" s="20"/>
      <c r="Q12" s="20"/>
      <c r="R12" s="20"/>
      <c r="S12" s="20"/>
      <c r="T12" s="20"/>
      <c r="U12" s="20"/>
      <c r="V12" s="20"/>
    </row>
    <row r="13" spans="1:22" ht="19" x14ac:dyDescent="0.25">
      <c r="A13" s="20"/>
      <c r="B13" s="29" t="s">
        <v>555</v>
      </c>
      <c r="C13" s="27">
        <v>6719400000</v>
      </c>
      <c r="D13" s="27">
        <v>5806700000</v>
      </c>
      <c r="E13" s="27">
        <v>5835900000</v>
      </c>
      <c r="F13" s="28">
        <v>4574300000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1071800000</v>
      </c>
      <c r="D15" s="27">
        <v>945200000</v>
      </c>
      <c r="E15" s="27">
        <v>903100000</v>
      </c>
      <c r="F15" s="28">
        <v>760700000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895800000</v>
      </c>
      <c r="D17" s="34">
        <v>1218200000</v>
      </c>
      <c r="E17" s="34">
        <v>1732100000</v>
      </c>
      <c r="F17" s="35">
        <v>1054300000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Fail</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Fail</v>
      </c>
      <c r="E22" s="44" t="str">
        <f>IF(E17&gt;F17, "Pass", "Fail")</f>
        <v>Pass</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Pass</v>
      </c>
      <c r="E23" s="44" t="str">
        <f>IF(E17&gt;E7, "Pass", "Fail")</f>
        <v>Pass</v>
      </c>
      <c r="F23" s="49" t="str">
        <f>IF(F17&gt;F7, "Pass", "Fail")</f>
        <v>Pass</v>
      </c>
      <c r="G23" s="46">
        <f>(COUNTIF(C23:F23, "Pass") * 100) + (COUNTIF(C23:F23, "Fail") * 0)</f>
        <v>300</v>
      </c>
      <c r="H23" s="47" t="s">
        <v>570</v>
      </c>
      <c r="I23" s="20"/>
      <c r="J23" s="20"/>
      <c r="K23" s="20"/>
      <c r="L23" s="20"/>
      <c r="M23" s="20"/>
      <c r="N23" s="20"/>
      <c r="O23" s="20"/>
      <c r="P23" s="20"/>
      <c r="Q23" s="20"/>
      <c r="R23" s="20"/>
      <c r="S23" s="20"/>
      <c r="T23" s="20"/>
      <c r="U23" s="20"/>
      <c r="V23" s="20"/>
    </row>
    <row r="24" spans="1:22" x14ac:dyDescent="0.2">
      <c r="A24" s="20"/>
      <c r="B24" s="39" t="s">
        <v>499</v>
      </c>
      <c r="C24" s="50">
        <f>C17/(C4)</f>
        <v>0.48594987523055222</v>
      </c>
      <c r="D24" s="50">
        <f>D17/(D4)</f>
        <v>0.706161961625413</v>
      </c>
      <c r="E24" s="50">
        <f>E17/(E4)</f>
        <v>1.0569963995850369</v>
      </c>
      <c r="F24" s="51">
        <f>F17/(F4)</f>
        <v>0.70786894051295823</v>
      </c>
      <c r="G24" s="46">
        <f>(IF(C24 &gt; 0.5, 100, IF(C24 &gt;= 0.2, 50, 0))) +
  (IF(D24 &gt; 0.5, 100, IF(D24 &gt;= 0.2, 50, 0))) +
  (IF(E24 &gt; 0.5, 100, IF(E24 &gt;= 0.2, 50, 0))) +
  (IF(F24 &gt; 0.5, 100, IF(F24 &gt;= 0.2, 50, 0)))</f>
        <v>350</v>
      </c>
      <c r="H24" s="47" t="s">
        <v>571</v>
      </c>
      <c r="I24" s="20"/>
      <c r="J24" s="20"/>
      <c r="K24" s="20"/>
      <c r="L24" s="20"/>
      <c r="M24" s="20"/>
      <c r="N24" s="20"/>
      <c r="O24" s="20"/>
      <c r="P24" s="20"/>
      <c r="Q24" s="20"/>
      <c r="R24" s="20"/>
      <c r="S24" s="20"/>
      <c r="T24" s="20"/>
      <c r="U24" s="20"/>
      <c r="V24" s="20"/>
    </row>
    <row r="25" spans="1:22" x14ac:dyDescent="0.2">
      <c r="A25" s="20"/>
      <c r="B25" s="39" t="s">
        <v>487</v>
      </c>
      <c r="C25" s="50">
        <f>C17/C6</f>
        <v>9.5672419685577575E-2</v>
      </c>
      <c r="D25" s="50">
        <f>D17/D6</f>
        <v>0.14690382876092856</v>
      </c>
      <c r="E25" s="50">
        <f>E17/E6</f>
        <v>0.20371415802225201</v>
      </c>
      <c r="F25" s="51">
        <f>F17/F6</f>
        <v>0.14567989940722112</v>
      </c>
      <c r="G25" s="46">
        <f>(IF(C25 &gt; 0.17, 100, IF(C25 &gt;= 0.1, 50, 0))) +
  (IF(D25 &gt; 0.17, 100, IF(D25 &gt;= 0.1, 50, 0))) +
  (IF(E25 &gt; 0.17, 100, IF(E25 &gt;= 0.1, 50, 0))) +
  (IF(F25 &gt; 0.17, 100, IF(F25 &gt;= 0.1, 50, 0)))</f>
        <v>200</v>
      </c>
      <c r="H25" s="47" t="s">
        <v>572</v>
      </c>
      <c r="I25" s="20"/>
      <c r="J25" s="20"/>
      <c r="K25" s="20"/>
      <c r="L25" s="20"/>
      <c r="M25" s="20"/>
      <c r="N25" s="20"/>
      <c r="O25" s="20"/>
      <c r="P25" s="20"/>
      <c r="Q25" s="20"/>
      <c r="R25" s="20"/>
      <c r="S25" s="20"/>
      <c r="T25" s="20"/>
      <c r="U25" s="20"/>
      <c r="V25" s="20"/>
    </row>
    <row r="26" spans="1:22" x14ac:dyDescent="0.2">
      <c r="A26" s="20"/>
      <c r="B26" s="39" t="s">
        <v>489</v>
      </c>
      <c r="C26" s="50">
        <f>C8/C6</f>
        <v>0.1546907040328093</v>
      </c>
      <c r="D26" s="50">
        <f>D8/D6</f>
        <v>0.17647271630991859</v>
      </c>
      <c r="E26" s="50">
        <f>E8/E6</f>
        <v>0.19222355514783712</v>
      </c>
      <c r="F26" s="51">
        <f>F8/F6</f>
        <v>0.24442110790233657</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0.22512112671259121</v>
      </c>
      <c r="D27" s="50">
        <f>D9/(D13+D10)</f>
        <v>0.24981157104525309</v>
      </c>
      <c r="E27" s="50">
        <f>E9/(E13+E10)</f>
        <v>0.32312669639395114</v>
      </c>
      <c r="F27" s="51">
        <f>F9/(F13+F10)</f>
        <v>0.41102741417633981</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0.25494632353831004</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7.6277897461660943E-2</v>
      </c>
      <c r="D31" s="50">
        <f>D17/(D13+D10)</f>
        <v>0.12242354809209402</v>
      </c>
      <c r="E31" s="50">
        <f>E17/(E13+E10)</f>
        <v>0.20988028305544784</v>
      </c>
      <c r="F31" s="51">
        <f>F17/(F13+F10)</f>
        <v>0.16274080019757964</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626</v>
      </c>
      <c r="D2" s="23" t="s">
        <v>627</v>
      </c>
      <c r="E2" s="23" t="s">
        <v>628</v>
      </c>
      <c r="F2" s="23" t="s">
        <v>629</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0.49916666666666665</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578000000</v>
      </c>
      <c r="D4" s="27">
        <v>549000000</v>
      </c>
      <c r="E4" s="27">
        <v>550000000</v>
      </c>
      <c r="F4" s="28">
        <v>491000000</v>
      </c>
      <c r="G4" s="20"/>
      <c r="H4" s="20"/>
      <c r="I4" s="20"/>
      <c r="J4" s="20"/>
      <c r="K4" s="20"/>
      <c r="L4" s="20"/>
      <c r="M4" s="20"/>
      <c r="N4" s="20"/>
      <c r="O4" s="20"/>
      <c r="P4" s="20"/>
      <c r="Q4" s="20"/>
      <c r="R4" s="20"/>
      <c r="S4" s="20"/>
      <c r="T4" s="20"/>
      <c r="U4" s="20"/>
      <c r="V4" s="20"/>
    </row>
    <row r="5" spans="1:22" ht="19" x14ac:dyDescent="0.25">
      <c r="A5" s="20"/>
      <c r="B5" s="29" t="s">
        <v>547</v>
      </c>
      <c r="C5" s="27">
        <v>5379000000</v>
      </c>
      <c r="D5" s="27">
        <v>5380000000</v>
      </c>
      <c r="E5" s="27">
        <v>5387000000</v>
      </c>
      <c r="F5" s="28">
        <v>2868000000</v>
      </c>
      <c r="G5" s="20"/>
      <c r="H5" s="20"/>
      <c r="I5" s="20"/>
      <c r="J5" s="20"/>
      <c r="K5" s="20"/>
      <c r="L5" s="20"/>
      <c r="M5" s="20"/>
      <c r="N5" s="20"/>
      <c r="O5" s="20"/>
      <c r="P5" s="20"/>
      <c r="Q5" s="20"/>
      <c r="R5" s="20"/>
      <c r="S5" s="20"/>
      <c r="T5" s="20"/>
      <c r="U5" s="20"/>
      <c r="V5" s="20"/>
    </row>
    <row r="6" spans="1:22" ht="19" x14ac:dyDescent="0.25">
      <c r="A6" s="20"/>
      <c r="B6" s="29" t="s">
        <v>548</v>
      </c>
      <c r="C6" s="27">
        <v>13420000000</v>
      </c>
      <c r="D6" s="27">
        <v>13459000000</v>
      </c>
      <c r="E6" s="27">
        <v>13800000000</v>
      </c>
      <c r="F6" s="28">
        <v>13288000000</v>
      </c>
      <c r="G6" s="20"/>
      <c r="H6" s="20"/>
      <c r="I6" s="20"/>
      <c r="J6" s="20"/>
      <c r="K6" s="20"/>
      <c r="L6" s="20"/>
      <c r="M6" s="20"/>
      <c r="N6" s="20"/>
      <c r="O6" s="20"/>
      <c r="P6" s="20"/>
      <c r="Q6" s="20"/>
      <c r="R6" s="20"/>
      <c r="S6" s="20"/>
      <c r="T6" s="20"/>
      <c r="U6" s="20"/>
      <c r="V6" s="20"/>
    </row>
    <row r="7" spans="1:22" ht="19" x14ac:dyDescent="0.25">
      <c r="A7" s="20"/>
      <c r="B7" s="29" t="s">
        <v>549</v>
      </c>
      <c r="C7" s="27">
        <v>3090000000</v>
      </c>
      <c r="D7" s="27">
        <v>3285000000</v>
      </c>
      <c r="E7" s="27">
        <v>3513000000</v>
      </c>
      <c r="F7" s="28">
        <v>2964000000</v>
      </c>
      <c r="G7" s="20"/>
      <c r="H7" s="20"/>
      <c r="I7" s="20"/>
      <c r="J7" s="20"/>
      <c r="K7" s="20"/>
      <c r="L7" s="20"/>
      <c r="M7" s="20"/>
      <c r="N7" s="20"/>
      <c r="O7" s="20"/>
      <c r="P7" s="20"/>
      <c r="Q7" s="20"/>
      <c r="R7" s="20"/>
      <c r="S7" s="20"/>
      <c r="T7" s="20"/>
      <c r="U7" s="20"/>
      <c r="V7" s="20"/>
    </row>
    <row r="8" spans="1:22" ht="19" x14ac:dyDescent="0.25">
      <c r="A8" s="20"/>
      <c r="B8" s="29" t="s">
        <v>550</v>
      </c>
      <c r="C8" s="27">
        <v>2817000000</v>
      </c>
      <c r="D8" s="27">
        <v>2881000000</v>
      </c>
      <c r="E8" s="27">
        <v>2662000000</v>
      </c>
      <c r="F8" s="28">
        <v>2484000000</v>
      </c>
      <c r="G8" s="20"/>
      <c r="H8" s="20"/>
      <c r="I8" s="20"/>
      <c r="J8" s="20"/>
      <c r="K8" s="20"/>
      <c r="L8" s="20"/>
      <c r="M8" s="20"/>
      <c r="N8" s="20"/>
      <c r="O8" s="20"/>
      <c r="P8" s="20"/>
      <c r="Q8" s="20"/>
      <c r="R8" s="20"/>
      <c r="S8" s="20"/>
      <c r="T8" s="20"/>
      <c r="U8" s="20"/>
      <c r="V8" s="20"/>
    </row>
    <row r="9" spans="1:22" ht="19" x14ac:dyDescent="0.25">
      <c r="A9" s="20"/>
      <c r="B9" s="29" t="s">
        <v>551</v>
      </c>
      <c r="C9" s="27">
        <v>5907000000</v>
      </c>
      <c r="D9" s="27">
        <v>6166000000</v>
      </c>
      <c r="E9" s="27">
        <v>6175000000</v>
      </c>
      <c r="F9" s="28">
        <v>5448000000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7582000000</v>
      </c>
      <c r="D12" s="27">
        <v>7357000000</v>
      </c>
      <c r="E12" s="27">
        <v>7607000000</v>
      </c>
      <c r="F12" s="28">
        <v>7887000000</v>
      </c>
      <c r="G12" s="20"/>
      <c r="H12" s="20"/>
      <c r="I12" s="20"/>
      <c r="J12" s="20"/>
      <c r="K12" s="20"/>
      <c r="L12" s="20"/>
      <c r="M12" s="20"/>
      <c r="N12" s="20"/>
      <c r="O12" s="20"/>
      <c r="P12" s="20"/>
      <c r="Q12" s="20"/>
      <c r="R12" s="20"/>
      <c r="S12" s="20"/>
      <c r="T12" s="20"/>
      <c r="U12" s="20"/>
      <c r="V12" s="20"/>
    </row>
    <row r="13" spans="1:22" ht="19" x14ac:dyDescent="0.25">
      <c r="A13" s="20"/>
      <c r="B13" s="29" t="s">
        <v>555</v>
      </c>
      <c r="C13" s="27">
        <v>7513000000</v>
      </c>
      <c r="D13" s="27">
        <v>7293000000</v>
      </c>
      <c r="E13" s="27">
        <v>7625000000</v>
      </c>
      <c r="F13" s="28">
        <v>7840000000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2420000000</v>
      </c>
      <c r="D15" s="27">
        <v>2328000000</v>
      </c>
      <c r="E15" s="27">
        <v>2186000000</v>
      </c>
      <c r="F15" s="28">
        <v>1778000000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2315000000</v>
      </c>
      <c r="D17" s="34">
        <v>1550000000</v>
      </c>
      <c r="E17" s="34">
        <v>1899000000</v>
      </c>
      <c r="F17" s="35">
        <v>1934000000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4.0051903114186853</v>
      </c>
      <c r="D24" s="50">
        <f>D17/(D4)</f>
        <v>2.8233151183970855</v>
      </c>
      <c r="E24" s="50">
        <f>E17/(E4)</f>
        <v>3.4527272727272726</v>
      </c>
      <c r="F24" s="51">
        <f>F17/(F4)</f>
        <v>3.9389002036659879</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0.1725037257824143</v>
      </c>
      <c r="D25" s="50">
        <f>D17/D6</f>
        <v>0.11516457389107661</v>
      </c>
      <c r="E25" s="50">
        <f>E17/E6</f>
        <v>0.1376086956521739</v>
      </c>
      <c r="F25" s="51">
        <f>F17/F6</f>
        <v>0.14554485249849489</v>
      </c>
      <c r="G25" s="46">
        <f>(IF(C25 &gt; 0.17, 100, IF(C25 &gt;= 0.1, 50, 0))) +
  (IF(D25 &gt; 0.17, 100, IF(D25 &gt;= 0.1, 50, 0))) +
  (IF(E25 &gt; 0.17, 100, IF(E25 &gt;= 0.1, 50, 0))) +
  (IF(F25 &gt; 0.17, 100, IF(F25 &gt;= 0.1, 50, 0)))</f>
        <v>250</v>
      </c>
      <c r="H25" s="47" t="s">
        <v>572</v>
      </c>
      <c r="I25" s="20"/>
      <c r="J25" s="20"/>
      <c r="K25" s="20"/>
      <c r="L25" s="20"/>
      <c r="M25" s="20"/>
      <c r="N25" s="20"/>
      <c r="O25" s="20"/>
      <c r="P25" s="20"/>
      <c r="Q25" s="20"/>
      <c r="R25" s="20"/>
      <c r="S25" s="20"/>
      <c r="T25" s="20"/>
      <c r="U25" s="20"/>
      <c r="V25" s="20"/>
    </row>
    <row r="26" spans="1:22" x14ac:dyDescent="0.2">
      <c r="A26" s="20"/>
      <c r="B26" s="39" t="s">
        <v>489</v>
      </c>
      <c r="C26" s="50">
        <f>C8/C6</f>
        <v>0.20991058122205664</v>
      </c>
      <c r="D26" s="50">
        <f>D8/D6</f>
        <v>0.21405750798722045</v>
      </c>
      <c r="E26" s="50">
        <f>E8/E6</f>
        <v>0.19289855072463769</v>
      </c>
      <c r="F26" s="51">
        <f>F8/F6</f>
        <v>0.18693558097531607</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0.78623718887262084</v>
      </c>
      <c r="D27" s="50">
        <f>D9/(D13+D10)</f>
        <v>0.84546825723296315</v>
      </c>
      <c r="E27" s="50">
        <f>E9/(E13+E10)</f>
        <v>0.80983606557377052</v>
      </c>
      <c r="F27" s="51">
        <f>F9/(F13+F10)</f>
        <v>0.69489795918367347</v>
      </c>
      <c r="G27" s="46">
        <f>(IF(C27 &lt; 0.8, 100, IF(C27 &lt; 1, 50, 0))) +
  (IF(D27 &lt; 0.8, 100, IF(D27 &lt; 1, 50, 0))) +
  (IF(E27 &lt; 0.8, 100, IF(E27 &lt; 1, 50, 0))) +
  (IF(F27 &lt; 0.8, 100, IF(F27 &lt; 1, 50, 0)))</f>
        <v>300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-1.2594268971716062E-2</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0.30813257021163315</v>
      </c>
      <c r="D31" s="50">
        <f>D17/(D13+D10)</f>
        <v>0.21253256547374194</v>
      </c>
      <c r="E31" s="50">
        <f>E17/(E13+E10)</f>
        <v>0.24904918032786885</v>
      </c>
      <c r="F31" s="51">
        <f>F17/(F13+F10)</f>
        <v>0.24668367346938774</v>
      </c>
      <c r="G31" s="46">
        <f>(IF(C31 &gt; 0.23, 100, 0)) +
  (IF(D31 &gt; 0.23, 100, 0)) +
  (IF(E31 &gt; 0.23, 100, 0)) +
  (IF(F31 &gt; 0.23, 100, 0))</f>
        <v>300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0.57666666666666666</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4359000000</v>
      </c>
      <c r="D4" s="27">
        <v>4316000000</v>
      </c>
      <c r="E4" s="27">
        <v>3919000000</v>
      </c>
      <c r="F4" s="28">
        <v>3483000000</v>
      </c>
      <c r="G4" s="20"/>
      <c r="H4" s="20"/>
      <c r="I4" s="20"/>
      <c r="J4" s="20"/>
      <c r="K4" s="20"/>
      <c r="L4" s="20"/>
      <c r="M4" s="20"/>
      <c r="N4" s="20"/>
      <c r="O4" s="20"/>
      <c r="P4" s="20"/>
      <c r="Q4" s="20"/>
      <c r="R4" s="20"/>
      <c r="S4" s="20"/>
      <c r="T4" s="20"/>
      <c r="U4" s="20"/>
      <c r="V4" s="20"/>
    </row>
    <row r="5" spans="1:22" ht="19" x14ac:dyDescent="0.25">
      <c r="A5" s="20"/>
      <c r="B5" s="29" t="s">
        <v>547</v>
      </c>
      <c r="C5" s="27">
        <v>25317000000</v>
      </c>
      <c r="D5" s="27">
        <v>24383000000</v>
      </c>
      <c r="E5" s="27">
        <v>24228000000</v>
      </c>
      <c r="F5" s="28">
        <v>21691000000</v>
      </c>
      <c r="G5" s="20"/>
      <c r="H5" s="20"/>
      <c r="I5" s="20"/>
      <c r="J5" s="20"/>
      <c r="K5" s="20"/>
      <c r="L5" s="20"/>
      <c r="M5" s="20"/>
      <c r="N5" s="20"/>
      <c r="O5" s="20"/>
      <c r="P5" s="20"/>
      <c r="Q5" s="20"/>
      <c r="R5" s="20"/>
      <c r="S5" s="20"/>
      <c r="T5" s="20"/>
      <c r="U5" s="20"/>
      <c r="V5" s="20"/>
    </row>
    <row r="6" spans="1:22" ht="19" x14ac:dyDescent="0.25">
      <c r="A6" s="20"/>
      <c r="B6" s="29" t="s">
        <v>548</v>
      </c>
      <c r="C6" s="27">
        <v>108928000000</v>
      </c>
      <c r="D6" s="27">
        <v>102755000000</v>
      </c>
      <c r="E6" s="27">
        <v>97460000000</v>
      </c>
      <c r="F6" s="28">
        <v>86615000000</v>
      </c>
      <c r="G6" s="20"/>
      <c r="H6" s="20"/>
      <c r="I6" s="20"/>
      <c r="J6" s="20"/>
      <c r="K6" s="20"/>
      <c r="L6" s="20"/>
      <c r="M6" s="20"/>
      <c r="N6" s="20"/>
      <c r="O6" s="20"/>
      <c r="P6" s="20"/>
      <c r="Q6" s="20"/>
      <c r="R6" s="20"/>
      <c r="S6" s="20"/>
      <c r="T6" s="20"/>
      <c r="U6" s="20"/>
      <c r="V6" s="20"/>
    </row>
    <row r="7" spans="1:22" ht="19" x14ac:dyDescent="0.25">
      <c r="A7" s="20"/>
      <c r="B7" s="29" t="s">
        <v>549</v>
      </c>
      <c r="C7" s="27">
        <v>0</v>
      </c>
      <c r="D7" s="27">
        <v>0</v>
      </c>
      <c r="E7" s="27">
        <v>0</v>
      </c>
      <c r="F7" s="28">
        <v>0</v>
      </c>
      <c r="G7" s="20"/>
      <c r="H7" s="20"/>
      <c r="I7" s="20"/>
      <c r="J7" s="20"/>
      <c r="K7" s="20"/>
      <c r="L7" s="20"/>
      <c r="M7" s="20"/>
      <c r="N7" s="20"/>
      <c r="O7" s="20"/>
      <c r="P7" s="20"/>
      <c r="Q7" s="20"/>
      <c r="R7" s="20"/>
      <c r="S7" s="20"/>
      <c r="T7" s="20"/>
      <c r="U7" s="20"/>
      <c r="V7" s="20"/>
    </row>
    <row r="8" spans="1:22" ht="19" x14ac:dyDescent="0.25">
      <c r="A8" s="20"/>
      <c r="B8" s="29" t="s">
        <v>550</v>
      </c>
      <c r="C8" s="27">
        <v>0</v>
      </c>
      <c r="D8" s="27">
        <v>0</v>
      </c>
      <c r="E8" s="27">
        <v>0</v>
      </c>
      <c r="F8" s="28">
        <v>0</v>
      </c>
      <c r="G8" s="20"/>
      <c r="H8" s="20"/>
      <c r="I8" s="20"/>
      <c r="J8" s="20"/>
      <c r="K8" s="20"/>
      <c r="L8" s="20"/>
      <c r="M8" s="20"/>
      <c r="N8" s="20"/>
      <c r="O8" s="20"/>
      <c r="P8" s="20"/>
      <c r="Q8" s="20"/>
      <c r="R8" s="20"/>
      <c r="S8" s="20"/>
      <c r="T8" s="20"/>
      <c r="U8" s="20"/>
      <c r="V8" s="20"/>
    </row>
    <row r="9" spans="1:22" ht="19" x14ac:dyDescent="0.25">
      <c r="A9" s="20"/>
      <c r="B9" s="29" t="s">
        <v>551</v>
      </c>
      <c r="C9" s="27">
        <v>69523000000</v>
      </c>
      <c r="D9" s="27">
        <v>66425000000</v>
      </c>
      <c r="E9" s="27">
        <v>61332000000</v>
      </c>
      <c r="F9" s="28">
        <v>53416000000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31749000000</v>
      </c>
      <c r="D12" s="27">
        <v>29647000000</v>
      </c>
      <c r="E12" s="27">
        <v>27088000000</v>
      </c>
      <c r="F12" s="28">
        <v>23802000000</v>
      </c>
      <c r="G12" s="20"/>
      <c r="H12" s="20"/>
      <c r="I12" s="20"/>
      <c r="J12" s="20"/>
      <c r="K12" s="20"/>
      <c r="L12" s="20"/>
      <c r="M12" s="20"/>
      <c r="N12" s="20"/>
      <c r="O12" s="20"/>
      <c r="P12" s="20"/>
      <c r="Q12" s="20"/>
      <c r="R12" s="20"/>
      <c r="S12" s="20"/>
      <c r="T12" s="20"/>
      <c r="U12" s="20"/>
      <c r="V12" s="20"/>
    </row>
    <row r="13" spans="1:22" ht="19" x14ac:dyDescent="0.25">
      <c r="A13" s="20"/>
      <c r="B13" s="29" t="s">
        <v>555</v>
      </c>
      <c r="C13" s="27">
        <v>39405000000</v>
      </c>
      <c r="D13" s="27">
        <v>36330000000</v>
      </c>
      <c r="E13" s="27">
        <v>36128000000</v>
      </c>
      <c r="F13" s="28">
        <v>33199000000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8061000000</v>
      </c>
      <c r="D17" s="34">
        <v>8399000000</v>
      </c>
      <c r="E17" s="34">
        <v>8364000000</v>
      </c>
      <c r="F17" s="35">
        <v>10688000000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f>C17/(C4)</f>
        <v>1.8492773571920165</v>
      </c>
      <c r="D24" s="50">
        <f>D17/(D4)</f>
        <v>1.946014828544949</v>
      </c>
      <c r="E24" s="50">
        <f>E17/(E4)</f>
        <v>2.13421791273284</v>
      </c>
      <c r="F24" s="51">
        <f>F17/(F4)</f>
        <v>3.0686190066035026</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7.4003011163337254E-2</v>
      </c>
      <c r="D25" s="50">
        <f>D17/D6</f>
        <v>8.1738114933579881E-2</v>
      </c>
      <c r="E25" s="50">
        <f>E17/E6</f>
        <v>8.5819823517340452E-2</v>
      </c>
      <c r="F25" s="51">
        <f>F17/F6</f>
        <v>0.12339664030479709</v>
      </c>
      <c r="G25" s="46">
        <f>(IF(C25 &gt; 0.17, 100, IF(C25 &gt;= 0.1, 50, 0))) +
  (IF(D25 &gt; 0.17, 100, IF(D25 &gt;= 0.1, 50, 0))) +
  (IF(E25 &gt; 0.17, 100, IF(E25 &gt;= 0.1, 50, 0))) +
  (IF(F25 &gt; 0.17, 100, IF(F25 &gt;= 0.1, 50, 0)))</f>
        <v>50</v>
      </c>
      <c r="H25" s="47" t="s">
        <v>572</v>
      </c>
      <c r="I25" s="20"/>
      <c r="J25" s="20"/>
      <c r="K25" s="20"/>
      <c r="L25" s="20"/>
      <c r="M25" s="20"/>
      <c r="N25" s="20"/>
      <c r="O25" s="20"/>
      <c r="P25" s="20"/>
      <c r="Q25" s="20"/>
      <c r="R25" s="20"/>
      <c r="S25" s="20"/>
      <c r="T25" s="20"/>
      <c r="U25" s="20"/>
      <c r="V25" s="20"/>
    </row>
    <row r="26" spans="1:22" x14ac:dyDescent="0.2">
      <c r="A26" s="20"/>
      <c r="B26" s="39" t="s">
        <v>489</v>
      </c>
      <c r="C26" s="50">
        <f>C8/C6</f>
        <v>0</v>
      </c>
      <c r="D26" s="50">
        <f>D8/D6</f>
        <v>0</v>
      </c>
      <c r="E26" s="50">
        <f>E8/E6</f>
        <v>0</v>
      </c>
      <c r="F26" s="51">
        <f>F8/F6</f>
        <v>0</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1.7643192488262911</v>
      </c>
      <c r="D27" s="50">
        <f>D9/(D13+D10)</f>
        <v>1.8283787503440683</v>
      </c>
      <c r="E27" s="50">
        <f>E9/(E13+E10)</f>
        <v>1.6976306465899025</v>
      </c>
      <c r="F27" s="51">
        <f>F9/(F13+F10)</f>
        <v>1.6089641254254645</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0.10114214528825594</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0.20456794822992005</v>
      </c>
      <c r="D31" s="50">
        <f>D17/(D13+D10)</f>
        <v>0.23118634737131846</v>
      </c>
      <c r="E31" s="50">
        <f>E17/(E13+E10)</f>
        <v>0.23151018600531445</v>
      </c>
      <c r="F31" s="51">
        <f>F17/(F13+F10)</f>
        <v>0.32193740775324559</v>
      </c>
      <c r="G31" s="46">
        <f>(IF(C31 &gt; 0.23, 100, 0)) +
  (IF(D31 &gt; 0.23, 100, 0)) +
  (IF(E31 &gt; 0.23, 100, 0)) +
  (IF(F31 &gt; 0.23, 100, 0))</f>
        <v>300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599</v>
      </c>
      <c r="D2" s="23" t="s">
        <v>600</v>
      </c>
      <c r="E2" s="23" t="s">
        <v>601</v>
      </c>
      <c r="F2" s="23" t="s">
        <v>602</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0.53625</v>
      </c>
      <c r="J2" s="20"/>
      <c r="K2" s="20"/>
      <c r="L2" s="20"/>
      <c r="M2" s="20"/>
      <c r="N2" s="20"/>
      <c r="O2" s="20"/>
      <c r="P2" s="20"/>
      <c r="Q2" s="20"/>
      <c r="R2" s="20"/>
      <c r="S2" s="20"/>
      <c r="T2" s="20"/>
      <c r="U2" s="20"/>
      <c r="V2" s="20"/>
    </row>
    <row r="3" spans="1:22" ht="19" x14ac:dyDescent="0.25">
      <c r="A3" s="20"/>
      <c r="B3" s="26" t="s">
        <v>545</v>
      </c>
      <c r="C3" s="27">
        <v>2006000000</v>
      </c>
      <c r="D3" s="27">
        <v>1742000000</v>
      </c>
      <c r="E3" s="27">
        <v>2050000000</v>
      </c>
      <c r="F3" s="28">
        <v>1928000000</v>
      </c>
      <c r="G3" s="20"/>
      <c r="H3" s="20"/>
      <c r="I3" s="20"/>
      <c r="J3" s="20"/>
      <c r="K3" s="20"/>
      <c r="L3" s="20"/>
      <c r="M3" s="20"/>
      <c r="N3" s="20"/>
      <c r="O3" s="20"/>
      <c r="P3" s="20"/>
      <c r="Q3" s="20"/>
      <c r="R3" s="20"/>
      <c r="S3" s="20"/>
      <c r="T3" s="20"/>
      <c r="U3" s="20"/>
      <c r="V3" s="20"/>
    </row>
    <row r="4" spans="1:22" ht="19" x14ac:dyDescent="0.25">
      <c r="A4" s="20"/>
      <c r="B4" s="29" t="s">
        <v>546</v>
      </c>
      <c r="C4" s="27">
        <v>2363000000</v>
      </c>
      <c r="D4" s="27">
        <v>2239000000</v>
      </c>
      <c r="E4" s="27">
        <v>3738000000</v>
      </c>
      <c r="F4" s="28">
        <v>3688000000</v>
      </c>
      <c r="G4" s="20"/>
      <c r="H4" s="20"/>
      <c r="I4" s="20"/>
      <c r="J4" s="20"/>
      <c r="K4" s="20"/>
      <c r="L4" s="20"/>
      <c r="M4" s="20"/>
      <c r="N4" s="20"/>
      <c r="O4" s="20"/>
      <c r="P4" s="20"/>
      <c r="Q4" s="20"/>
      <c r="R4" s="20"/>
      <c r="S4" s="20"/>
      <c r="T4" s="20"/>
      <c r="U4" s="20"/>
      <c r="V4" s="20"/>
    </row>
    <row r="5" spans="1:22" ht="19" x14ac:dyDescent="0.25">
      <c r="A5" s="20"/>
      <c r="B5" s="29" t="s">
        <v>547</v>
      </c>
      <c r="C5" s="27">
        <v>14480000000</v>
      </c>
      <c r="D5" s="27">
        <v>13946000000</v>
      </c>
      <c r="E5" s="27">
        <v>7723000000</v>
      </c>
      <c r="F5" s="28">
        <v>6734000000</v>
      </c>
      <c r="G5" s="20"/>
      <c r="H5" s="20"/>
      <c r="I5" s="20"/>
      <c r="J5" s="20"/>
      <c r="K5" s="20"/>
      <c r="L5" s="20"/>
      <c r="M5" s="20"/>
      <c r="N5" s="20"/>
      <c r="O5" s="20"/>
      <c r="P5" s="20"/>
      <c r="Q5" s="20"/>
      <c r="R5" s="20"/>
      <c r="S5" s="20"/>
      <c r="T5" s="20"/>
      <c r="U5" s="20"/>
      <c r="V5" s="20"/>
    </row>
    <row r="6" spans="1:22" ht="19" x14ac:dyDescent="0.25">
      <c r="A6" s="20"/>
      <c r="B6" s="29" t="s">
        <v>548</v>
      </c>
      <c r="C6" s="27">
        <v>42746000000</v>
      </c>
      <c r="D6" s="27">
        <v>35672000000</v>
      </c>
      <c r="E6" s="27">
        <v>24715000000</v>
      </c>
      <c r="F6" s="28">
        <v>22882000000</v>
      </c>
      <c r="G6" s="20"/>
      <c r="H6" s="20"/>
      <c r="I6" s="20"/>
      <c r="J6" s="20"/>
      <c r="K6" s="20"/>
      <c r="L6" s="20"/>
      <c r="M6" s="20"/>
      <c r="N6" s="20"/>
      <c r="O6" s="20"/>
      <c r="P6" s="20"/>
      <c r="Q6" s="20"/>
      <c r="R6" s="20"/>
      <c r="S6" s="20"/>
      <c r="T6" s="20"/>
      <c r="U6" s="20"/>
      <c r="V6" s="20"/>
    </row>
    <row r="7" spans="1:22" ht="19" x14ac:dyDescent="0.25">
      <c r="A7" s="20"/>
      <c r="B7" s="29" t="s">
        <v>549</v>
      </c>
      <c r="C7" s="27">
        <v>5032000000</v>
      </c>
      <c r="D7" s="27">
        <v>7777000000</v>
      </c>
      <c r="E7" s="27">
        <v>6246000000</v>
      </c>
      <c r="F7" s="28">
        <v>5785000000</v>
      </c>
      <c r="G7" s="20"/>
      <c r="H7" s="20"/>
      <c r="I7" s="20"/>
      <c r="J7" s="20"/>
      <c r="K7" s="20"/>
      <c r="L7" s="20"/>
      <c r="M7" s="20"/>
      <c r="N7" s="20"/>
      <c r="O7" s="20"/>
      <c r="P7" s="20"/>
      <c r="Q7" s="20"/>
      <c r="R7" s="20"/>
      <c r="S7" s="20"/>
      <c r="T7" s="20"/>
      <c r="U7" s="20"/>
      <c r="V7" s="20"/>
    </row>
    <row r="8" spans="1:22" ht="19" x14ac:dyDescent="0.25">
      <c r="A8" s="20"/>
      <c r="B8" s="29" t="s">
        <v>550</v>
      </c>
      <c r="C8" s="27">
        <v>11116000000</v>
      </c>
      <c r="D8" s="27">
        <v>11579000000</v>
      </c>
      <c r="E8" s="27">
        <v>8546000000</v>
      </c>
      <c r="F8" s="28">
        <v>8650000000</v>
      </c>
      <c r="G8" s="20"/>
      <c r="H8" s="20"/>
      <c r="I8" s="20"/>
      <c r="J8" s="20"/>
      <c r="K8" s="20"/>
      <c r="L8" s="20"/>
      <c r="M8" s="20"/>
      <c r="N8" s="20"/>
      <c r="O8" s="20"/>
      <c r="P8" s="20"/>
      <c r="Q8" s="20"/>
      <c r="R8" s="20"/>
      <c r="S8" s="20"/>
      <c r="T8" s="20"/>
      <c r="U8" s="20"/>
      <c r="V8" s="20"/>
    </row>
    <row r="9" spans="1:22" ht="19" x14ac:dyDescent="0.25">
      <c r="A9" s="20"/>
      <c r="B9" s="29" t="s">
        <v>551</v>
      </c>
      <c r="C9" s="27">
        <v>16148000000</v>
      </c>
      <c r="D9" s="27">
        <v>19356000000</v>
      </c>
      <c r="E9" s="27">
        <v>14792000000</v>
      </c>
      <c r="F9" s="28">
        <v>14435000000</v>
      </c>
      <c r="G9" s="20"/>
      <c r="H9" s="20"/>
      <c r="I9" s="20"/>
      <c r="J9" s="20"/>
      <c r="K9" s="20"/>
      <c r="L9" s="20"/>
      <c r="M9" s="20"/>
      <c r="N9" s="20"/>
      <c r="O9" s="20"/>
      <c r="P9" s="20"/>
      <c r="Q9" s="20"/>
      <c r="R9" s="20"/>
      <c r="S9" s="20"/>
      <c r="T9" s="20"/>
      <c r="U9" s="20"/>
      <c r="V9" s="20"/>
    </row>
    <row r="10" spans="1:22" ht="19" x14ac:dyDescent="0.25">
      <c r="A10" s="20"/>
      <c r="B10" s="29" t="s">
        <v>552</v>
      </c>
      <c r="C10" s="27">
        <v>18667000000</v>
      </c>
      <c r="D10" s="27">
        <v>16738000000</v>
      </c>
      <c r="E10" s="27">
        <v>16291000000</v>
      </c>
      <c r="F10" s="28">
        <v>15920000000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40070000000</v>
      </c>
      <c r="D12" s="27">
        <v>28053000000</v>
      </c>
      <c r="E12" s="27">
        <v>26047000000</v>
      </c>
      <c r="F12" s="28">
        <v>24955000000</v>
      </c>
      <c r="G12" s="20"/>
      <c r="H12" s="20"/>
      <c r="I12" s="20"/>
      <c r="J12" s="20"/>
      <c r="K12" s="20"/>
      <c r="L12" s="20"/>
      <c r="M12" s="20"/>
      <c r="N12" s="20"/>
      <c r="O12" s="20"/>
      <c r="P12" s="20"/>
      <c r="Q12" s="20"/>
      <c r="R12" s="20"/>
      <c r="S12" s="20"/>
      <c r="T12" s="20"/>
      <c r="U12" s="20"/>
      <c r="V12" s="20"/>
    </row>
    <row r="13" spans="1:22" ht="19" x14ac:dyDescent="0.25">
      <c r="A13" s="20"/>
      <c r="B13" s="29" t="s">
        <v>555</v>
      </c>
      <c r="C13" s="27">
        <v>26598000000</v>
      </c>
      <c r="D13" s="27">
        <v>16316000000</v>
      </c>
      <c r="E13" s="27">
        <v>9923000000</v>
      </c>
      <c r="F13" s="28">
        <v>8447000000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637000000</v>
      </c>
      <c r="D17" s="34">
        <v>2922000000</v>
      </c>
      <c r="E17" s="34">
        <v>3575000000</v>
      </c>
      <c r="F17" s="35">
        <v>3083000000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Fail</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Fail</v>
      </c>
      <c r="E22" s="44" t="str">
        <f>IF(E17&gt;F17, "Pass", "Fail")</f>
        <v>Pass</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0.2695725772323318</v>
      </c>
      <c r="D24" s="50">
        <f>D17/(D4)</f>
        <v>1.3050468959356856</v>
      </c>
      <c r="E24" s="50">
        <f>E17/(E4)</f>
        <v>0.95639379347244513</v>
      </c>
      <c r="F24" s="51">
        <f>F17/(F4)</f>
        <v>0.8359544468546638</v>
      </c>
      <c r="G24" s="46">
        <f>(IF(C24 &gt; 0.5, 100, IF(C24 &gt;= 0.2, 50, 0))) +
  (IF(D24 &gt; 0.5, 100, IF(D24 &gt;= 0.2, 50, 0))) +
  (IF(E24 &gt; 0.5, 100, IF(E24 &gt;= 0.2, 50, 0))) +
  (IF(F24 &gt; 0.5, 100, IF(F24 &gt;= 0.2, 50, 0)))</f>
        <v>350</v>
      </c>
      <c r="H24" s="47" t="s">
        <v>571</v>
      </c>
      <c r="I24" s="20"/>
      <c r="J24" s="20"/>
      <c r="K24" s="20"/>
      <c r="L24" s="20"/>
      <c r="M24" s="20"/>
      <c r="N24" s="20"/>
      <c r="O24" s="20"/>
      <c r="P24" s="20"/>
      <c r="Q24" s="20"/>
      <c r="R24" s="20"/>
      <c r="S24" s="20"/>
      <c r="T24" s="20"/>
      <c r="U24" s="20"/>
      <c r="V24" s="20"/>
    </row>
    <row r="25" spans="1:22" x14ac:dyDescent="0.2">
      <c r="A25" s="20"/>
      <c r="B25" s="39" t="s">
        <v>487</v>
      </c>
      <c r="C25" s="50">
        <f>C17/C6</f>
        <v>1.4901979132550414E-2</v>
      </c>
      <c r="D25" s="50">
        <f>D17/D6</f>
        <v>8.1912984974209457E-2</v>
      </c>
      <c r="E25" s="50">
        <f>E17/E6</f>
        <v>0.14464899858385596</v>
      </c>
      <c r="F25" s="51">
        <f>F17/F6</f>
        <v>0.13473472598549077</v>
      </c>
      <c r="G25" s="46">
        <f>(IF(C25 &gt; 0.17, 100, IF(C25 &gt;= 0.1, 50, 0))) +
  (IF(D25 &gt; 0.17, 100, IF(D25 &gt;= 0.1, 50, 0))) +
  (IF(E25 &gt; 0.17, 100, IF(E25 &gt;= 0.1, 50, 0))) +
  (IF(F25 &gt; 0.17, 100, IF(F25 &gt;= 0.1, 50, 0)))</f>
        <v>100</v>
      </c>
      <c r="H25" s="47" t="s">
        <v>572</v>
      </c>
      <c r="I25" s="20"/>
      <c r="J25" s="20"/>
      <c r="K25" s="20"/>
      <c r="L25" s="20"/>
      <c r="M25" s="20"/>
      <c r="N25" s="20"/>
      <c r="O25" s="20"/>
      <c r="P25" s="20"/>
      <c r="Q25" s="20"/>
      <c r="R25" s="20"/>
      <c r="S25" s="20"/>
      <c r="T25" s="20"/>
      <c r="U25" s="20"/>
      <c r="V25" s="20"/>
    </row>
    <row r="26" spans="1:22" x14ac:dyDescent="0.2">
      <c r="A26" s="20"/>
      <c r="B26" s="39" t="s">
        <v>489</v>
      </c>
      <c r="C26" s="50">
        <f>C8/C6</f>
        <v>0.260047723763627</v>
      </c>
      <c r="D26" s="50">
        <f>D8/D6</f>
        <v>0.32459632204530164</v>
      </c>
      <c r="E26" s="50">
        <f>E8/E6</f>
        <v>0.34578191381751971</v>
      </c>
      <c r="F26" s="51">
        <f>F8/F6</f>
        <v>0.37802639629403023</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0.35674362089914946</v>
      </c>
      <c r="D27" s="50">
        <f>D9/(D13+D10)</f>
        <v>0.58558722091123616</v>
      </c>
      <c r="E27" s="50">
        <f>E9/(E13+E10)</f>
        <v>0.56427862973983367</v>
      </c>
      <c r="F27" s="51">
        <f>F9/(F13+F10)</f>
        <v>0.59239955677760903</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0.18304704189634535</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1.4072683088478958E-2</v>
      </c>
      <c r="D31" s="50">
        <f>D17/(D13+D10)</f>
        <v>8.8400798693047747E-2</v>
      </c>
      <c r="E31" s="50">
        <f>E17/(E13+E10)</f>
        <v>0.13637750820172426</v>
      </c>
      <c r="F31" s="51">
        <f>F17/(F13+F10)</f>
        <v>0.1265235769688513</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0.60083333333333333</v>
      </c>
      <c r="J2" s="20"/>
      <c r="K2" s="20"/>
      <c r="L2" s="20"/>
      <c r="M2" s="20"/>
      <c r="N2" s="20"/>
      <c r="O2" s="20"/>
      <c r="P2" s="20"/>
      <c r="Q2" s="20"/>
      <c r="R2" s="20"/>
      <c r="S2" s="20"/>
      <c r="T2" s="20"/>
      <c r="U2" s="20"/>
      <c r="V2" s="20"/>
    </row>
    <row r="3" spans="1:22" ht="19" x14ac:dyDescent="0.25">
      <c r="A3" s="20"/>
      <c r="B3" s="26" t="s">
        <v>545</v>
      </c>
      <c r="C3" s="27">
        <v>213595000</v>
      </c>
      <c r="D3" s="27">
        <v>149708000</v>
      </c>
      <c r="E3" s="27">
        <v>74400000</v>
      </c>
      <c r="F3" s="28">
        <v>41764000</v>
      </c>
      <c r="G3" s="20"/>
      <c r="H3" s="20"/>
      <c r="I3" s="20"/>
      <c r="J3" s="20"/>
      <c r="K3" s="20"/>
      <c r="L3" s="20"/>
      <c r="M3" s="20"/>
      <c r="N3" s="20"/>
      <c r="O3" s="20"/>
      <c r="P3" s="20"/>
      <c r="Q3" s="20"/>
      <c r="R3" s="20"/>
      <c r="S3" s="20"/>
      <c r="T3" s="20"/>
      <c r="U3" s="20"/>
      <c r="V3" s="20"/>
    </row>
    <row r="4" spans="1:22" ht="19" x14ac:dyDescent="0.25">
      <c r="A4" s="20"/>
      <c r="B4" s="29" t="s">
        <v>546</v>
      </c>
      <c r="C4" s="27">
        <v>188131000</v>
      </c>
      <c r="D4" s="27">
        <v>132746000</v>
      </c>
      <c r="E4" s="27">
        <v>96587000</v>
      </c>
      <c r="F4" s="28">
        <v>60668000</v>
      </c>
      <c r="G4" s="20"/>
      <c r="H4" s="20"/>
      <c r="I4" s="20"/>
      <c r="J4" s="20"/>
      <c r="K4" s="20"/>
      <c r="L4" s="20"/>
      <c r="M4" s="20"/>
      <c r="N4" s="20"/>
      <c r="O4" s="20"/>
      <c r="P4" s="20"/>
      <c r="Q4" s="20"/>
      <c r="R4" s="20"/>
      <c r="S4" s="20"/>
      <c r="T4" s="20"/>
      <c r="U4" s="20"/>
      <c r="V4" s="20"/>
    </row>
    <row r="5" spans="1:22" ht="19" x14ac:dyDescent="0.25">
      <c r="A5" s="20"/>
      <c r="B5" s="29" t="s">
        <v>547</v>
      </c>
      <c r="C5" s="27">
        <v>214562000</v>
      </c>
      <c r="D5" s="27">
        <v>213559000</v>
      </c>
      <c r="E5" s="27">
        <v>181254000</v>
      </c>
      <c r="F5" s="28">
        <v>24783000</v>
      </c>
      <c r="G5" s="20"/>
      <c r="H5" s="20"/>
      <c r="I5" s="20"/>
      <c r="J5" s="20"/>
      <c r="K5" s="20"/>
      <c r="L5" s="20"/>
      <c r="M5" s="20"/>
      <c r="N5" s="20"/>
      <c r="O5" s="20"/>
      <c r="P5" s="20"/>
      <c r="Q5" s="20"/>
      <c r="R5" s="20"/>
      <c r="S5" s="20"/>
      <c r="T5" s="20"/>
      <c r="U5" s="20"/>
      <c r="V5" s="20"/>
    </row>
    <row r="6" spans="1:22" ht="19" x14ac:dyDescent="0.25">
      <c r="A6" s="20"/>
      <c r="B6" s="29" t="s">
        <v>548</v>
      </c>
      <c r="C6" s="27">
        <v>3383012000</v>
      </c>
      <c r="D6" s="27">
        <v>3084280000</v>
      </c>
      <c r="E6" s="27">
        <v>2079256000</v>
      </c>
      <c r="F6" s="28">
        <v>1200102000</v>
      </c>
      <c r="G6" s="20"/>
      <c r="H6" s="20"/>
      <c r="I6" s="20"/>
      <c r="J6" s="20"/>
      <c r="K6" s="20"/>
      <c r="L6" s="20"/>
      <c r="M6" s="20"/>
      <c r="N6" s="20"/>
      <c r="O6" s="20"/>
      <c r="P6" s="20"/>
      <c r="Q6" s="20"/>
      <c r="R6" s="20"/>
      <c r="S6" s="20"/>
      <c r="T6" s="20"/>
      <c r="U6" s="20"/>
      <c r="V6" s="20"/>
    </row>
    <row r="7" spans="1:22" ht="19" x14ac:dyDescent="0.25">
      <c r="A7" s="20"/>
      <c r="B7" s="29" t="s">
        <v>549</v>
      </c>
      <c r="C7" s="27">
        <v>532449000</v>
      </c>
      <c r="D7" s="27">
        <v>638219000</v>
      </c>
      <c r="E7" s="27">
        <v>439796000</v>
      </c>
      <c r="F7" s="28">
        <v>534043000</v>
      </c>
      <c r="G7" s="20"/>
      <c r="H7" s="20"/>
      <c r="I7" s="20"/>
      <c r="J7" s="20"/>
      <c r="K7" s="20"/>
      <c r="L7" s="20"/>
      <c r="M7" s="20"/>
      <c r="N7" s="20"/>
      <c r="O7" s="20"/>
      <c r="P7" s="20"/>
      <c r="Q7" s="20"/>
      <c r="R7" s="20"/>
      <c r="S7" s="20"/>
      <c r="T7" s="20"/>
      <c r="U7" s="20"/>
      <c r="V7" s="20"/>
    </row>
    <row r="8" spans="1:22" ht="19" x14ac:dyDescent="0.25">
      <c r="A8" s="20"/>
      <c r="B8" s="29" t="s">
        <v>550</v>
      </c>
      <c r="C8" s="27">
        <v>1866939000</v>
      </c>
      <c r="D8" s="27">
        <v>1620488000</v>
      </c>
      <c r="E8" s="27">
        <v>1209292000</v>
      </c>
      <c r="F8" s="28">
        <v>182066000</v>
      </c>
      <c r="G8" s="20"/>
      <c r="H8" s="20"/>
      <c r="I8" s="20"/>
      <c r="J8" s="20"/>
      <c r="K8" s="20"/>
      <c r="L8" s="20"/>
      <c r="M8" s="20"/>
      <c r="N8" s="20"/>
      <c r="O8" s="20"/>
      <c r="P8" s="20"/>
      <c r="Q8" s="20"/>
      <c r="R8" s="20"/>
      <c r="S8" s="20"/>
      <c r="T8" s="20"/>
      <c r="U8" s="20"/>
      <c r="V8" s="20"/>
    </row>
    <row r="9" spans="1:22" ht="19" x14ac:dyDescent="0.25">
      <c r="A9" s="20"/>
      <c r="B9" s="29" t="s">
        <v>551</v>
      </c>
      <c r="C9" s="27">
        <v>2399388000</v>
      </c>
      <c r="D9" s="27">
        <v>2258707000</v>
      </c>
      <c r="E9" s="27">
        <v>1649088000</v>
      </c>
      <c r="F9" s="28">
        <v>716109000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46273000</v>
      </c>
      <c r="D12" s="27">
        <v>17335000</v>
      </c>
      <c r="E12" s="27">
        <v>-405737000</v>
      </c>
      <c r="F12" s="28">
        <v>-51186000</v>
      </c>
      <c r="G12" s="20"/>
      <c r="H12" s="20"/>
      <c r="I12" s="20"/>
      <c r="J12" s="20"/>
      <c r="K12" s="20"/>
      <c r="L12" s="20"/>
      <c r="M12" s="20"/>
      <c r="N12" s="20"/>
      <c r="O12" s="20"/>
      <c r="P12" s="20"/>
      <c r="Q12" s="20"/>
      <c r="R12" s="20"/>
      <c r="S12" s="20"/>
      <c r="T12" s="20"/>
      <c r="U12" s="20"/>
      <c r="V12" s="20"/>
    </row>
    <row r="13" spans="1:22" ht="19" x14ac:dyDescent="0.25">
      <c r="A13" s="20"/>
      <c r="B13" s="29" t="s">
        <v>555</v>
      </c>
      <c r="C13" s="27">
        <v>983624000</v>
      </c>
      <c r="D13" s="27">
        <v>825573000</v>
      </c>
      <c r="E13" s="27">
        <v>430168000</v>
      </c>
      <c r="F13" s="28">
        <v>483993000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227336000</v>
      </c>
      <c r="D15" s="27">
        <v>168846000</v>
      </c>
      <c r="E15" s="27">
        <v>105526000</v>
      </c>
      <c r="F15" s="28">
        <v>55921000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696780000</v>
      </c>
      <c r="D17" s="34">
        <v>744817000</v>
      </c>
      <c r="E17" s="34">
        <v>352028000</v>
      </c>
      <c r="F17" s="35">
        <v>216334000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Fail</v>
      </c>
      <c r="F23" s="49" t="str">
        <f>IF(F17&gt;F7, "Pass", "Fail")</f>
        <v>Fail</v>
      </c>
      <c r="G23" s="46">
        <f>(COUNTIF(C23:F23, "Pass") * 100) + (COUNTIF(C23:F23, "Fail") * 0)</f>
        <v>200</v>
      </c>
      <c r="H23" s="47" t="s">
        <v>570</v>
      </c>
      <c r="I23" s="20"/>
      <c r="J23" s="20"/>
      <c r="K23" s="20"/>
      <c r="L23" s="20"/>
      <c r="M23" s="20"/>
      <c r="N23" s="20"/>
      <c r="O23" s="20"/>
      <c r="P23" s="20"/>
      <c r="Q23" s="20"/>
      <c r="R23" s="20"/>
      <c r="S23" s="20"/>
      <c r="T23" s="20"/>
      <c r="U23" s="20"/>
      <c r="V23" s="20"/>
    </row>
    <row r="24" spans="1:22" x14ac:dyDescent="0.2">
      <c r="A24" s="20"/>
      <c r="B24" s="39" t="s">
        <v>499</v>
      </c>
      <c r="C24" s="50">
        <f>C17/(C4)</f>
        <v>3.7036958289702389</v>
      </c>
      <c r="D24" s="50">
        <f>D17/(D4)</f>
        <v>5.6108432645804767</v>
      </c>
      <c r="E24" s="50">
        <f>E17/(E4)</f>
        <v>3.644672678517813</v>
      </c>
      <c r="F24" s="51">
        <f>F17/(F4)</f>
        <v>3.5658666842486979</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0.20596438913015974</v>
      </c>
      <c r="D25" s="50">
        <f>D17/D6</f>
        <v>0.24148812688860932</v>
      </c>
      <c r="E25" s="50">
        <f>E17/E6</f>
        <v>0.16930478979019417</v>
      </c>
      <c r="F25" s="51">
        <f>F17/F6</f>
        <v>0.18026301097740025</v>
      </c>
      <c r="G25" s="46">
        <f>(IF(C25 &gt; 0.17, 100, IF(C25 &gt;= 0.1, 50, 0))) +
  (IF(D25 &gt; 0.17, 100, IF(D25 &gt;= 0.1, 50, 0))) +
  (IF(E25 &gt; 0.17, 100, IF(E25 &gt;= 0.1, 50, 0))) +
  (IF(F25 &gt; 0.17, 100, IF(F25 &gt;= 0.1, 50, 0)))</f>
        <v>350</v>
      </c>
      <c r="H25" s="47" t="s">
        <v>572</v>
      </c>
      <c r="I25" s="20"/>
      <c r="J25" s="20"/>
      <c r="K25" s="20"/>
      <c r="L25" s="20"/>
      <c r="M25" s="20"/>
      <c r="N25" s="20"/>
      <c r="O25" s="20"/>
      <c r="P25" s="20"/>
      <c r="Q25" s="20"/>
      <c r="R25" s="20"/>
      <c r="S25" s="20"/>
      <c r="T25" s="20"/>
      <c r="U25" s="20"/>
      <c r="V25" s="20"/>
    </row>
    <row r="26" spans="1:22" x14ac:dyDescent="0.2">
      <c r="A26" s="20"/>
      <c r="B26" s="39" t="s">
        <v>489</v>
      </c>
      <c r="C26" s="50">
        <f>C8/C6</f>
        <v>0.55185704336845387</v>
      </c>
      <c r="D26" s="50">
        <f>D8/D6</f>
        <v>0.52540236295018605</v>
      </c>
      <c r="E26" s="50">
        <f>E8/E6</f>
        <v>0.58159841789563194</v>
      </c>
      <c r="F26" s="51">
        <f>F8/F6</f>
        <v>0.15170877142109587</v>
      </c>
      <c r="G26" s="46">
        <f>(IF(C26 &lt; 0.5, 100, 0)) +
  (IF(D26 &lt; 0.5, 100, 0)) +
  (IF(E26 &lt; 0.5, 100, 0)) +
  (IF(F26 &lt; 0.5, 100, 0))</f>
        <v>100</v>
      </c>
      <c r="H26" s="47" t="s">
        <v>573</v>
      </c>
      <c r="I26" s="20"/>
      <c r="J26" s="20"/>
      <c r="K26" s="20"/>
      <c r="L26" s="20"/>
      <c r="M26" s="20"/>
      <c r="N26" s="20"/>
      <c r="O26" s="20"/>
      <c r="P26" s="20"/>
      <c r="Q26" s="20"/>
      <c r="R26" s="20"/>
      <c r="S26" s="20"/>
      <c r="T26" s="20"/>
      <c r="U26" s="20"/>
      <c r="V26" s="20"/>
    </row>
    <row r="27" spans="1:22" x14ac:dyDescent="0.2">
      <c r="A27" s="20"/>
      <c r="B27" s="39" t="s">
        <v>574</v>
      </c>
      <c r="C27" s="50">
        <f>C9/(C13+C10)</f>
        <v>2.4393345424674471</v>
      </c>
      <c r="D27" s="50">
        <f>D9/(D13+D10)</f>
        <v>2.7359264413928264</v>
      </c>
      <c r="E27" s="50">
        <f>E9/(E13+E10)</f>
        <v>3.833590597162039</v>
      </c>
      <c r="F27" s="51">
        <f>F9/(F13+F10)</f>
        <v>1.4795854485498756</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2.517777669721339</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0.70838043805356521</v>
      </c>
      <c r="D31" s="50">
        <f>D17/(D13+D10)</f>
        <v>0.90218187852558163</v>
      </c>
      <c r="E31" s="50">
        <f>E17/(E13+E10)</f>
        <v>0.81835003998437816</v>
      </c>
      <c r="F31" s="51">
        <f>F17/(F13+F10)</f>
        <v>0.44697753893134817</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0.17333333333333337</v>
      </c>
      <c r="J2" s="20"/>
      <c r="K2" s="20"/>
      <c r="L2" s="20"/>
      <c r="M2" s="20"/>
      <c r="N2" s="20"/>
      <c r="O2" s="20"/>
      <c r="P2" s="20"/>
      <c r="Q2" s="20"/>
      <c r="R2" s="20"/>
      <c r="S2" s="20"/>
      <c r="T2" s="20"/>
      <c r="U2" s="20"/>
      <c r="V2" s="20"/>
    </row>
    <row r="3" spans="1:22" ht="19" x14ac:dyDescent="0.25">
      <c r="A3" s="20"/>
      <c r="B3" s="26" t="s">
        <v>545</v>
      </c>
      <c r="C3" s="27">
        <v>1611768000</v>
      </c>
      <c r="D3" s="27">
        <v>1330940000</v>
      </c>
      <c r="E3" s="27">
        <v>1196090000</v>
      </c>
      <c r="F3" s="28">
        <v>1135119000</v>
      </c>
      <c r="G3" s="20"/>
      <c r="H3" s="20"/>
      <c r="I3" s="20"/>
      <c r="J3" s="20"/>
      <c r="K3" s="20"/>
      <c r="L3" s="20"/>
      <c r="M3" s="20"/>
      <c r="N3" s="20"/>
      <c r="O3" s="20"/>
      <c r="P3" s="20"/>
      <c r="Q3" s="20"/>
      <c r="R3" s="20"/>
      <c r="S3" s="20"/>
      <c r="T3" s="20"/>
      <c r="U3" s="20"/>
      <c r="V3" s="20"/>
    </row>
    <row r="4" spans="1:22" ht="19" x14ac:dyDescent="0.25">
      <c r="A4" s="20"/>
      <c r="B4" s="29" t="s">
        <v>546</v>
      </c>
      <c r="C4" s="27">
        <v>44322369000</v>
      </c>
      <c r="D4" s="27">
        <v>42945788000</v>
      </c>
      <c r="E4" s="27">
        <v>42728005000</v>
      </c>
      <c r="F4" s="28">
        <v>39410327000</v>
      </c>
      <c r="G4" s="20"/>
      <c r="H4" s="20"/>
      <c r="I4" s="20"/>
      <c r="J4" s="20"/>
      <c r="K4" s="20"/>
      <c r="L4" s="20"/>
      <c r="M4" s="20"/>
      <c r="N4" s="20"/>
      <c r="O4" s="20"/>
      <c r="P4" s="20"/>
      <c r="Q4" s="20"/>
      <c r="R4" s="20"/>
      <c r="S4" s="20"/>
      <c r="T4" s="20"/>
      <c r="U4" s="20"/>
      <c r="V4" s="20"/>
    </row>
    <row r="5" spans="1:22" ht="19" x14ac:dyDescent="0.25">
      <c r="A5" s="20"/>
      <c r="B5" s="29" t="s">
        <v>547</v>
      </c>
      <c r="C5" s="27">
        <v>374099000</v>
      </c>
      <c r="D5" s="27">
        <v>377172000</v>
      </c>
      <c r="E5" s="27">
        <v>377172000</v>
      </c>
      <c r="F5" s="28">
        <v>377172000</v>
      </c>
      <c r="G5" s="20"/>
      <c r="H5" s="20"/>
      <c r="I5" s="20"/>
      <c r="J5" s="20"/>
      <c r="K5" s="20"/>
      <c r="L5" s="20"/>
      <c r="M5" s="20"/>
      <c r="N5" s="20"/>
      <c r="O5" s="20"/>
      <c r="P5" s="20"/>
      <c r="Q5" s="20"/>
      <c r="R5" s="20"/>
      <c r="S5" s="20"/>
      <c r="T5" s="20"/>
      <c r="U5" s="20"/>
      <c r="V5" s="20"/>
    </row>
    <row r="6" spans="1:22" ht="19" x14ac:dyDescent="0.25">
      <c r="A6" s="20"/>
      <c r="B6" s="29" t="s">
        <v>548</v>
      </c>
      <c r="C6" s="27">
        <v>59703396000</v>
      </c>
      <c r="D6" s="27">
        <v>58595191000</v>
      </c>
      <c r="E6" s="27">
        <v>59454242000</v>
      </c>
      <c r="F6" s="28">
        <v>58239212000</v>
      </c>
      <c r="G6" s="20"/>
      <c r="H6" s="20"/>
      <c r="I6" s="20"/>
      <c r="J6" s="20"/>
      <c r="K6" s="20"/>
      <c r="L6" s="20"/>
      <c r="M6" s="20"/>
      <c r="N6" s="20"/>
      <c r="O6" s="20"/>
      <c r="P6" s="20"/>
      <c r="Q6" s="20"/>
      <c r="R6" s="20"/>
      <c r="S6" s="20"/>
      <c r="T6" s="20"/>
      <c r="U6" s="20"/>
      <c r="V6" s="20"/>
    </row>
    <row r="7" spans="1:22" ht="19" x14ac:dyDescent="0.25">
      <c r="A7" s="20"/>
      <c r="B7" s="29" t="s">
        <v>549</v>
      </c>
      <c r="C7" s="27">
        <v>6396492000</v>
      </c>
      <c r="D7" s="27">
        <v>6369447000</v>
      </c>
      <c r="E7" s="27">
        <v>6190742000</v>
      </c>
      <c r="F7" s="28">
        <v>7060506000</v>
      </c>
      <c r="G7" s="20"/>
      <c r="H7" s="20"/>
      <c r="I7" s="20"/>
      <c r="J7" s="20"/>
      <c r="K7" s="20"/>
      <c r="L7" s="20"/>
      <c r="M7" s="20"/>
      <c r="N7" s="20"/>
      <c r="O7" s="20"/>
      <c r="P7" s="20"/>
      <c r="Q7" s="20"/>
      <c r="R7" s="20"/>
      <c r="S7" s="20"/>
      <c r="T7" s="20"/>
      <c r="U7" s="20"/>
      <c r="V7" s="20"/>
    </row>
    <row r="8" spans="1:22" ht="19" x14ac:dyDescent="0.25">
      <c r="A8" s="20"/>
      <c r="B8" s="29" t="s">
        <v>550</v>
      </c>
      <c r="C8" s="27">
        <v>38563798000</v>
      </c>
      <c r="D8" s="27">
        <v>39160852000</v>
      </c>
      <c r="E8" s="27">
        <v>41593106000</v>
      </c>
      <c r="F8" s="28">
        <v>40217564000</v>
      </c>
      <c r="G8" s="20"/>
      <c r="H8" s="20"/>
      <c r="I8" s="20"/>
      <c r="J8" s="20"/>
      <c r="K8" s="20"/>
      <c r="L8" s="20"/>
      <c r="M8" s="20"/>
      <c r="N8" s="20"/>
      <c r="O8" s="20"/>
      <c r="P8" s="20"/>
      <c r="Q8" s="20"/>
      <c r="R8" s="20"/>
      <c r="S8" s="20"/>
      <c r="T8" s="20"/>
      <c r="U8" s="20"/>
      <c r="V8" s="20"/>
    </row>
    <row r="9" spans="1:22" ht="19" x14ac:dyDescent="0.25">
      <c r="A9" s="20"/>
      <c r="B9" s="29" t="s">
        <v>551</v>
      </c>
      <c r="C9" s="27">
        <v>44960290000</v>
      </c>
      <c r="D9" s="27">
        <v>45530299000</v>
      </c>
      <c r="E9" s="27">
        <v>47783848000</v>
      </c>
      <c r="F9" s="28">
        <v>47278070000</v>
      </c>
      <c r="G9" s="20"/>
      <c r="H9" s="20"/>
      <c r="I9" s="20"/>
      <c r="J9" s="20"/>
      <c r="K9" s="20"/>
      <c r="L9" s="20"/>
      <c r="M9" s="20"/>
      <c r="N9" s="20"/>
      <c r="O9" s="20"/>
      <c r="P9" s="20"/>
      <c r="Q9" s="20"/>
      <c r="R9" s="20"/>
      <c r="S9" s="20"/>
      <c r="T9" s="20"/>
      <c r="U9" s="20"/>
      <c r="V9" s="20"/>
    </row>
    <row r="10" spans="1:22" ht="19" x14ac:dyDescent="0.25">
      <c r="A10" s="20"/>
      <c r="B10" s="29" t="s">
        <v>552</v>
      </c>
      <c r="C10" s="27">
        <v>4953498000</v>
      </c>
      <c r="D10" s="27">
        <v>4978994000</v>
      </c>
      <c r="E10" s="27">
        <v>5039699000</v>
      </c>
      <c r="F10" s="28">
        <v>5074456000</v>
      </c>
      <c r="G10" s="20"/>
      <c r="H10" s="20"/>
      <c r="I10" s="20"/>
      <c r="J10" s="20"/>
      <c r="K10" s="20"/>
      <c r="L10" s="20"/>
      <c r="M10" s="20"/>
      <c r="N10" s="20"/>
      <c r="O10" s="20"/>
      <c r="P10" s="20"/>
      <c r="Q10" s="20"/>
      <c r="R10" s="20"/>
      <c r="S10" s="20"/>
      <c r="T10" s="20"/>
      <c r="U10" s="20"/>
      <c r="V10" s="20"/>
    </row>
    <row r="11" spans="1:22" ht="19" x14ac:dyDescent="0.25">
      <c r="A11" s="20"/>
      <c r="B11" s="29" t="s">
        <v>553</v>
      </c>
      <c r="C11" s="27">
        <v>35000000</v>
      </c>
      <c r="D11" s="27">
        <v>35000000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11940384000</v>
      </c>
      <c r="D12" s="27">
        <v>10502041000</v>
      </c>
      <c r="E12" s="27">
        <v>10240552000</v>
      </c>
      <c r="F12" s="28">
        <v>9897182000</v>
      </c>
      <c r="G12" s="20"/>
      <c r="H12" s="20"/>
      <c r="I12" s="20"/>
      <c r="J12" s="20"/>
      <c r="K12" s="20"/>
      <c r="L12" s="20"/>
      <c r="M12" s="20"/>
      <c r="N12" s="20"/>
      <c r="O12" s="20"/>
      <c r="P12" s="20"/>
      <c r="Q12" s="20"/>
      <c r="R12" s="20"/>
      <c r="S12" s="20"/>
      <c r="T12" s="20"/>
      <c r="U12" s="20"/>
      <c r="V12" s="20"/>
    </row>
    <row r="13" spans="1:22" ht="19" x14ac:dyDescent="0.25">
      <c r="A13" s="20"/>
      <c r="B13" s="29" t="s">
        <v>555</v>
      </c>
      <c r="C13" s="27">
        <v>14743106000</v>
      </c>
      <c r="D13" s="27">
        <v>13064892000</v>
      </c>
      <c r="E13" s="27">
        <v>11670394000</v>
      </c>
      <c r="F13" s="28">
        <v>10961142000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4294328000</v>
      </c>
      <c r="D17" s="34">
        <v>2585490000</v>
      </c>
      <c r="E17" s="34">
        <v>2300713000</v>
      </c>
      <c r="F17" s="35">
        <v>2689866000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9.688850341009525E-2</v>
      </c>
      <c r="D24" s="50">
        <f>D17/(D4)</f>
        <v>6.0203575726681273E-2</v>
      </c>
      <c r="E24" s="50">
        <f>E17/(E4)</f>
        <v>5.3845551646981883E-2</v>
      </c>
      <c r="F24" s="51">
        <f>F17/(F4)</f>
        <v>6.8252821145077025E-2</v>
      </c>
      <c r="G24" s="46">
        <f>(IF(C24 &gt; 0.5, 100, IF(C24 &gt;= 0.2, 50, 0))) +
  (IF(D24 &gt; 0.5, 100, IF(D24 &gt;= 0.2, 50, 0))) +
  (IF(E24 &gt; 0.5, 100, IF(E24 &gt;= 0.2, 50, 0))) +
  (IF(F24 &gt; 0.5, 100, IF(F24 &gt;= 0.2, 50, 0)))</f>
        <v>0</v>
      </c>
      <c r="H24" s="47" t="s">
        <v>571</v>
      </c>
      <c r="I24" s="20"/>
      <c r="J24" s="20"/>
      <c r="K24" s="20"/>
      <c r="L24" s="20"/>
      <c r="M24" s="20"/>
      <c r="N24" s="20"/>
      <c r="O24" s="20"/>
      <c r="P24" s="20"/>
      <c r="Q24" s="20"/>
      <c r="R24" s="20"/>
      <c r="S24" s="20"/>
      <c r="T24" s="20"/>
      <c r="U24" s="20"/>
      <c r="V24" s="20"/>
    </row>
    <row r="25" spans="1:22" x14ac:dyDescent="0.2">
      <c r="A25" s="20"/>
      <c r="B25" s="39" t="s">
        <v>487</v>
      </c>
      <c r="C25" s="50">
        <f>C17/C6</f>
        <v>7.1927700729117652E-2</v>
      </c>
      <c r="D25" s="50">
        <f>D17/D6</f>
        <v>4.412461084050396E-2</v>
      </c>
      <c r="E25" s="50">
        <f>E17/E6</f>
        <v>3.8697205154848327E-2</v>
      </c>
      <c r="F25" s="51">
        <f>F17/F6</f>
        <v>4.6186510902654382E-2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0.64592302253627243</v>
      </c>
      <c r="D26" s="50">
        <f>D8/D6</f>
        <v>0.668328771212641</v>
      </c>
      <c r="E26" s="50">
        <f>E8/E6</f>
        <v>0.69958180612242937</v>
      </c>
      <c r="F26" s="51">
        <f>F8/F6</f>
        <v>0.69055817582147228</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2.2826417183388568</v>
      </c>
      <c r="D27" s="50">
        <f>D9/(D13+D10)</f>
        <v>2.5233089479727373</v>
      </c>
      <c r="E27" s="50">
        <f>E9/(E13+E10)</f>
        <v>2.8595800155032052</v>
      </c>
      <c r="F27" s="51">
        <f>F9/(F13+F10)</f>
        <v>2.948319732135964</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Fail</v>
      </c>
      <c r="D28" s="52" t="str">
        <f>IF(D11=0, "Pass", "Fail")</f>
        <v>Fail</v>
      </c>
      <c r="E28" s="52" t="str">
        <f>IF(E11=0, "Pass", "Fail")</f>
        <v>Pass</v>
      </c>
      <c r="F28" s="53" t="str">
        <f>IF(F11=0, "Pass", "Fail")</f>
        <v>Pass</v>
      </c>
      <c r="G28" s="46">
        <f>(COUNTIF(C28:F28, "Pass") * 100) + (COUNTIF(C28:F28, "Fail") * 0)</f>
        <v>200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6.5728932671746898E-2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0.21802377709375687</v>
      </c>
      <c r="D31" s="50">
        <f>D17/(D13+D10)</f>
        <v>0.14328897888182179</v>
      </c>
      <c r="E31" s="50">
        <f>E17/(E13+E10)</f>
        <v>0.13768403323667916</v>
      </c>
      <c r="F31" s="51">
        <f>F17/(F13+F10)</f>
        <v>0.16774341686540159</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0.89708333333333345</v>
      </c>
      <c r="J2" s="20"/>
      <c r="K2" s="20"/>
      <c r="L2" s="20"/>
      <c r="M2" s="20"/>
      <c r="N2" s="20"/>
      <c r="O2" s="20"/>
      <c r="P2" s="20"/>
      <c r="Q2" s="20"/>
      <c r="R2" s="20"/>
      <c r="S2" s="20"/>
      <c r="T2" s="20"/>
      <c r="U2" s="20"/>
      <c r="V2" s="20"/>
    </row>
    <row r="3" spans="1:22" ht="19" x14ac:dyDescent="0.25">
      <c r="A3" s="20"/>
      <c r="B3" s="26" t="s">
        <v>545</v>
      </c>
      <c r="C3" s="27">
        <v>1275000000</v>
      </c>
      <c r="D3" s="27">
        <v>1058000000</v>
      </c>
      <c r="E3" s="27">
        <v>584000000</v>
      </c>
      <c r="F3" s="28">
        <v>629000000</v>
      </c>
      <c r="G3" s="20"/>
      <c r="H3" s="20"/>
      <c r="I3" s="20"/>
      <c r="J3" s="20"/>
      <c r="K3" s="20"/>
      <c r="L3" s="20"/>
      <c r="M3" s="20"/>
      <c r="N3" s="20"/>
      <c r="O3" s="20"/>
      <c r="P3" s="20"/>
      <c r="Q3" s="20"/>
      <c r="R3" s="20"/>
      <c r="S3" s="20"/>
      <c r="T3" s="20"/>
      <c r="U3" s="20"/>
      <c r="V3" s="20"/>
    </row>
    <row r="4" spans="1:22" ht="19" x14ac:dyDescent="0.25">
      <c r="A4" s="20"/>
      <c r="B4" s="29" t="s">
        <v>546</v>
      </c>
      <c r="C4" s="27">
        <v>32297000000</v>
      </c>
      <c r="D4" s="27">
        <v>29429000000</v>
      </c>
      <c r="E4" s="27">
        <v>28426000000</v>
      </c>
      <c r="F4" s="28">
        <v>28599000000</v>
      </c>
      <c r="G4" s="20"/>
      <c r="H4" s="20"/>
      <c r="I4" s="20"/>
      <c r="J4" s="20"/>
      <c r="K4" s="20"/>
      <c r="L4" s="20"/>
      <c r="M4" s="20"/>
      <c r="N4" s="20"/>
      <c r="O4" s="20"/>
      <c r="P4" s="20"/>
      <c r="Q4" s="20"/>
      <c r="R4" s="20"/>
      <c r="S4" s="20"/>
      <c r="T4" s="20"/>
      <c r="U4" s="20"/>
      <c r="V4" s="20"/>
    </row>
    <row r="5" spans="1:22" ht="19" x14ac:dyDescent="0.25">
      <c r="A5" s="20"/>
      <c r="B5" s="29" t="s">
        <v>547</v>
      </c>
      <c r="C5" s="27">
        <v>0</v>
      </c>
      <c r="D5" s="27">
        <v>0</v>
      </c>
      <c r="E5" s="27">
        <v>0</v>
      </c>
      <c r="F5" s="28">
        <v>0</v>
      </c>
      <c r="G5" s="20"/>
      <c r="H5" s="20"/>
      <c r="I5" s="20"/>
      <c r="J5" s="20"/>
      <c r="K5" s="20"/>
      <c r="L5" s="20"/>
      <c r="M5" s="20"/>
      <c r="N5" s="20"/>
      <c r="O5" s="20"/>
      <c r="P5" s="20"/>
      <c r="Q5" s="20"/>
      <c r="R5" s="20"/>
      <c r="S5" s="20"/>
      <c r="T5" s="20"/>
      <c r="U5" s="20"/>
      <c r="V5" s="20"/>
    </row>
    <row r="6" spans="1:22" ht="19" x14ac:dyDescent="0.25">
      <c r="A6" s="20"/>
      <c r="B6" s="29" t="s">
        <v>548</v>
      </c>
      <c r="C6" s="27">
        <v>43857000000</v>
      </c>
      <c r="D6" s="27">
        <v>41371000000</v>
      </c>
      <c r="E6" s="27">
        <v>38236000000</v>
      </c>
      <c r="F6" s="28">
        <v>35805000000</v>
      </c>
      <c r="G6" s="20"/>
      <c r="H6" s="20"/>
      <c r="I6" s="20"/>
      <c r="J6" s="20"/>
      <c r="K6" s="20"/>
      <c r="L6" s="20"/>
      <c r="M6" s="20"/>
      <c r="N6" s="20"/>
      <c r="O6" s="20"/>
      <c r="P6" s="20"/>
      <c r="Q6" s="20"/>
      <c r="R6" s="20"/>
      <c r="S6" s="20"/>
      <c r="T6" s="20"/>
      <c r="U6" s="20"/>
      <c r="V6" s="20"/>
    </row>
    <row r="7" spans="1:22" ht="19" x14ac:dyDescent="0.25">
      <c r="A7" s="20"/>
      <c r="B7" s="29" t="s">
        <v>549</v>
      </c>
      <c r="C7" s="27">
        <v>4074000000</v>
      </c>
      <c r="D7" s="27">
        <v>5513000000</v>
      </c>
      <c r="E7" s="27">
        <v>4042000000</v>
      </c>
      <c r="F7" s="28">
        <v>3460000000</v>
      </c>
      <c r="G7" s="20"/>
      <c r="H7" s="20"/>
      <c r="I7" s="20"/>
      <c r="J7" s="20"/>
      <c r="K7" s="20"/>
      <c r="L7" s="20"/>
      <c r="M7" s="20"/>
      <c r="N7" s="20"/>
      <c r="O7" s="20"/>
      <c r="P7" s="20"/>
      <c r="Q7" s="20"/>
      <c r="R7" s="20"/>
      <c r="S7" s="20"/>
      <c r="T7" s="20"/>
      <c r="U7" s="20"/>
      <c r="V7" s="20"/>
    </row>
    <row r="8" spans="1:22" ht="19" x14ac:dyDescent="0.25">
      <c r="A8" s="20"/>
      <c r="B8" s="29" t="s">
        <v>550</v>
      </c>
      <c r="C8" s="27">
        <v>11693000000</v>
      </c>
      <c r="D8" s="27">
        <v>11079000000</v>
      </c>
      <c r="E8" s="27">
        <v>12014000000</v>
      </c>
      <c r="F8" s="28">
        <v>12043000000</v>
      </c>
      <c r="G8" s="20"/>
      <c r="H8" s="20"/>
      <c r="I8" s="20"/>
      <c r="J8" s="20"/>
      <c r="K8" s="20"/>
      <c r="L8" s="20"/>
      <c r="M8" s="20"/>
      <c r="N8" s="20"/>
      <c r="O8" s="20"/>
      <c r="P8" s="20"/>
      <c r="Q8" s="20"/>
      <c r="R8" s="20"/>
      <c r="S8" s="20"/>
      <c r="T8" s="20"/>
      <c r="U8" s="20"/>
      <c r="V8" s="20"/>
    </row>
    <row r="9" spans="1:22" ht="19" x14ac:dyDescent="0.25">
      <c r="A9" s="20"/>
      <c r="B9" s="29" t="s">
        <v>551</v>
      </c>
      <c r="C9" s="27">
        <v>15767000000</v>
      </c>
      <c r="D9" s="27">
        <v>16592000000</v>
      </c>
      <c r="E9" s="27">
        <v>16056000000</v>
      </c>
      <c r="F9" s="28">
        <v>15503000000</v>
      </c>
      <c r="G9" s="20"/>
      <c r="H9" s="20"/>
      <c r="I9" s="20"/>
      <c r="J9" s="20"/>
      <c r="K9" s="20"/>
      <c r="L9" s="20"/>
      <c r="M9" s="20"/>
      <c r="N9" s="20"/>
      <c r="O9" s="20"/>
      <c r="P9" s="20"/>
      <c r="Q9" s="20"/>
      <c r="R9" s="20"/>
      <c r="S9" s="20"/>
      <c r="T9" s="20"/>
      <c r="U9" s="20"/>
      <c r="V9" s="20"/>
    </row>
    <row r="10" spans="1:22" ht="19" x14ac:dyDescent="0.25">
      <c r="A10" s="20"/>
      <c r="B10" s="29" t="s">
        <v>552</v>
      </c>
      <c r="C10" s="27">
        <v>907000000</v>
      </c>
      <c r="D10" s="27">
        <v>78000000</v>
      </c>
      <c r="E10" s="27">
        <v>20000000</v>
      </c>
      <c r="F10" s="28">
        <v>7000000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22634000000</v>
      </c>
      <c r="D12" s="27">
        <v>18472000000</v>
      </c>
      <c r="E12" s="27">
        <v>15919000000</v>
      </c>
      <c r="F12" s="28">
        <v>14170000000</v>
      </c>
      <c r="G12" s="20"/>
      <c r="H12" s="20"/>
      <c r="I12" s="20"/>
      <c r="J12" s="20"/>
      <c r="K12" s="20"/>
      <c r="L12" s="20"/>
      <c r="M12" s="20"/>
      <c r="N12" s="20"/>
      <c r="O12" s="20"/>
      <c r="P12" s="20"/>
      <c r="Q12" s="20"/>
      <c r="R12" s="20"/>
      <c r="S12" s="20"/>
      <c r="T12" s="20"/>
      <c r="U12" s="20"/>
      <c r="V12" s="20"/>
    </row>
    <row r="13" spans="1:22" ht="19" x14ac:dyDescent="0.25">
      <c r="A13" s="20"/>
      <c r="B13" s="29" t="s">
        <v>555</v>
      </c>
      <c r="C13" s="27">
        <v>28090000000</v>
      </c>
      <c r="D13" s="27">
        <v>24779000000</v>
      </c>
      <c r="E13" s="27">
        <v>22180000000</v>
      </c>
      <c r="F13" s="28">
        <v>20302000000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11340000000</v>
      </c>
      <c r="D17" s="34">
        <v>11093000000</v>
      </c>
      <c r="E17" s="34">
        <v>8791000000</v>
      </c>
      <c r="F17" s="35">
        <v>5008000000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Fail</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f>C17/(C4)</f>
        <v>0.35111620274328886</v>
      </c>
      <c r="D24" s="50">
        <f>D17/(D4)</f>
        <v>0.37694111250807028</v>
      </c>
      <c r="E24" s="50">
        <f>E17/(E4)</f>
        <v>0.3092591289664392</v>
      </c>
      <c r="F24" s="51">
        <f>F17/(F4)</f>
        <v>0.17511101786775762</v>
      </c>
      <c r="G24" s="46">
        <f>(IF(C24 &gt; 0.5, 100, IF(C24 &gt;= 0.2, 50, 0))) +
  (IF(D24 &gt; 0.5, 100, IF(D24 &gt;= 0.2, 50, 0))) +
  (IF(E24 &gt; 0.5, 100, IF(E24 &gt;= 0.2, 50, 0))) +
  (IF(F24 &gt; 0.5, 100, IF(F24 &gt;= 0.2, 50, 0)))</f>
        <v>150</v>
      </c>
      <c r="H24" s="47" t="s">
        <v>571</v>
      </c>
      <c r="I24" s="20"/>
      <c r="J24" s="20"/>
      <c r="K24" s="20"/>
      <c r="L24" s="20"/>
      <c r="M24" s="20"/>
      <c r="N24" s="20"/>
      <c r="O24" s="20"/>
      <c r="P24" s="20"/>
      <c r="Q24" s="20"/>
      <c r="R24" s="20"/>
      <c r="S24" s="20"/>
      <c r="T24" s="20"/>
      <c r="U24" s="20"/>
      <c r="V24" s="20"/>
    </row>
    <row r="25" spans="1:22" x14ac:dyDescent="0.2">
      <c r="A25" s="20"/>
      <c r="B25" s="39" t="s">
        <v>487</v>
      </c>
      <c r="C25" s="50">
        <f>C17/C6</f>
        <v>0.25856761748409601</v>
      </c>
      <c r="D25" s="50">
        <f>D17/D6</f>
        <v>0.26813468371564625</v>
      </c>
      <c r="E25" s="50">
        <f>E17/E6</f>
        <v>0.22991421696830214</v>
      </c>
      <c r="F25" s="51">
        <f>F17/F6</f>
        <v>0.13986873341712053</v>
      </c>
      <c r="G25" s="46">
        <f>(IF(C25 &gt; 0.17, 100, IF(C25 &gt;= 0.1, 50, 0))) +
  (IF(D25 &gt; 0.17, 100, IF(D25 &gt;= 0.1, 50, 0))) +
  (IF(E25 &gt; 0.17, 100, IF(E25 &gt;= 0.1, 50, 0))) +
  (IF(F25 &gt; 0.17, 100, IF(F25 &gt;= 0.1, 50, 0)))</f>
        <v>350</v>
      </c>
      <c r="H25" s="47" t="s">
        <v>572</v>
      </c>
      <c r="I25" s="20"/>
      <c r="J25" s="20"/>
      <c r="K25" s="20"/>
      <c r="L25" s="20"/>
      <c r="M25" s="20"/>
      <c r="N25" s="20"/>
      <c r="O25" s="20"/>
      <c r="P25" s="20"/>
      <c r="Q25" s="20"/>
      <c r="R25" s="20"/>
      <c r="S25" s="20"/>
      <c r="T25" s="20"/>
      <c r="U25" s="20"/>
      <c r="V25" s="20"/>
    </row>
    <row r="26" spans="1:22" x14ac:dyDescent="0.2">
      <c r="A26" s="20"/>
      <c r="B26" s="39" t="s">
        <v>489</v>
      </c>
      <c r="C26" s="50">
        <f>C8/C6</f>
        <v>0.26661650363681966</v>
      </c>
      <c r="D26" s="50">
        <f>D8/D6</f>
        <v>0.26779628242005271</v>
      </c>
      <c r="E26" s="50">
        <f>E8/E6</f>
        <v>0.31420650695679464</v>
      </c>
      <c r="F26" s="51">
        <f>F8/F6</f>
        <v>0.33634967183354281</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0.54374590474876716</v>
      </c>
      <c r="D27" s="50">
        <f>D9/(D13+D10)</f>
        <v>0.66749808906947738</v>
      </c>
      <c r="E27" s="50">
        <f>E9/(E13+E10)</f>
        <v>0.72324324324324329</v>
      </c>
      <c r="F27" s="51">
        <f>F9/(F13+F10)</f>
        <v>0.76335614752080361</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0.16970605511475154</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0.39107493878677102</v>
      </c>
      <c r="D31" s="50">
        <f>D17/(D13+D10)</f>
        <v>0.44627267972804441</v>
      </c>
      <c r="E31" s="50">
        <f>E17/(E13+E10)</f>
        <v>0.395990990990991</v>
      </c>
      <c r="F31" s="51">
        <f>F17/(F13+F10)</f>
        <v>0.24659018169284555</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0.64083333333333325</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369951000</v>
      </c>
      <c r="D4" s="27">
        <v>422128000</v>
      </c>
      <c r="E4" s="27">
        <v>421055000</v>
      </c>
      <c r="F4" s="28">
        <v>398205000</v>
      </c>
      <c r="G4" s="20"/>
      <c r="H4" s="20"/>
      <c r="I4" s="20"/>
      <c r="J4" s="20"/>
      <c r="K4" s="20"/>
      <c r="L4" s="20"/>
      <c r="M4" s="20"/>
      <c r="N4" s="20"/>
      <c r="O4" s="20"/>
      <c r="P4" s="20"/>
      <c r="Q4" s="20"/>
      <c r="R4" s="20"/>
      <c r="S4" s="20"/>
      <c r="T4" s="20"/>
      <c r="U4" s="20"/>
      <c r="V4" s="20"/>
    </row>
    <row r="5" spans="1:22" ht="19" x14ac:dyDescent="0.25">
      <c r="A5" s="20"/>
      <c r="B5" s="29" t="s">
        <v>547</v>
      </c>
      <c r="C5" s="27">
        <v>562459000</v>
      </c>
      <c r="D5" s="27">
        <v>529072000</v>
      </c>
      <c r="E5" s="27">
        <v>530723000</v>
      </c>
      <c r="F5" s="28">
        <v>211956000</v>
      </c>
      <c r="G5" s="20"/>
      <c r="H5" s="20"/>
      <c r="I5" s="20"/>
      <c r="J5" s="20"/>
      <c r="K5" s="20"/>
      <c r="L5" s="20"/>
      <c r="M5" s="20"/>
      <c r="N5" s="20"/>
      <c r="O5" s="20"/>
      <c r="P5" s="20"/>
      <c r="Q5" s="20"/>
      <c r="R5" s="20"/>
      <c r="S5" s="20"/>
      <c r="T5" s="20"/>
      <c r="U5" s="20"/>
      <c r="V5" s="20"/>
    </row>
    <row r="6" spans="1:22" ht="19" x14ac:dyDescent="0.25">
      <c r="A6" s="20"/>
      <c r="B6" s="29" t="s">
        <v>548</v>
      </c>
      <c r="C6" s="27">
        <v>4352365000</v>
      </c>
      <c r="D6" s="27">
        <v>4009151000</v>
      </c>
      <c r="E6" s="27">
        <v>3523227000</v>
      </c>
      <c r="F6" s="28">
        <v>2721332000</v>
      </c>
      <c r="G6" s="20"/>
      <c r="H6" s="20"/>
      <c r="I6" s="20"/>
      <c r="J6" s="20"/>
      <c r="K6" s="20"/>
      <c r="L6" s="20"/>
      <c r="M6" s="20"/>
      <c r="N6" s="20"/>
      <c r="O6" s="20"/>
      <c r="P6" s="20"/>
      <c r="Q6" s="20"/>
      <c r="R6" s="20"/>
      <c r="S6" s="20"/>
      <c r="T6" s="20"/>
      <c r="U6" s="20"/>
      <c r="V6" s="20"/>
    </row>
    <row r="7" spans="1:22" ht="19" x14ac:dyDescent="0.25">
      <c r="A7" s="20"/>
      <c r="B7" s="29" t="s">
        <v>549</v>
      </c>
      <c r="C7" s="27">
        <v>644932000</v>
      </c>
      <c r="D7" s="27">
        <v>747483000</v>
      </c>
      <c r="E7" s="27">
        <v>763420000</v>
      </c>
      <c r="F7" s="28">
        <v>465950000</v>
      </c>
      <c r="G7" s="20"/>
      <c r="H7" s="20"/>
      <c r="I7" s="20"/>
      <c r="J7" s="20"/>
      <c r="K7" s="20"/>
      <c r="L7" s="20"/>
      <c r="M7" s="20"/>
      <c r="N7" s="20"/>
      <c r="O7" s="20"/>
      <c r="P7" s="20"/>
      <c r="Q7" s="20"/>
      <c r="R7" s="20"/>
      <c r="S7" s="20"/>
      <c r="T7" s="20"/>
      <c r="U7" s="20"/>
      <c r="V7" s="20"/>
    </row>
    <row r="8" spans="1:22" ht="19" x14ac:dyDescent="0.25">
      <c r="A8" s="20"/>
      <c r="B8" s="29" t="s">
        <v>550</v>
      </c>
      <c r="C8" s="27">
        <v>235963000</v>
      </c>
      <c r="D8" s="27">
        <v>258658000</v>
      </c>
      <c r="E8" s="27">
        <v>263970000</v>
      </c>
      <c r="F8" s="28">
        <v>272364000</v>
      </c>
      <c r="G8" s="20"/>
      <c r="H8" s="20"/>
      <c r="I8" s="20"/>
      <c r="J8" s="20"/>
      <c r="K8" s="20"/>
      <c r="L8" s="20"/>
      <c r="M8" s="20"/>
      <c r="N8" s="20"/>
      <c r="O8" s="20"/>
      <c r="P8" s="20"/>
      <c r="Q8" s="20"/>
      <c r="R8" s="20"/>
      <c r="S8" s="20"/>
      <c r="T8" s="20"/>
      <c r="U8" s="20"/>
      <c r="V8" s="20"/>
    </row>
    <row r="9" spans="1:22" ht="19" x14ac:dyDescent="0.25">
      <c r="A9" s="20"/>
      <c r="B9" s="29" t="s">
        <v>551</v>
      </c>
      <c r="C9" s="27">
        <v>880895000</v>
      </c>
      <c r="D9" s="27">
        <v>1006141000</v>
      </c>
      <c r="E9" s="27">
        <v>1027390000</v>
      </c>
      <c r="F9" s="28">
        <v>738314000</v>
      </c>
      <c r="G9" s="20"/>
      <c r="H9" s="20"/>
      <c r="I9" s="20"/>
      <c r="J9" s="20"/>
      <c r="K9" s="20"/>
      <c r="L9" s="20"/>
      <c r="M9" s="20"/>
      <c r="N9" s="20"/>
      <c r="O9" s="20"/>
      <c r="P9" s="20"/>
      <c r="Q9" s="20"/>
      <c r="R9" s="20"/>
      <c r="S9" s="20"/>
      <c r="T9" s="20"/>
      <c r="U9" s="20"/>
      <c r="V9" s="20"/>
    </row>
    <row r="10" spans="1:22" ht="19" x14ac:dyDescent="0.25">
      <c r="A10" s="20"/>
      <c r="B10" s="29" t="s">
        <v>552</v>
      </c>
      <c r="C10" s="27">
        <v>0</v>
      </c>
      <c r="D10" s="27">
        <v>118000</v>
      </c>
      <c r="E10" s="27">
        <v>177000</v>
      </c>
      <c r="F10" s="28">
        <v>177000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2501107000</v>
      </c>
      <c r="D12" s="27">
        <v>2248948000</v>
      </c>
      <c r="E12" s="27">
        <v>1829532000</v>
      </c>
      <c r="F12" s="28">
        <v>1347880000</v>
      </c>
      <c r="G12" s="20"/>
      <c r="H12" s="20"/>
      <c r="I12" s="20"/>
      <c r="J12" s="20"/>
      <c r="K12" s="20"/>
      <c r="L12" s="20"/>
      <c r="M12" s="20"/>
      <c r="N12" s="20"/>
      <c r="O12" s="20"/>
      <c r="P12" s="20"/>
      <c r="Q12" s="20"/>
      <c r="R12" s="20"/>
      <c r="S12" s="20"/>
      <c r="T12" s="20"/>
      <c r="U12" s="20"/>
      <c r="V12" s="20"/>
    </row>
    <row r="13" spans="1:22" ht="19" x14ac:dyDescent="0.25">
      <c r="A13" s="20"/>
      <c r="B13" s="29" t="s">
        <v>555</v>
      </c>
      <c r="C13" s="27">
        <v>3471470000</v>
      </c>
      <c r="D13" s="27">
        <v>3003010000</v>
      </c>
      <c r="E13" s="27">
        <v>2495837000</v>
      </c>
      <c r="F13" s="28">
        <v>1983018000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562634000</v>
      </c>
      <c r="D17" s="34">
        <v>464104000</v>
      </c>
      <c r="E17" s="34">
        <v>572327000</v>
      </c>
      <c r="F17" s="35">
        <v>544407000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Pass</v>
      </c>
      <c r="G23" s="46">
        <f>(COUNTIF(C23:F23, "Pass") * 100) + (COUNTIF(C23:F23, "Fail") * 0)</f>
        <v>100</v>
      </c>
      <c r="H23" s="47" t="s">
        <v>570</v>
      </c>
      <c r="I23" s="20"/>
      <c r="J23" s="20"/>
      <c r="K23" s="20"/>
      <c r="L23" s="20"/>
      <c r="M23" s="20"/>
      <c r="N23" s="20"/>
      <c r="O23" s="20"/>
      <c r="P23" s="20"/>
      <c r="Q23" s="20"/>
      <c r="R23" s="20"/>
      <c r="S23" s="20"/>
      <c r="T23" s="20"/>
      <c r="U23" s="20"/>
      <c r="V23" s="20"/>
    </row>
    <row r="24" spans="1:22" x14ac:dyDescent="0.2">
      <c r="A24" s="20"/>
      <c r="B24" s="39" t="s">
        <v>499</v>
      </c>
      <c r="C24" s="50">
        <f>C17/(C4)</f>
        <v>1.5208338401572099</v>
      </c>
      <c r="D24" s="50">
        <f>D17/(D4)</f>
        <v>1.0994390327104575</v>
      </c>
      <c r="E24" s="50">
        <f>E17/(E4)</f>
        <v>1.3592689791119925</v>
      </c>
      <c r="F24" s="51">
        <f>F17/(F4)</f>
        <v>1.3671525972802954</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0.12927086767768789</v>
      </c>
      <c r="D25" s="50">
        <f>D17/D6</f>
        <v>0.11576116738930511</v>
      </c>
      <c r="E25" s="50">
        <f>E17/E6</f>
        <v>0.16244397536690086</v>
      </c>
      <c r="F25" s="51">
        <f>F17/F6</f>
        <v>0.2000516658753875</v>
      </c>
      <c r="G25" s="46">
        <f>(IF(C25 &gt; 0.17, 100, IF(C25 &gt;= 0.1, 50, 0))) +
  (IF(D25 &gt; 0.17, 100, IF(D25 &gt;= 0.1, 50, 0))) +
  (IF(E25 &gt; 0.17, 100, IF(E25 &gt;= 0.1, 50, 0))) +
  (IF(F25 &gt; 0.17, 100, IF(F25 &gt;= 0.1, 50, 0)))</f>
        <v>250</v>
      </c>
      <c r="H25" s="47" t="s">
        <v>572</v>
      </c>
      <c r="I25" s="20"/>
      <c r="J25" s="20"/>
      <c r="K25" s="20"/>
      <c r="L25" s="20"/>
      <c r="M25" s="20"/>
      <c r="N25" s="20"/>
      <c r="O25" s="20"/>
      <c r="P25" s="20"/>
      <c r="Q25" s="20"/>
      <c r="R25" s="20"/>
      <c r="S25" s="20"/>
      <c r="T25" s="20"/>
      <c r="U25" s="20"/>
      <c r="V25" s="20"/>
    </row>
    <row r="26" spans="1:22" x14ac:dyDescent="0.2">
      <c r="A26" s="20"/>
      <c r="B26" s="39" t="s">
        <v>489</v>
      </c>
      <c r="C26" s="50">
        <f>C8/C6</f>
        <v>5.4214892363117523E-2</v>
      </c>
      <c r="D26" s="50">
        <f>D8/D6</f>
        <v>6.4516901458687881E-2</v>
      </c>
      <c r="E26" s="50">
        <f>E8/E6</f>
        <v>7.4922790952726012E-2</v>
      </c>
      <c r="F26" s="51">
        <f>F8/F6</f>
        <v>0.10008481140853082</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0.2537527329920754</v>
      </c>
      <c r="D27" s="50">
        <f>D9/(D13+D10)</f>
        <v>0.33503100766933674</v>
      </c>
      <c r="E27" s="50">
        <f>E9/(E13+E10)</f>
        <v>0.41161227461063921</v>
      </c>
      <c r="F27" s="51">
        <f>F9/(F13+F10)</f>
        <v>0.37228512576927636</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0.2329037349399207</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Pass</v>
      </c>
      <c r="E30" s="57" t="str">
        <f>IF(E10&lt;&gt;0,"Pass","Fail")</f>
        <v>Pass</v>
      </c>
      <c r="F30" s="58" t="str">
        <f>IF(F10&lt;&gt;0,"Pass","Fail")</f>
        <v>Pass</v>
      </c>
      <c r="G30" s="46">
        <f>(COUNTIF(C30:F30, "Pass") * 100) + (COUNTIF(C30:F30, "Fail") * 0)</f>
        <v>300</v>
      </c>
      <c r="H30" s="47" t="s">
        <v>579</v>
      </c>
      <c r="I30" s="20"/>
      <c r="J30" s="20"/>
      <c r="K30" s="20"/>
      <c r="L30" s="20"/>
      <c r="M30" s="20"/>
      <c r="N30" s="20"/>
      <c r="O30" s="20"/>
      <c r="P30" s="20"/>
      <c r="Q30" s="20"/>
      <c r="R30" s="20"/>
      <c r="S30" s="20"/>
      <c r="T30" s="20"/>
      <c r="U30" s="20"/>
      <c r="V30" s="20"/>
    </row>
    <row r="31" spans="1:22" x14ac:dyDescent="0.2">
      <c r="A31" s="20"/>
      <c r="B31" s="39" t="s">
        <v>580</v>
      </c>
      <c r="C31" s="50">
        <f>C17/(C13+C10)</f>
        <v>0.16207370364715812</v>
      </c>
      <c r="D31" s="50">
        <f>D17/(D13+D10)</f>
        <v>0.15454019941873939</v>
      </c>
      <c r="E31" s="50">
        <f>E17/(E13+E10)</f>
        <v>0.22929639016447825</v>
      </c>
      <c r="F31" s="51">
        <f>F17/(F13+F10)</f>
        <v>0.27451007087048929</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0.36708333333333326</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22950170000</v>
      </c>
      <c r="D4" s="27">
        <v>18167333000</v>
      </c>
      <c r="E4" s="27">
        <v>18418920000</v>
      </c>
      <c r="F4" s="28">
        <v>16054265000</v>
      </c>
      <c r="G4" s="20"/>
      <c r="H4" s="20"/>
      <c r="I4" s="20"/>
      <c r="J4" s="20"/>
      <c r="K4" s="20"/>
      <c r="L4" s="20"/>
      <c r="M4" s="20"/>
      <c r="N4" s="20"/>
      <c r="O4" s="20"/>
      <c r="P4" s="20"/>
      <c r="Q4" s="20"/>
      <c r="R4" s="20"/>
      <c r="S4" s="20"/>
      <c r="T4" s="20"/>
      <c r="U4" s="20"/>
      <c r="V4" s="20"/>
    </row>
    <row r="5" spans="1:22" ht="19" x14ac:dyDescent="0.25">
      <c r="A5" s="20"/>
      <c r="B5" s="29" t="s">
        <v>547</v>
      </c>
      <c r="C5" s="27">
        <v>0</v>
      </c>
      <c r="D5" s="27">
        <v>0</v>
      </c>
      <c r="E5" s="27">
        <v>0</v>
      </c>
      <c r="F5" s="28">
        <v>0</v>
      </c>
      <c r="G5" s="20"/>
      <c r="H5" s="20"/>
      <c r="I5" s="20"/>
      <c r="J5" s="20"/>
      <c r="K5" s="20"/>
      <c r="L5" s="20"/>
      <c r="M5" s="20"/>
      <c r="N5" s="20"/>
      <c r="O5" s="20"/>
      <c r="P5" s="20"/>
      <c r="Q5" s="20"/>
      <c r="R5" s="20"/>
      <c r="S5" s="20"/>
      <c r="T5" s="20"/>
      <c r="U5" s="20"/>
      <c r="V5" s="20"/>
    </row>
    <row r="6" spans="1:22" ht="19" x14ac:dyDescent="0.25">
      <c r="A6" s="20"/>
      <c r="B6" s="29" t="s">
        <v>548</v>
      </c>
      <c r="C6" s="27">
        <v>25285098000</v>
      </c>
      <c r="D6" s="27">
        <v>22669926000</v>
      </c>
      <c r="E6" s="27">
        <v>21607388000</v>
      </c>
      <c r="F6" s="28">
        <v>18113469000</v>
      </c>
      <c r="G6" s="20"/>
      <c r="H6" s="20"/>
      <c r="I6" s="20"/>
      <c r="J6" s="20"/>
      <c r="K6" s="20"/>
      <c r="L6" s="20"/>
      <c r="M6" s="20"/>
      <c r="N6" s="20"/>
      <c r="O6" s="20"/>
      <c r="P6" s="20"/>
      <c r="Q6" s="20"/>
      <c r="R6" s="20"/>
      <c r="S6" s="20"/>
      <c r="T6" s="20"/>
      <c r="U6" s="20"/>
      <c r="V6" s="20"/>
    </row>
    <row r="7" spans="1:22" ht="19" x14ac:dyDescent="0.25">
      <c r="A7" s="20"/>
      <c r="B7" s="29" t="s">
        <v>549</v>
      </c>
      <c r="C7" s="27">
        <v>2036840000</v>
      </c>
      <c r="D7" s="27">
        <v>3732220000</v>
      </c>
      <c r="E7" s="27">
        <v>5186241000</v>
      </c>
      <c r="F7" s="28">
        <v>1762410000</v>
      </c>
      <c r="G7" s="20"/>
      <c r="H7" s="20"/>
      <c r="I7" s="20"/>
      <c r="J7" s="20"/>
      <c r="K7" s="20"/>
      <c r="L7" s="20"/>
      <c r="M7" s="20"/>
      <c r="N7" s="20"/>
      <c r="O7" s="20"/>
      <c r="P7" s="20"/>
      <c r="Q7" s="20"/>
      <c r="R7" s="20"/>
      <c r="S7" s="20"/>
      <c r="T7" s="20"/>
      <c r="U7" s="20"/>
      <c r="V7" s="20"/>
    </row>
    <row r="8" spans="1:22" ht="19" x14ac:dyDescent="0.25">
      <c r="A8" s="20"/>
      <c r="B8" s="29" t="s">
        <v>550</v>
      </c>
      <c r="C8" s="27">
        <v>8467441000</v>
      </c>
      <c r="D8" s="27">
        <v>7724378000</v>
      </c>
      <c r="E8" s="27">
        <v>6450148000</v>
      </c>
      <c r="F8" s="28">
        <v>7088329000</v>
      </c>
      <c r="G8" s="20"/>
      <c r="H8" s="20"/>
      <c r="I8" s="20"/>
      <c r="J8" s="20"/>
      <c r="K8" s="20"/>
      <c r="L8" s="20"/>
      <c r="M8" s="20"/>
      <c r="N8" s="20"/>
      <c r="O8" s="20"/>
      <c r="P8" s="20"/>
      <c r="Q8" s="20"/>
      <c r="R8" s="20"/>
      <c r="S8" s="20"/>
      <c r="T8" s="20"/>
      <c r="U8" s="20"/>
      <c r="V8" s="20"/>
    </row>
    <row r="9" spans="1:22" ht="19" x14ac:dyDescent="0.25">
      <c r="A9" s="20"/>
      <c r="B9" s="29" t="s">
        <v>551</v>
      </c>
      <c r="C9" s="27">
        <v>10504281000</v>
      </c>
      <c r="D9" s="27">
        <v>11456598000</v>
      </c>
      <c r="E9" s="27">
        <v>11636389000</v>
      </c>
      <c r="F9" s="28">
        <v>8850739000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18046000</v>
      </c>
      <c r="F10" s="28">
        <v>29348000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2681898000</v>
      </c>
      <c r="D12" s="27">
        <v>1283578000</v>
      </c>
      <c r="E12" s="27">
        <v>-94400000</v>
      </c>
      <c r="F12" s="28">
        <v>1048259000</v>
      </c>
      <c r="G12" s="20"/>
      <c r="H12" s="20"/>
      <c r="I12" s="20"/>
      <c r="J12" s="20"/>
      <c r="K12" s="20"/>
      <c r="L12" s="20"/>
      <c r="M12" s="20"/>
      <c r="N12" s="20"/>
      <c r="O12" s="20"/>
      <c r="P12" s="20"/>
      <c r="Q12" s="20"/>
      <c r="R12" s="20"/>
      <c r="S12" s="20"/>
      <c r="T12" s="20"/>
      <c r="U12" s="20"/>
      <c r="V12" s="20"/>
    </row>
    <row r="13" spans="1:22" ht="19" x14ac:dyDescent="0.25">
      <c r="A13" s="20"/>
      <c r="B13" s="29" t="s">
        <v>555</v>
      </c>
      <c r="C13" s="27">
        <v>14780817000</v>
      </c>
      <c r="D13" s="27">
        <v>11213328000</v>
      </c>
      <c r="E13" s="27">
        <v>9970999000</v>
      </c>
      <c r="F13" s="28">
        <v>9262730000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3178850000</v>
      </c>
      <c r="D17" s="34">
        <v>3465560000</v>
      </c>
      <c r="E17" s="34">
        <v>1662448000</v>
      </c>
      <c r="F17" s="35">
        <v>1537701000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Fail</v>
      </c>
      <c r="E23" s="44" t="str">
        <f>IF(E17&gt;E7, "Pass", "Fail")</f>
        <v>Fail</v>
      </c>
      <c r="F23" s="49" t="str">
        <f>IF(F17&gt;F7, "Pass", "Fail")</f>
        <v>Fail</v>
      </c>
      <c r="G23" s="46">
        <f>(COUNTIF(C23:F23, "Pass") * 100) + (COUNTIF(C23:F23, "Fail") * 0)</f>
        <v>100</v>
      </c>
      <c r="H23" s="47" t="s">
        <v>570</v>
      </c>
      <c r="I23" s="20"/>
      <c r="J23" s="20"/>
      <c r="K23" s="20"/>
      <c r="L23" s="20"/>
      <c r="M23" s="20"/>
      <c r="N23" s="20"/>
      <c r="O23" s="20"/>
      <c r="P23" s="20"/>
      <c r="Q23" s="20"/>
      <c r="R23" s="20"/>
      <c r="S23" s="20"/>
      <c r="T23" s="20"/>
      <c r="U23" s="20"/>
      <c r="V23" s="20"/>
    </row>
    <row r="24" spans="1:22" x14ac:dyDescent="0.2">
      <c r="A24" s="20"/>
      <c r="B24" s="39" t="s">
        <v>499</v>
      </c>
      <c r="C24" s="50">
        <f>C17/(C4)</f>
        <v>0.13851095656372045</v>
      </c>
      <c r="D24" s="50">
        <f>D17/(D4)</f>
        <v>0.19075777385706533</v>
      </c>
      <c r="E24" s="50">
        <f>E17/(E4)</f>
        <v>9.025762639720461E-2</v>
      </c>
      <c r="F24" s="51">
        <f>F17/(F4)</f>
        <v>9.5781463679589188E-2</v>
      </c>
      <c r="G24" s="46">
        <f>(IF(C24 &gt; 0.5, 100, IF(C24 &gt;= 0.2, 50, 0))) +
  (IF(D24 &gt; 0.5, 100, IF(D24 &gt;= 0.2, 50, 0))) +
  (IF(E24 &gt; 0.5, 100, IF(E24 &gt;= 0.2, 50, 0))) +
  (IF(F24 &gt; 0.5, 100, IF(F24 &gt;= 0.2, 50, 0)))</f>
        <v>0</v>
      </c>
      <c r="H24" s="47" t="s">
        <v>571</v>
      </c>
      <c r="I24" s="20"/>
      <c r="J24" s="20"/>
      <c r="K24" s="20"/>
      <c r="L24" s="20"/>
      <c r="M24" s="20"/>
      <c r="N24" s="20"/>
      <c r="O24" s="20"/>
      <c r="P24" s="20"/>
      <c r="Q24" s="20"/>
      <c r="R24" s="20"/>
      <c r="S24" s="20"/>
      <c r="T24" s="20"/>
      <c r="U24" s="20"/>
      <c r="V24" s="20"/>
    </row>
    <row r="25" spans="1:22" x14ac:dyDescent="0.2">
      <c r="A25" s="20"/>
      <c r="B25" s="39" t="s">
        <v>487</v>
      </c>
      <c r="C25" s="50">
        <f>C17/C6</f>
        <v>0.12572029580427174</v>
      </c>
      <c r="D25" s="50">
        <f>D17/D6</f>
        <v>0.1528703710810525</v>
      </c>
      <c r="E25" s="50">
        <f>E17/E6</f>
        <v>7.6938869242316563E-2</v>
      </c>
      <c r="F25" s="51">
        <f>F17/F6</f>
        <v>8.4892684002164362E-2</v>
      </c>
      <c r="G25" s="46">
        <f>(IF(C25 &gt; 0.17, 100, IF(C25 &gt;= 0.1, 50, 0))) +
  (IF(D25 &gt; 0.17, 100, IF(D25 &gt;= 0.1, 50, 0))) +
  (IF(E25 &gt; 0.17, 100, IF(E25 &gt;= 0.1, 50, 0))) +
  (IF(F25 &gt; 0.17, 100, IF(F25 &gt;= 0.1, 50, 0)))</f>
        <v>100</v>
      </c>
      <c r="H25" s="47" t="s">
        <v>572</v>
      </c>
      <c r="I25" s="20"/>
      <c r="J25" s="20"/>
      <c r="K25" s="20"/>
      <c r="L25" s="20"/>
      <c r="M25" s="20"/>
      <c r="N25" s="20"/>
      <c r="O25" s="20"/>
      <c r="P25" s="20"/>
      <c r="Q25" s="20"/>
      <c r="R25" s="20"/>
      <c r="S25" s="20"/>
      <c r="T25" s="20"/>
      <c r="U25" s="20"/>
      <c r="V25" s="20"/>
    </row>
    <row r="26" spans="1:22" x14ac:dyDescent="0.2">
      <c r="A26" s="20"/>
      <c r="B26" s="39" t="s">
        <v>489</v>
      </c>
      <c r="C26" s="50">
        <f>C8/C6</f>
        <v>0.33487870998166586</v>
      </c>
      <c r="D26" s="50">
        <f>D8/D6</f>
        <v>0.34073238703999298</v>
      </c>
      <c r="E26" s="50">
        <f>E8/E6</f>
        <v>0.2985158594828769</v>
      </c>
      <c r="F26" s="51">
        <f>F8/F6</f>
        <v>0.39132918161617747</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0.71066984998190563</v>
      </c>
      <c r="D27" s="50">
        <f>D9/(D13+D10)</f>
        <v>1.0216947189986774</v>
      </c>
      <c r="E27" s="50">
        <f>E9/(E13+E10)</f>
        <v>1.1649150644531083</v>
      </c>
      <c r="F27" s="51">
        <f>F9/(F13+F10)</f>
        <v>0.95250373490192397</v>
      </c>
      <c r="G27" s="46">
        <f>(IF(C27 &lt; 0.8, 100, IF(C27 &lt; 1, 50, 0))) +
  (IF(D27 &lt; 0.8, 100, IF(D27 &lt; 1, 50, 0))) +
  (IF(E27 &lt; 0.8, 100, IF(E27 &lt; 1, 50, 0))) +
  (IF(F27 &lt; 0.8, 100, IF(F27 &lt; 1, 50, 0)))</f>
        <v>150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-4.8659621161178483</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Pass</v>
      </c>
      <c r="F30" s="58" t="str">
        <f>IF(F10&lt;&gt;0,"Pass","Fail")</f>
        <v>Pass</v>
      </c>
      <c r="G30" s="46">
        <f>(COUNTIF(C30:F30, "Pass") * 100) + (COUNTIF(C30:F30, "Fail") * 0)</f>
        <v>200</v>
      </c>
      <c r="H30" s="47" t="s">
        <v>579</v>
      </c>
      <c r="I30" s="20"/>
      <c r="J30" s="20"/>
      <c r="K30" s="20"/>
      <c r="L30" s="20"/>
      <c r="M30" s="20"/>
      <c r="N30" s="20"/>
      <c r="O30" s="20"/>
      <c r="P30" s="20"/>
      <c r="Q30" s="20"/>
      <c r="R30" s="20"/>
      <c r="S30" s="20"/>
      <c r="T30" s="20"/>
      <c r="U30" s="20"/>
      <c r="V30" s="20"/>
    </row>
    <row r="31" spans="1:22" x14ac:dyDescent="0.2">
      <c r="A31" s="20"/>
      <c r="B31" s="39" t="s">
        <v>580</v>
      </c>
      <c r="C31" s="50">
        <f>C17/(C13+C10)</f>
        <v>0.21506591956317436</v>
      </c>
      <c r="D31" s="50">
        <f>D17/(D13+D10)</f>
        <v>0.30905722190593193</v>
      </c>
      <c r="E31" s="50">
        <f>E17/(E13+E10)</f>
        <v>0.16642712091095796</v>
      </c>
      <c r="F31" s="51">
        <f>F17/(F13+F10)</f>
        <v>0.16548515843280695</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0.32208333333333328</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1834000000</v>
      </c>
      <c r="D4" s="27">
        <v>1587000000</v>
      </c>
      <c r="E4" s="27">
        <v>1315900000</v>
      </c>
      <c r="F4" s="28">
        <v>1139400000</v>
      </c>
      <c r="G4" s="20"/>
      <c r="H4" s="20"/>
      <c r="I4" s="20"/>
      <c r="J4" s="20"/>
      <c r="K4" s="20"/>
      <c r="L4" s="20"/>
      <c r="M4" s="20"/>
      <c r="N4" s="20"/>
      <c r="O4" s="20"/>
      <c r="P4" s="20"/>
      <c r="Q4" s="20"/>
      <c r="R4" s="20"/>
      <c r="S4" s="20"/>
      <c r="T4" s="20"/>
      <c r="U4" s="20"/>
      <c r="V4" s="20"/>
    </row>
    <row r="5" spans="1:22" ht="19" x14ac:dyDescent="0.25">
      <c r="A5" s="20"/>
      <c r="B5" s="29" t="s">
        <v>547</v>
      </c>
      <c r="C5" s="27">
        <v>6829900000</v>
      </c>
      <c r="D5" s="27">
        <v>6383900000</v>
      </c>
      <c r="E5" s="27">
        <v>6258100000</v>
      </c>
      <c r="F5" s="28">
        <v>4495800000</v>
      </c>
      <c r="G5" s="20"/>
      <c r="H5" s="20"/>
      <c r="I5" s="20"/>
      <c r="J5" s="20"/>
      <c r="K5" s="20"/>
      <c r="L5" s="20"/>
      <c r="M5" s="20"/>
      <c r="N5" s="20"/>
      <c r="O5" s="20"/>
      <c r="P5" s="20"/>
      <c r="Q5" s="20"/>
      <c r="R5" s="20"/>
      <c r="S5" s="20"/>
      <c r="T5" s="20"/>
      <c r="U5" s="20"/>
      <c r="V5" s="20"/>
    </row>
    <row r="6" spans="1:22" ht="19" x14ac:dyDescent="0.25">
      <c r="A6" s="20"/>
      <c r="B6" s="29" t="s">
        <v>548</v>
      </c>
      <c r="C6" s="27">
        <v>12280000000</v>
      </c>
      <c r="D6" s="27">
        <v>11547900000</v>
      </c>
      <c r="E6" s="27">
        <v>11040900000</v>
      </c>
      <c r="F6" s="28">
        <v>9611800000</v>
      </c>
      <c r="G6" s="20"/>
      <c r="H6" s="20"/>
      <c r="I6" s="20"/>
      <c r="J6" s="20"/>
      <c r="K6" s="20"/>
      <c r="L6" s="20"/>
      <c r="M6" s="20"/>
      <c r="N6" s="20"/>
      <c r="O6" s="20"/>
      <c r="P6" s="20"/>
      <c r="Q6" s="20"/>
      <c r="R6" s="20"/>
      <c r="S6" s="20"/>
      <c r="T6" s="20"/>
      <c r="U6" s="20"/>
      <c r="V6" s="20"/>
    </row>
    <row r="7" spans="1:22" ht="19" x14ac:dyDescent="0.25">
      <c r="A7" s="20"/>
      <c r="B7" s="29" t="s">
        <v>549</v>
      </c>
      <c r="C7" s="27">
        <v>2019000000</v>
      </c>
      <c r="D7" s="27">
        <v>2015200000</v>
      </c>
      <c r="E7" s="27">
        <v>2291300000</v>
      </c>
      <c r="F7" s="28">
        <v>2483100000</v>
      </c>
      <c r="G7" s="20"/>
      <c r="H7" s="20"/>
      <c r="I7" s="20"/>
      <c r="J7" s="20"/>
      <c r="K7" s="20"/>
      <c r="L7" s="20"/>
      <c r="M7" s="20"/>
      <c r="N7" s="20"/>
      <c r="O7" s="20"/>
      <c r="P7" s="20"/>
      <c r="Q7" s="20"/>
      <c r="R7" s="20"/>
      <c r="S7" s="20"/>
      <c r="T7" s="20"/>
      <c r="U7" s="20"/>
      <c r="V7" s="20"/>
    </row>
    <row r="8" spans="1:22" ht="19" x14ac:dyDescent="0.25">
      <c r="A8" s="20"/>
      <c r="B8" s="29" t="s">
        <v>550</v>
      </c>
      <c r="C8" s="27">
        <v>5573500000</v>
      </c>
      <c r="D8" s="27">
        <v>5559400000</v>
      </c>
      <c r="E8" s="27">
        <v>5148400000</v>
      </c>
      <c r="F8" s="28">
        <v>3918400000</v>
      </c>
      <c r="G8" s="20"/>
      <c r="H8" s="20"/>
      <c r="I8" s="20"/>
      <c r="J8" s="20"/>
      <c r="K8" s="20"/>
      <c r="L8" s="20"/>
      <c r="M8" s="20"/>
      <c r="N8" s="20"/>
      <c r="O8" s="20"/>
      <c r="P8" s="20"/>
      <c r="Q8" s="20"/>
      <c r="R8" s="20"/>
      <c r="S8" s="20"/>
      <c r="T8" s="20"/>
      <c r="U8" s="20"/>
      <c r="V8" s="20"/>
    </row>
    <row r="9" spans="1:22" ht="19" x14ac:dyDescent="0.25">
      <c r="A9" s="20"/>
      <c r="B9" s="29" t="s">
        <v>551</v>
      </c>
      <c r="C9" s="27">
        <v>7592500000</v>
      </c>
      <c r="D9" s="27">
        <v>7574600000</v>
      </c>
      <c r="E9" s="27">
        <v>7439700000</v>
      </c>
      <c r="F9" s="28">
        <v>6401500000</v>
      </c>
      <c r="G9" s="20"/>
      <c r="H9" s="20"/>
      <c r="I9" s="20"/>
      <c r="J9" s="20"/>
      <c r="K9" s="20"/>
      <c r="L9" s="20"/>
      <c r="M9" s="20"/>
      <c r="N9" s="20"/>
      <c r="O9" s="20"/>
      <c r="P9" s="20"/>
      <c r="Q9" s="20"/>
      <c r="R9" s="20"/>
      <c r="S9" s="20"/>
      <c r="T9" s="20"/>
      <c r="U9" s="20"/>
      <c r="V9" s="20"/>
    </row>
    <row r="10" spans="1:22" ht="19" x14ac:dyDescent="0.25">
      <c r="A10" s="20"/>
      <c r="B10" s="29" t="s">
        <v>552</v>
      </c>
      <c r="C10" s="27">
        <v>2635300000</v>
      </c>
      <c r="D10" s="27">
        <v>2650700000</v>
      </c>
      <c r="E10" s="27">
        <v>2639200000</v>
      </c>
      <c r="F10" s="28">
        <v>2547000000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5608600000</v>
      </c>
      <c r="D12" s="27">
        <v>5256000000</v>
      </c>
      <c r="E12" s="27">
        <v>4751600000</v>
      </c>
      <c r="F12" s="28">
        <v>4185400000</v>
      </c>
      <c r="G12" s="20"/>
      <c r="H12" s="20"/>
      <c r="I12" s="20"/>
      <c r="J12" s="20"/>
      <c r="K12" s="20"/>
      <c r="L12" s="20"/>
      <c r="M12" s="20"/>
      <c r="N12" s="20"/>
      <c r="O12" s="20"/>
      <c r="P12" s="20"/>
      <c r="Q12" s="20"/>
      <c r="R12" s="20"/>
      <c r="S12" s="20"/>
      <c r="T12" s="20"/>
      <c r="U12" s="20"/>
      <c r="V12" s="20"/>
    </row>
    <row r="13" spans="1:22" ht="19" x14ac:dyDescent="0.25">
      <c r="A13" s="20"/>
      <c r="B13" s="29" t="s">
        <v>555</v>
      </c>
      <c r="C13" s="27">
        <v>4687500000</v>
      </c>
      <c r="D13" s="27">
        <v>3973300000</v>
      </c>
      <c r="E13" s="27">
        <v>3601200000</v>
      </c>
      <c r="F13" s="28">
        <v>3210300000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1116800000</v>
      </c>
      <c r="D17" s="34">
        <v>757100000</v>
      </c>
      <c r="E17" s="34">
        <v>1334800000</v>
      </c>
      <c r="F17" s="35">
        <v>946200000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0.60894220283533262</v>
      </c>
      <c r="D24" s="50">
        <f>D17/(D4)</f>
        <v>0.47706364209199748</v>
      </c>
      <c r="E24" s="50">
        <f>E17/(E4)</f>
        <v>1.0143627935253439</v>
      </c>
      <c r="F24" s="51">
        <f>F17/(F4)</f>
        <v>0.83043707214323326</v>
      </c>
      <c r="G24" s="46">
        <f>(IF(C24 &gt; 0.5, 100, IF(C24 &gt;= 0.2, 50, 0))) +
  (IF(D24 &gt; 0.5, 100, IF(D24 &gt;= 0.2, 50, 0))) +
  (IF(E24 &gt; 0.5, 100, IF(E24 &gt;= 0.2, 50, 0))) +
  (IF(F24 &gt; 0.5, 100, IF(F24 &gt;= 0.2, 50, 0)))</f>
        <v>350</v>
      </c>
      <c r="H24" s="47" t="s">
        <v>571</v>
      </c>
      <c r="I24" s="20"/>
      <c r="J24" s="20"/>
      <c r="K24" s="20"/>
      <c r="L24" s="20"/>
      <c r="M24" s="20"/>
      <c r="N24" s="20"/>
      <c r="O24" s="20"/>
      <c r="P24" s="20"/>
      <c r="Q24" s="20"/>
      <c r="R24" s="20"/>
      <c r="S24" s="20"/>
      <c r="T24" s="20"/>
      <c r="U24" s="20"/>
      <c r="V24" s="20"/>
    </row>
    <row r="25" spans="1:22" x14ac:dyDescent="0.2">
      <c r="A25" s="20"/>
      <c r="B25" s="39" t="s">
        <v>487</v>
      </c>
      <c r="C25" s="50">
        <f>C17/C6</f>
        <v>9.0944625407166121E-2</v>
      </c>
      <c r="D25" s="50">
        <f>D17/D6</f>
        <v>6.5561703859576201E-2</v>
      </c>
      <c r="E25" s="50">
        <f>E17/E6</f>
        <v>0.12089594145404813</v>
      </c>
      <c r="F25" s="51">
        <f>F17/F6</f>
        <v>9.8441498990823773E-2</v>
      </c>
      <c r="G25" s="46">
        <f>(IF(C25 &gt; 0.17, 100, IF(C25 &gt;= 0.1, 50, 0))) +
  (IF(D25 &gt; 0.17, 100, IF(D25 &gt;= 0.1, 50, 0))) +
  (IF(E25 &gt; 0.17, 100, IF(E25 &gt;= 0.1, 50, 0))) +
  (IF(F25 &gt; 0.17, 100, IF(F25 &gt;= 0.1, 50, 0)))</f>
        <v>50</v>
      </c>
      <c r="H25" s="47" t="s">
        <v>572</v>
      </c>
      <c r="I25" s="20"/>
      <c r="J25" s="20"/>
      <c r="K25" s="20"/>
      <c r="L25" s="20"/>
      <c r="M25" s="20"/>
      <c r="N25" s="20"/>
      <c r="O25" s="20"/>
      <c r="P25" s="20"/>
      <c r="Q25" s="20"/>
      <c r="R25" s="20"/>
      <c r="S25" s="20"/>
      <c r="T25" s="20"/>
      <c r="U25" s="20"/>
      <c r="V25" s="20"/>
    </row>
    <row r="26" spans="1:22" x14ac:dyDescent="0.2">
      <c r="A26" s="20"/>
      <c r="B26" s="39" t="s">
        <v>489</v>
      </c>
      <c r="C26" s="50">
        <f>C8/C6</f>
        <v>0.45386807817589575</v>
      </c>
      <c r="D26" s="50">
        <f>D8/D6</f>
        <v>0.48142086439958781</v>
      </c>
      <c r="E26" s="50">
        <f>E8/E6</f>
        <v>0.46630256591401065</v>
      </c>
      <c r="F26" s="51">
        <f>F8/F6</f>
        <v>0.40766557772737677</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1.0368301742502868</v>
      </c>
      <c r="D27" s="50">
        <f>D9/(D13+D10)</f>
        <v>1.1435084541062801</v>
      </c>
      <c r="E27" s="50">
        <f>E9/(E13+E10)</f>
        <v>1.1921831933850395</v>
      </c>
      <c r="F27" s="51">
        <f>F9/(F13+F10)</f>
        <v>1.1118927274937904</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0.10283957822111574</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0.15250996886436882</v>
      </c>
      <c r="D31" s="50">
        <f>D17/(D13+D10)</f>
        <v>0.11429649758454107</v>
      </c>
      <c r="E31" s="50">
        <f>E17/(E13+E10)</f>
        <v>0.21389654509326325</v>
      </c>
      <c r="F31" s="51">
        <f>F17/(F13+F10)</f>
        <v>0.16434787139805118</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0.50749999999999995</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20049723000</v>
      </c>
      <c r="D4" s="27">
        <v>18077484000</v>
      </c>
      <c r="E4" s="27">
        <v>16728193000</v>
      </c>
      <c r="F4" s="28">
        <v>15978141000</v>
      </c>
      <c r="G4" s="20"/>
      <c r="H4" s="20"/>
      <c r="I4" s="20"/>
      <c r="J4" s="20"/>
      <c r="K4" s="20"/>
      <c r="L4" s="20"/>
      <c r="M4" s="20"/>
      <c r="N4" s="20"/>
      <c r="O4" s="20"/>
      <c r="P4" s="20"/>
      <c r="Q4" s="20"/>
      <c r="R4" s="20"/>
      <c r="S4" s="20"/>
      <c r="T4" s="20"/>
      <c r="U4" s="20"/>
      <c r="V4" s="20"/>
    </row>
    <row r="5" spans="1:22" ht="19" x14ac:dyDescent="0.25">
      <c r="A5" s="20"/>
      <c r="B5" s="29" t="s">
        <v>547</v>
      </c>
      <c r="C5" s="27">
        <v>5737122000</v>
      </c>
      <c r="D5" s="27">
        <v>5654217000</v>
      </c>
      <c r="E5" s="27">
        <v>5372071000</v>
      </c>
      <c r="F5" s="28">
        <v>5472553000</v>
      </c>
      <c r="G5" s="20"/>
      <c r="H5" s="20"/>
      <c r="I5" s="20"/>
      <c r="J5" s="20"/>
      <c r="K5" s="20"/>
      <c r="L5" s="20"/>
      <c r="M5" s="20"/>
      <c r="N5" s="20"/>
      <c r="O5" s="20"/>
      <c r="P5" s="20"/>
      <c r="Q5" s="20"/>
      <c r="R5" s="20"/>
      <c r="S5" s="20"/>
      <c r="T5" s="20"/>
      <c r="U5" s="20"/>
      <c r="V5" s="20"/>
    </row>
    <row r="6" spans="1:22" ht="19" x14ac:dyDescent="0.25">
      <c r="A6" s="20"/>
      <c r="B6" s="29" t="s">
        <v>548</v>
      </c>
      <c r="C6" s="27">
        <v>32650724000</v>
      </c>
      <c r="D6" s="27">
        <v>30310742000</v>
      </c>
      <c r="E6" s="27">
        <v>27918698000</v>
      </c>
      <c r="F6" s="28">
        <v>27006841000</v>
      </c>
      <c r="G6" s="20"/>
      <c r="H6" s="20"/>
      <c r="I6" s="20"/>
      <c r="J6" s="20"/>
      <c r="K6" s="20"/>
      <c r="L6" s="20"/>
      <c r="M6" s="20"/>
      <c r="N6" s="20"/>
      <c r="O6" s="20"/>
      <c r="P6" s="20"/>
      <c r="Q6" s="20"/>
      <c r="R6" s="20"/>
      <c r="S6" s="20"/>
      <c r="T6" s="20"/>
      <c r="U6" s="20"/>
      <c r="V6" s="20"/>
    </row>
    <row r="7" spans="1:22" ht="19" x14ac:dyDescent="0.25">
      <c r="A7" s="20"/>
      <c r="B7" s="29" t="s">
        <v>549</v>
      </c>
      <c r="C7" s="27">
        <v>3162250000</v>
      </c>
      <c r="D7" s="27">
        <v>1838298000</v>
      </c>
      <c r="E7" s="27">
        <v>1605954000</v>
      </c>
      <c r="F7" s="28">
        <v>2024750000</v>
      </c>
      <c r="G7" s="20"/>
      <c r="H7" s="20"/>
      <c r="I7" s="20"/>
      <c r="J7" s="20"/>
      <c r="K7" s="20"/>
      <c r="L7" s="20"/>
      <c r="M7" s="20"/>
      <c r="N7" s="20"/>
      <c r="O7" s="20"/>
      <c r="P7" s="20"/>
      <c r="Q7" s="20"/>
      <c r="R7" s="20"/>
      <c r="S7" s="20"/>
      <c r="T7" s="20"/>
      <c r="U7" s="20"/>
      <c r="V7" s="20"/>
    </row>
    <row r="8" spans="1:22" ht="19" x14ac:dyDescent="0.25">
      <c r="A8" s="20"/>
      <c r="B8" s="29" t="s">
        <v>550</v>
      </c>
      <c r="C8" s="27">
        <v>16974975000</v>
      </c>
      <c r="D8" s="27">
        <v>16966612000</v>
      </c>
      <c r="E8" s="27">
        <v>15430980000</v>
      </c>
      <c r="F8" s="28">
        <v>14347973000</v>
      </c>
      <c r="G8" s="20"/>
      <c r="H8" s="20"/>
      <c r="I8" s="20"/>
      <c r="J8" s="20"/>
      <c r="K8" s="20"/>
      <c r="L8" s="20"/>
      <c r="M8" s="20"/>
      <c r="N8" s="20"/>
      <c r="O8" s="20"/>
      <c r="P8" s="20"/>
      <c r="Q8" s="20"/>
      <c r="R8" s="20"/>
      <c r="S8" s="20"/>
      <c r="T8" s="20"/>
      <c r="U8" s="20"/>
      <c r="V8" s="20"/>
    </row>
    <row r="9" spans="1:22" ht="19" x14ac:dyDescent="0.25">
      <c r="A9" s="20"/>
      <c r="B9" s="29" t="s">
        <v>551</v>
      </c>
      <c r="C9" s="27">
        <v>20137225000</v>
      </c>
      <c r="D9" s="27">
        <v>18804910000</v>
      </c>
      <c r="E9" s="27">
        <v>17036934000</v>
      </c>
      <c r="F9" s="28">
        <v>16372723000</v>
      </c>
      <c r="G9" s="20"/>
      <c r="H9" s="20"/>
      <c r="I9" s="20"/>
      <c r="J9" s="20"/>
      <c r="K9" s="20"/>
      <c r="L9" s="20"/>
      <c r="M9" s="20"/>
      <c r="N9" s="20"/>
      <c r="O9" s="20"/>
      <c r="P9" s="20"/>
      <c r="Q9" s="20"/>
      <c r="R9" s="20"/>
      <c r="S9" s="20"/>
      <c r="T9" s="20"/>
      <c r="U9" s="20"/>
      <c r="V9" s="20"/>
    </row>
    <row r="10" spans="1:22" ht="19" x14ac:dyDescent="0.25">
      <c r="A10" s="20"/>
      <c r="B10" s="29" t="s">
        <v>552</v>
      </c>
      <c r="C10" s="27">
        <v>56117000</v>
      </c>
      <c r="D10" s="27">
        <v>71966000</v>
      </c>
      <c r="E10" s="27">
        <v>112208000</v>
      </c>
      <c r="F10" s="28">
        <v>122118000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-4760631000</v>
      </c>
      <c r="D12" s="27">
        <v>-4352732000</v>
      </c>
      <c r="E12" s="27">
        <v>-3904647000</v>
      </c>
      <c r="F12" s="28">
        <v>-3358972000</v>
      </c>
      <c r="G12" s="20"/>
      <c r="H12" s="20"/>
      <c r="I12" s="20"/>
      <c r="J12" s="20"/>
      <c r="K12" s="20"/>
      <c r="L12" s="20"/>
      <c r="M12" s="20"/>
      <c r="N12" s="20"/>
      <c r="O12" s="20"/>
      <c r="P12" s="20"/>
      <c r="Q12" s="20"/>
      <c r="R12" s="20"/>
      <c r="S12" s="20"/>
      <c r="T12" s="20"/>
      <c r="U12" s="20"/>
      <c r="V12" s="20"/>
    </row>
    <row r="13" spans="1:22" ht="19" x14ac:dyDescent="0.25">
      <c r="A13" s="20"/>
      <c r="B13" s="29" t="s">
        <v>555</v>
      </c>
      <c r="C13" s="27">
        <v>12513499000</v>
      </c>
      <c r="D13" s="27">
        <v>11505832000</v>
      </c>
      <c r="E13" s="27">
        <v>10881764000</v>
      </c>
      <c r="F13" s="28">
        <v>10634118000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3216595000</v>
      </c>
      <c r="D17" s="34">
        <v>2963182000</v>
      </c>
      <c r="E17" s="34">
        <v>2547206000</v>
      </c>
      <c r="F17" s="35">
        <v>2309826000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f>C17/(C4)</f>
        <v>0.16043089473106437</v>
      </c>
      <c r="D24" s="50">
        <f>D17/(D4)</f>
        <v>0.16391562011616218</v>
      </c>
      <c r="E24" s="50">
        <f>E17/(E4)</f>
        <v>0.15227024221922833</v>
      </c>
      <c r="F24" s="51">
        <f>F17/(F4)</f>
        <v>0.14456162328270855</v>
      </c>
      <c r="G24" s="46">
        <f>(IF(C24 &gt; 0.5, 100, IF(C24 &gt;= 0.2, 50, 0))) +
  (IF(D24 &gt; 0.5, 100, IF(D24 &gt;= 0.2, 50, 0))) +
  (IF(E24 &gt; 0.5, 100, IF(E24 &gt;= 0.2, 50, 0))) +
  (IF(F24 &gt; 0.5, 100, IF(F24 &gt;= 0.2, 50, 0)))</f>
        <v>0</v>
      </c>
      <c r="H24" s="47" t="s">
        <v>571</v>
      </c>
      <c r="I24" s="20"/>
      <c r="J24" s="20"/>
      <c r="K24" s="20"/>
      <c r="L24" s="20"/>
      <c r="M24" s="20"/>
      <c r="N24" s="20"/>
      <c r="O24" s="20"/>
      <c r="P24" s="20"/>
      <c r="Q24" s="20"/>
      <c r="R24" s="20"/>
      <c r="S24" s="20"/>
      <c r="T24" s="20"/>
      <c r="U24" s="20"/>
      <c r="V24" s="20"/>
    </row>
    <row r="25" spans="1:22" x14ac:dyDescent="0.2">
      <c r="A25" s="20"/>
      <c r="B25" s="39" t="s">
        <v>487</v>
      </c>
      <c r="C25" s="50">
        <f>C17/C6</f>
        <v>9.851527335197835E-2</v>
      </c>
      <c r="D25" s="50">
        <f>D17/D6</f>
        <v>9.7760127416214357E-2</v>
      </c>
      <c r="E25" s="50">
        <f>E17/E6</f>
        <v>9.1236561246516579E-2</v>
      </c>
      <c r="F25" s="51">
        <f>F17/F6</f>
        <v>8.552744099171021E-2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0.51989582221821484</v>
      </c>
      <c r="D26" s="50">
        <f>D8/D6</f>
        <v>0.55975574599922362</v>
      </c>
      <c r="E26" s="50">
        <f>E8/E6</f>
        <v>0.55271130480368391</v>
      </c>
      <c r="F26" s="51">
        <f>F8/F6</f>
        <v>0.53127179887495912</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1.6020557032132088</v>
      </c>
      <c r="D27" s="50">
        <f>D9/(D13+D10)</f>
        <v>1.6242216352366832</v>
      </c>
      <c r="E27" s="50">
        <f>E9/(E13+E10)</f>
        <v>1.5496613962633341</v>
      </c>
      <c r="F27" s="51">
        <f>F9/(F13+F10)</f>
        <v>1.5221610050207155</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0.1236402864821784</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0.25590240783807555</v>
      </c>
      <c r="D31" s="50">
        <f>D17/(D13+D10)</f>
        <v>0.25593657792267582</v>
      </c>
      <c r="E31" s="50">
        <f>E17/(E13+E10)</f>
        <v>0.23169114856759687</v>
      </c>
      <c r="F31" s="51">
        <f>F17/(F13+F10)</f>
        <v>0.21474296398851792</v>
      </c>
      <c r="G31" s="46">
        <f>(IF(C31 &gt; 0.23, 100, 0)) +
  (IF(D31 &gt; 0.23, 100, 0)) +
  (IF(E31 &gt; 0.23, 100, 0)) +
  (IF(F31 &gt; 0.23, 100, 0))</f>
        <v>300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0.50583333333333325</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457266000</v>
      </c>
      <c r="D4" s="27">
        <v>462956000</v>
      </c>
      <c r="E4" s="27">
        <v>474713000</v>
      </c>
      <c r="F4" s="28">
        <v>499287000</v>
      </c>
      <c r="G4" s="20"/>
      <c r="H4" s="20"/>
      <c r="I4" s="20"/>
      <c r="J4" s="20"/>
      <c r="K4" s="20"/>
      <c r="L4" s="20"/>
      <c r="M4" s="20"/>
      <c r="N4" s="20"/>
      <c r="O4" s="20"/>
      <c r="P4" s="20"/>
      <c r="Q4" s="20"/>
      <c r="R4" s="20"/>
      <c r="S4" s="20"/>
      <c r="T4" s="20"/>
      <c r="U4" s="20"/>
      <c r="V4" s="20"/>
    </row>
    <row r="5" spans="1:22" ht="19" x14ac:dyDescent="0.25">
      <c r="A5" s="20"/>
      <c r="B5" s="29" t="s">
        <v>547</v>
      </c>
      <c r="C5" s="27">
        <v>0</v>
      </c>
      <c r="D5" s="27">
        <v>0</v>
      </c>
      <c r="E5" s="27">
        <v>0</v>
      </c>
      <c r="F5" s="28">
        <v>0</v>
      </c>
      <c r="G5" s="20"/>
      <c r="H5" s="20"/>
      <c r="I5" s="20"/>
      <c r="J5" s="20"/>
      <c r="K5" s="20"/>
      <c r="L5" s="20"/>
      <c r="M5" s="20"/>
      <c r="N5" s="20"/>
      <c r="O5" s="20"/>
      <c r="P5" s="20"/>
      <c r="Q5" s="20"/>
      <c r="R5" s="20"/>
      <c r="S5" s="20"/>
      <c r="T5" s="20"/>
      <c r="U5" s="20"/>
      <c r="V5" s="20"/>
    </row>
    <row r="6" spans="1:22" ht="19" x14ac:dyDescent="0.25">
      <c r="A6" s="20"/>
      <c r="B6" s="29" t="s">
        <v>548</v>
      </c>
      <c r="C6" s="27">
        <v>20034564000</v>
      </c>
      <c r="D6" s="27">
        <v>20218262000</v>
      </c>
      <c r="E6" s="27">
        <v>21169241000</v>
      </c>
      <c r="F6" s="28">
        <v>20286891000</v>
      </c>
      <c r="G6" s="20"/>
      <c r="H6" s="20"/>
      <c r="I6" s="20"/>
      <c r="J6" s="20"/>
      <c r="K6" s="20"/>
      <c r="L6" s="20"/>
      <c r="M6" s="20"/>
      <c r="N6" s="20"/>
      <c r="O6" s="20"/>
      <c r="P6" s="20"/>
      <c r="Q6" s="20"/>
      <c r="R6" s="20"/>
      <c r="S6" s="20"/>
      <c r="T6" s="20"/>
      <c r="U6" s="20"/>
      <c r="V6" s="20"/>
    </row>
    <row r="7" spans="1:22" ht="19" x14ac:dyDescent="0.25">
      <c r="A7" s="20"/>
      <c r="B7" s="29" t="s">
        <v>549</v>
      </c>
      <c r="C7" s="27">
        <v>838508000</v>
      </c>
      <c r="D7" s="27">
        <v>536914000</v>
      </c>
      <c r="E7" s="27">
        <v>725055000</v>
      </c>
      <c r="F7" s="28">
        <v>820354000</v>
      </c>
      <c r="G7" s="20"/>
      <c r="H7" s="20"/>
      <c r="I7" s="20"/>
      <c r="J7" s="20"/>
      <c r="K7" s="20"/>
      <c r="L7" s="20"/>
      <c r="M7" s="20"/>
      <c r="N7" s="20"/>
      <c r="O7" s="20"/>
      <c r="P7" s="20"/>
      <c r="Q7" s="20"/>
      <c r="R7" s="20"/>
      <c r="S7" s="20"/>
      <c r="T7" s="20"/>
      <c r="U7" s="20"/>
      <c r="V7" s="20"/>
    </row>
    <row r="8" spans="1:22" ht="19" x14ac:dyDescent="0.25">
      <c r="A8" s="20"/>
      <c r="B8" s="29" t="s">
        <v>550</v>
      </c>
      <c r="C8" s="27">
        <v>7617680000</v>
      </c>
      <c r="D8" s="27">
        <v>7980396000</v>
      </c>
      <c r="E8" s="27">
        <v>8758001000</v>
      </c>
      <c r="F8" s="28">
        <v>8364100000</v>
      </c>
      <c r="G8" s="20"/>
      <c r="H8" s="20"/>
      <c r="I8" s="20"/>
      <c r="J8" s="20"/>
      <c r="K8" s="20"/>
      <c r="L8" s="20"/>
      <c r="M8" s="20"/>
      <c r="N8" s="20"/>
      <c r="O8" s="20"/>
      <c r="P8" s="20"/>
      <c r="Q8" s="20"/>
      <c r="R8" s="20"/>
      <c r="S8" s="20"/>
      <c r="T8" s="20"/>
      <c r="U8" s="20"/>
      <c r="V8" s="20"/>
    </row>
    <row r="9" spans="1:22" ht="19" x14ac:dyDescent="0.25">
      <c r="A9" s="20"/>
      <c r="B9" s="29" t="s">
        <v>551</v>
      </c>
      <c r="C9" s="27">
        <v>8456188000</v>
      </c>
      <c r="D9" s="27">
        <v>8517310000</v>
      </c>
      <c r="E9" s="27">
        <v>9483056000</v>
      </c>
      <c r="F9" s="28">
        <v>9184454000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37280000</v>
      </c>
      <c r="D11" s="27">
        <v>37280000</v>
      </c>
      <c r="E11" s="27">
        <v>37280000</v>
      </c>
      <c r="F11" s="28">
        <v>37280000</v>
      </c>
      <c r="G11" s="20"/>
      <c r="H11" s="20"/>
      <c r="I11" s="20"/>
      <c r="J11" s="20"/>
      <c r="K11" s="20"/>
      <c r="L11" s="20"/>
      <c r="M11" s="20"/>
      <c r="N11" s="20"/>
      <c r="O11" s="20"/>
      <c r="P11" s="20"/>
      <c r="Q11" s="20"/>
      <c r="R11" s="20"/>
      <c r="S11" s="20"/>
      <c r="T11" s="20"/>
      <c r="U11" s="20"/>
      <c r="V11" s="20"/>
    </row>
    <row r="12" spans="1:22" ht="19" x14ac:dyDescent="0.25">
      <c r="A12" s="20"/>
      <c r="B12" s="29" t="s">
        <v>554</v>
      </c>
      <c r="C12" s="27">
        <v>1437185000</v>
      </c>
      <c r="D12" s="27">
        <v>1658837000</v>
      </c>
      <c r="E12" s="27">
        <v>1827063000</v>
      </c>
      <c r="F12" s="28">
        <v>1399715000</v>
      </c>
      <c r="G12" s="20"/>
      <c r="H12" s="20"/>
      <c r="I12" s="20"/>
      <c r="J12" s="20"/>
      <c r="K12" s="20"/>
      <c r="L12" s="20"/>
      <c r="M12" s="20"/>
      <c r="N12" s="20"/>
      <c r="O12" s="20"/>
      <c r="P12" s="20"/>
      <c r="Q12" s="20"/>
      <c r="R12" s="20"/>
      <c r="S12" s="20"/>
      <c r="T12" s="20"/>
      <c r="U12" s="20"/>
      <c r="V12" s="20"/>
    </row>
    <row r="13" spans="1:22" ht="19" x14ac:dyDescent="0.25">
      <c r="A13" s="20"/>
      <c r="B13" s="29" t="s">
        <v>555</v>
      </c>
      <c r="C13" s="27">
        <v>11578376000</v>
      </c>
      <c r="D13" s="27">
        <v>11700952000</v>
      </c>
      <c r="E13" s="27">
        <v>11686185000</v>
      </c>
      <c r="F13" s="28">
        <v>11102437000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1532798000</v>
      </c>
      <c r="D17" s="34">
        <v>1454756000</v>
      </c>
      <c r="E17" s="34">
        <v>1260184000</v>
      </c>
      <c r="F17" s="35">
        <v>1265536000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f>C17/(C4)</f>
        <v>3.3520926550410484</v>
      </c>
      <c r="D24" s="50">
        <f>D17/(D4)</f>
        <v>3.1423202204961163</v>
      </c>
      <c r="E24" s="50">
        <f>E17/(E4)</f>
        <v>2.6546228984670739</v>
      </c>
      <c r="F24" s="51">
        <f>F17/(F4)</f>
        <v>2.5346864628960897</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7.6507679428411815E-2</v>
      </c>
      <c r="D25" s="50">
        <f>D17/D6</f>
        <v>7.1952574360743773E-2</v>
      </c>
      <c r="E25" s="50">
        <f>E17/E6</f>
        <v>5.9529011928202813E-2</v>
      </c>
      <c r="F25" s="51">
        <f>F17/F6</f>
        <v>6.2381958871864596E-2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0.38022689188544356</v>
      </c>
      <c r="D26" s="50">
        <f>D8/D6</f>
        <v>0.3947122655745583</v>
      </c>
      <c r="E26" s="50">
        <f>E8/E6</f>
        <v>0.41371351008758417</v>
      </c>
      <c r="F26" s="51">
        <f>F8/F6</f>
        <v>0.41229087295830591</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0.73034318457096226</v>
      </c>
      <c r="D27" s="50">
        <f>D9/(D13+D10)</f>
        <v>0.72791598495575405</v>
      </c>
      <c r="E27" s="50">
        <f>E9/(E13+E10)</f>
        <v>0.81147577246124381</v>
      </c>
      <c r="F27" s="51">
        <f>F9/(F13+F10)</f>
        <v>0.82724666665525781</v>
      </c>
      <c r="G27" s="46">
        <f>(IF(C27 &lt; 0.8, 100, IF(C27 &lt; 1, 50, 0))) +
  (IF(D27 &lt; 0.8, 100, IF(D27 &lt; 1, 50, 0))) +
  (IF(E27 &lt; 0.8, 100, IF(E27 &lt; 1, 50, 0))) +
  (IF(F27 &lt; 0.8, 100, IF(F27 &lt; 1, 50, 0)))</f>
        <v>300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Fail</v>
      </c>
      <c r="D28" s="52" t="str">
        <f>IF(D11=0, "Pass", "Fail")</f>
        <v>Fail</v>
      </c>
      <c r="E28" s="52" t="str">
        <f>IF(E11=0, "Pass", "Fail")</f>
        <v>Fail</v>
      </c>
      <c r="F28" s="53" t="str">
        <f>IF(F11=0, "Pass", "Fail")</f>
        <v>Fail</v>
      </c>
      <c r="G28" s="46">
        <f>(COUNTIF(C28:F28, "Pass") * 100) + (COUNTIF(C28:F28, "Fail") * 0)</f>
        <v>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2.6539086990461647E-2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0.1323845416662924</v>
      </c>
      <c r="D31" s="50">
        <f>D17/(D13+D10)</f>
        <v>0.12432800339664669</v>
      </c>
      <c r="E31" s="50">
        <f>E17/(E13+E10)</f>
        <v>0.10783536286649578</v>
      </c>
      <c r="F31" s="51">
        <f>F17/(F13+F10)</f>
        <v>0.11398722640803996</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0.43</v>
      </c>
      <c r="J2" s="20"/>
      <c r="K2" s="20"/>
      <c r="L2" s="20"/>
      <c r="M2" s="20"/>
      <c r="N2" s="20"/>
      <c r="O2" s="20"/>
      <c r="P2" s="20"/>
      <c r="Q2" s="20"/>
      <c r="R2" s="20"/>
      <c r="S2" s="20"/>
      <c r="T2" s="20"/>
      <c r="U2" s="20"/>
      <c r="V2" s="20"/>
    </row>
    <row r="3" spans="1:22" ht="19" x14ac:dyDescent="0.25">
      <c r="A3" s="20"/>
      <c r="B3" s="26" t="s">
        <v>545</v>
      </c>
      <c r="C3" s="27">
        <v>0</v>
      </c>
      <c r="D3" s="27">
        <v>0</v>
      </c>
      <c r="E3" s="27">
        <v>0</v>
      </c>
      <c r="F3" s="28">
        <v>57938000</v>
      </c>
      <c r="G3" s="20"/>
      <c r="H3" s="20"/>
      <c r="I3" s="20"/>
      <c r="J3" s="20"/>
      <c r="K3" s="20"/>
      <c r="L3" s="20"/>
      <c r="M3" s="20"/>
      <c r="N3" s="20"/>
      <c r="O3" s="20"/>
      <c r="P3" s="20"/>
      <c r="Q3" s="20"/>
      <c r="R3" s="20"/>
      <c r="S3" s="20"/>
      <c r="T3" s="20"/>
      <c r="U3" s="20"/>
      <c r="V3" s="20"/>
    </row>
    <row r="4" spans="1:22" ht="19" x14ac:dyDescent="0.25">
      <c r="A4" s="20"/>
      <c r="B4" s="29" t="s">
        <v>546</v>
      </c>
      <c r="C4" s="27">
        <v>63757000</v>
      </c>
      <c r="D4" s="27">
        <v>67239000</v>
      </c>
      <c r="E4" s="27">
        <v>68972000</v>
      </c>
      <c r="F4" s="28">
        <v>72143000</v>
      </c>
      <c r="G4" s="20"/>
      <c r="H4" s="20"/>
      <c r="I4" s="20"/>
      <c r="J4" s="20"/>
      <c r="K4" s="20"/>
      <c r="L4" s="20"/>
      <c r="M4" s="20"/>
      <c r="N4" s="20"/>
      <c r="O4" s="20"/>
      <c r="P4" s="20"/>
      <c r="Q4" s="20"/>
      <c r="R4" s="20"/>
      <c r="S4" s="20"/>
      <c r="T4" s="20"/>
      <c r="U4" s="20"/>
      <c r="V4" s="20"/>
    </row>
    <row r="5" spans="1:22" ht="19" x14ac:dyDescent="0.25">
      <c r="A5" s="20"/>
      <c r="B5" s="29" t="s">
        <v>547</v>
      </c>
      <c r="C5" s="27">
        <v>0</v>
      </c>
      <c r="D5" s="27">
        <v>0</v>
      </c>
      <c r="E5" s="27">
        <v>0</v>
      </c>
      <c r="F5" s="28">
        <v>0</v>
      </c>
      <c r="G5" s="20"/>
      <c r="H5" s="20"/>
      <c r="I5" s="20"/>
      <c r="J5" s="20"/>
      <c r="K5" s="20"/>
      <c r="L5" s="20"/>
      <c r="M5" s="20"/>
      <c r="N5" s="20"/>
      <c r="O5" s="20"/>
      <c r="P5" s="20"/>
      <c r="Q5" s="20"/>
      <c r="R5" s="20"/>
      <c r="S5" s="20"/>
      <c r="T5" s="20"/>
      <c r="U5" s="20"/>
      <c r="V5" s="20"/>
    </row>
    <row r="6" spans="1:22" ht="19" x14ac:dyDescent="0.25">
      <c r="A6" s="20"/>
      <c r="B6" s="29" t="s">
        <v>548</v>
      </c>
      <c r="C6" s="27">
        <v>12361427000</v>
      </c>
      <c r="D6" s="27">
        <v>12372905000</v>
      </c>
      <c r="E6" s="27">
        <v>12997873000</v>
      </c>
      <c r="F6" s="28">
        <v>12936177000</v>
      </c>
      <c r="G6" s="20"/>
      <c r="H6" s="20"/>
      <c r="I6" s="20"/>
      <c r="J6" s="20"/>
      <c r="K6" s="20"/>
      <c r="L6" s="20"/>
      <c r="M6" s="20"/>
      <c r="N6" s="20"/>
      <c r="O6" s="20"/>
      <c r="P6" s="20"/>
      <c r="Q6" s="20"/>
      <c r="R6" s="20"/>
      <c r="S6" s="20"/>
      <c r="T6" s="20"/>
      <c r="U6" s="20"/>
      <c r="V6" s="20"/>
    </row>
    <row r="7" spans="1:22" ht="19" x14ac:dyDescent="0.25">
      <c r="A7" s="20"/>
      <c r="B7" s="29" t="s">
        <v>549</v>
      </c>
      <c r="C7" s="27">
        <v>352755000</v>
      </c>
      <c r="D7" s="27">
        <v>389859000</v>
      </c>
      <c r="E7" s="27">
        <v>694357000</v>
      </c>
      <c r="F7" s="28">
        <v>356034000</v>
      </c>
      <c r="G7" s="20"/>
      <c r="H7" s="20"/>
      <c r="I7" s="20"/>
      <c r="J7" s="20"/>
      <c r="K7" s="20"/>
      <c r="L7" s="20"/>
      <c r="M7" s="20"/>
      <c r="N7" s="20"/>
      <c r="O7" s="20"/>
      <c r="P7" s="20"/>
      <c r="Q7" s="20"/>
      <c r="R7" s="20"/>
      <c r="S7" s="20"/>
      <c r="T7" s="20"/>
      <c r="U7" s="20"/>
      <c r="V7" s="20"/>
    </row>
    <row r="8" spans="1:22" ht="19" x14ac:dyDescent="0.25">
      <c r="A8" s="20"/>
      <c r="B8" s="29" t="s">
        <v>550</v>
      </c>
      <c r="C8" s="27">
        <v>6382489000</v>
      </c>
      <c r="D8" s="27">
        <v>6060780000</v>
      </c>
      <c r="E8" s="27">
        <v>6092342000</v>
      </c>
      <c r="F8" s="28">
        <v>6364712000</v>
      </c>
      <c r="G8" s="20"/>
      <c r="H8" s="20"/>
      <c r="I8" s="20"/>
      <c r="J8" s="20"/>
      <c r="K8" s="20"/>
      <c r="L8" s="20"/>
      <c r="M8" s="20"/>
      <c r="N8" s="20"/>
      <c r="O8" s="20"/>
      <c r="P8" s="20"/>
      <c r="Q8" s="20"/>
      <c r="R8" s="20"/>
      <c r="S8" s="20"/>
      <c r="T8" s="20"/>
      <c r="U8" s="20"/>
      <c r="V8" s="20"/>
    </row>
    <row r="9" spans="1:22" ht="19" x14ac:dyDescent="0.25">
      <c r="A9" s="20"/>
      <c r="B9" s="29" t="s">
        <v>551</v>
      </c>
      <c r="C9" s="27">
        <v>6735244000</v>
      </c>
      <c r="D9" s="27">
        <v>6450639000</v>
      </c>
      <c r="E9" s="27">
        <v>6786699000</v>
      </c>
      <c r="F9" s="28">
        <v>6720746000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-1267536000</v>
      </c>
      <c r="D12" s="27">
        <v>-1080176000</v>
      </c>
      <c r="E12" s="27">
        <v>-916833000</v>
      </c>
      <c r="F12" s="28">
        <v>-861193000</v>
      </c>
      <c r="G12" s="20"/>
      <c r="H12" s="20"/>
      <c r="I12" s="20"/>
      <c r="J12" s="20"/>
      <c r="K12" s="20"/>
      <c r="L12" s="20"/>
      <c r="M12" s="20"/>
      <c r="N12" s="20"/>
      <c r="O12" s="20"/>
      <c r="P12" s="20"/>
      <c r="Q12" s="20"/>
      <c r="R12" s="20"/>
      <c r="S12" s="20"/>
      <c r="T12" s="20"/>
      <c r="U12" s="20"/>
      <c r="V12" s="20"/>
    </row>
    <row r="13" spans="1:22" ht="19" x14ac:dyDescent="0.25">
      <c r="A13" s="20"/>
      <c r="B13" s="29" t="s">
        <v>555</v>
      </c>
      <c r="C13" s="27">
        <v>5626183000</v>
      </c>
      <c r="D13" s="27">
        <v>5922266000</v>
      </c>
      <c r="E13" s="27">
        <v>6211174000</v>
      </c>
      <c r="F13" s="28">
        <v>6215431000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980064000</v>
      </c>
      <c r="D17" s="34">
        <v>975649000</v>
      </c>
      <c r="E17" s="34">
        <v>905259000</v>
      </c>
      <c r="F17" s="35">
        <v>803108000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f>C17/(C4)</f>
        <v>15.371865050112145</v>
      </c>
      <c r="D24" s="50">
        <f>D17/(D4)</f>
        <v>14.510165231487678</v>
      </c>
      <c r="E24" s="50">
        <f>E17/(E4)</f>
        <v>13.125021747955692</v>
      </c>
      <c r="F24" s="51">
        <f>F17/(F4)</f>
        <v>11.132168055112762</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7.9284050296134903E-2</v>
      </c>
      <c r="D25" s="50">
        <f>D17/D6</f>
        <v>7.8853672601543454E-2</v>
      </c>
      <c r="E25" s="50">
        <f>E17/E6</f>
        <v>6.9646702964400412E-2</v>
      </c>
      <c r="F25" s="51">
        <f>F17/F6</f>
        <v>6.2082329269304216E-2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0.51632299410092375</v>
      </c>
      <c r="D26" s="50">
        <f>D8/D6</f>
        <v>0.48984292694399578</v>
      </c>
      <c r="E26" s="50">
        <f>E8/E6</f>
        <v>0.46871838184601433</v>
      </c>
      <c r="F26" s="51">
        <f>F8/F6</f>
        <v>0.49200872869936768</v>
      </c>
      <c r="G26" s="46">
        <f>(IF(C26 &lt; 0.5, 100, 0)) +
  (IF(D26 &lt; 0.5, 100, 0)) +
  (IF(E26 &lt; 0.5, 100, 0)) +
  (IF(F26 &lt; 0.5, 100, 0))</f>
        <v>300</v>
      </c>
      <c r="H26" s="47" t="s">
        <v>573</v>
      </c>
      <c r="I26" s="20"/>
      <c r="J26" s="20"/>
      <c r="K26" s="20"/>
      <c r="L26" s="20"/>
      <c r="M26" s="20"/>
      <c r="N26" s="20"/>
      <c r="O26" s="20"/>
      <c r="P26" s="20"/>
      <c r="Q26" s="20"/>
      <c r="R26" s="20"/>
      <c r="S26" s="20"/>
      <c r="T26" s="20"/>
      <c r="U26" s="20"/>
      <c r="V26" s="20"/>
    </row>
    <row r="27" spans="1:22" x14ac:dyDescent="0.2">
      <c r="A27" s="20"/>
      <c r="B27" s="39" t="s">
        <v>574</v>
      </c>
      <c r="C27" s="50">
        <f>C9/(C13+C10)</f>
        <v>1.1971249424343289</v>
      </c>
      <c r="D27" s="50">
        <f>D9/(D13+D10)</f>
        <v>1.0892180459303922</v>
      </c>
      <c r="E27" s="50">
        <f>E9/(E13+E10)</f>
        <v>1.0926596163623816</v>
      </c>
      <c r="F27" s="51">
        <f>F9/(F13+F10)</f>
        <v>1.0813000739610816</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0.13874043341699463</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0.17419696444285585</v>
      </c>
      <c r="D31" s="50">
        <f>D17/(D13+D10)</f>
        <v>0.16474251578703153</v>
      </c>
      <c r="E31" s="50">
        <f>E17/(E13+E10)</f>
        <v>0.14574684270638691</v>
      </c>
      <c r="F31" s="51">
        <f>F17/(F13+F10)</f>
        <v>0.1292119564998791</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603</v>
      </c>
      <c r="D2" s="23" t="s">
        <v>604</v>
      </c>
      <c r="E2" s="23" t="s">
        <v>605</v>
      </c>
      <c r="F2" s="23" t="s">
        <v>606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0.42875000000000002</v>
      </c>
      <c r="J2" s="20"/>
      <c r="K2" s="20"/>
      <c r="L2" s="20"/>
      <c r="M2" s="20"/>
      <c r="N2" s="20"/>
      <c r="O2" s="20"/>
      <c r="P2" s="20"/>
      <c r="Q2" s="20"/>
      <c r="R2" s="20"/>
      <c r="S2" s="20"/>
      <c r="T2" s="20"/>
      <c r="U2" s="20"/>
      <c r="V2" s="20"/>
    </row>
    <row r="3" spans="1:22" ht="19" x14ac:dyDescent="0.25">
      <c r="A3" s="20"/>
      <c r="B3" s="26" t="s">
        <v>545</v>
      </c>
      <c r="C3" s="27">
        <v>2175000000</v>
      </c>
      <c r="D3" s="27">
        <v>2979000000</v>
      </c>
      <c r="E3" s="27">
        <v>2920000000</v>
      </c>
      <c r="F3" s="28">
        <v>2505000000</v>
      </c>
      <c r="G3" s="20"/>
      <c r="H3" s="20"/>
      <c r="I3" s="20"/>
      <c r="J3" s="20"/>
      <c r="K3" s="20"/>
      <c r="L3" s="20"/>
      <c r="M3" s="20"/>
      <c r="N3" s="20"/>
      <c r="O3" s="20"/>
      <c r="P3" s="20"/>
      <c r="Q3" s="20"/>
      <c r="R3" s="20"/>
      <c r="S3" s="20"/>
      <c r="T3" s="20"/>
      <c r="U3" s="20"/>
      <c r="V3" s="20"/>
    </row>
    <row r="4" spans="1:22" ht="19" x14ac:dyDescent="0.25">
      <c r="A4" s="20"/>
      <c r="B4" s="29" t="s">
        <v>546</v>
      </c>
      <c r="C4" s="27">
        <v>4969000000</v>
      </c>
      <c r="D4" s="27">
        <v>4976000000</v>
      </c>
      <c r="E4" s="27">
        <v>4599000000</v>
      </c>
      <c r="F4" s="28">
        <v>4470000000</v>
      </c>
      <c r="G4" s="20"/>
      <c r="H4" s="20"/>
      <c r="I4" s="20"/>
      <c r="J4" s="20"/>
      <c r="K4" s="20"/>
      <c r="L4" s="20"/>
      <c r="M4" s="20"/>
      <c r="N4" s="20"/>
      <c r="O4" s="20"/>
      <c r="P4" s="20"/>
      <c r="Q4" s="20"/>
      <c r="R4" s="20"/>
      <c r="S4" s="20"/>
      <c r="T4" s="20"/>
      <c r="U4" s="20"/>
      <c r="V4" s="20"/>
    </row>
    <row r="5" spans="1:22" ht="19" x14ac:dyDescent="0.25">
      <c r="A5" s="20"/>
      <c r="B5" s="29" t="s">
        <v>547</v>
      </c>
      <c r="C5" s="27">
        <v>2143000000</v>
      </c>
      <c r="D5" s="27">
        <v>2486000000</v>
      </c>
      <c r="E5" s="27">
        <v>2521000000</v>
      </c>
      <c r="F5" s="28">
        <v>2616000000</v>
      </c>
      <c r="G5" s="20"/>
      <c r="H5" s="20"/>
      <c r="I5" s="20"/>
      <c r="J5" s="20"/>
      <c r="K5" s="20"/>
      <c r="L5" s="20"/>
      <c r="M5" s="20"/>
      <c r="N5" s="20"/>
      <c r="O5" s="20"/>
      <c r="P5" s="20"/>
      <c r="Q5" s="20"/>
      <c r="R5" s="20"/>
      <c r="S5" s="20"/>
      <c r="T5" s="20"/>
      <c r="U5" s="20"/>
      <c r="V5" s="20"/>
    </row>
    <row r="6" spans="1:22" ht="19" x14ac:dyDescent="0.25">
      <c r="A6" s="20"/>
      <c r="B6" s="29" t="s">
        <v>548</v>
      </c>
      <c r="C6" s="27">
        <v>21677000000</v>
      </c>
      <c r="D6" s="27">
        <v>23415000000</v>
      </c>
      <c r="E6" s="27">
        <v>20910000000</v>
      </c>
      <c r="F6" s="28">
        <v>21971000000</v>
      </c>
      <c r="G6" s="20"/>
      <c r="H6" s="20"/>
      <c r="I6" s="20"/>
      <c r="J6" s="20"/>
      <c r="K6" s="20"/>
      <c r="L6" s="20"/>
      <c r="M6" s="20"/>
      <c r="N6" s="20"/>
      <c r="O6" s="20"/>
      <c r="P6" s="20"/>
      <c r="Q6" s="20"/>
      <c r="R6" s="20"/>
      <c r="S6" s="20"/>
      <c r="T6" s="20"/>
      <c r="U6" s="20"/>
      <c r="V6" s="20"/>
    </row>
    <row r="7" spans="1:22" ht="19" x14ac:dyDescent="0.25">
      <c r="A7" s="20"/>
      <c r="B7" s="29" t="s">
        <v>549</v>
      </c>
      <c r="C7" s="27">
        <v>5702000000</v>
      </c>
      <c r="D7" s="27">
        <v>6240000000</v>
      </c>
      <c r="E7" s="27">
        <v>5815000000</v>
      </c>
      <c r="F7" s="28">
        <v>5298000000</v>
      </c>
      <c r="G7" s="20"/>
      <c r="H7" s="20"/>
      <c r="I7" s="20"/>
      <c r="J7" s="20"/>
      <c r="K7" s="20"/>
      <c r="L7" s="20"/>
      <c r="M7" s="20"/>
      <c r="N7" s="20"/>
      <c r="O7" s="20"/>
      <c r="P7" s="20"/>
      <c r="Q7" s="20"/>
      <c r="R7" s="20"/>
      <c r="S7" s="20"/>
      <c r="T7" s="20"/>
      <c r="U7" s="20"/>
      <c r="V7" s="20"/>
    </row>
    <row r="8" spans="1:22" ht="19" x14ac:dyDescent="0.25">
      <c r="A8" s="20"/>
      <c r="B8" s="29" t="s">
        <v>550</v>
      </c>
      <c r="C8" s="27">
        <v>10661000000</v>
      </c>
      <c r="D8" s="27">
        <v>10758000000</v>
      </c>
      <c r="E8" s="27">
        <v>8663000000</v>
      </c>
      <c r="F8" s="28">
        <v>9725000000</v>
      </c>
      <c r="G8" s="20"/>
      <c r="H8" s="20"/>
      <c r="I8" s="20"/>
      <c r="J8" s="20"/>
      <c r="K8" s="20"/>
      <c r="L8" s="20"/>
      <c r="M8" s="20"/>
      <c r="N8" s="20"/>
      <c r="O8" s="20"/>
      <c r="P8" s="20"/>
      <c r="Q8" s="20"/>
      <c r="R8" s="20"/>
      <c r="S8" s="20"/>
      <c r="T8" s="20"/>
      <c r="U8" s="20"/>
      <c r="V8" s="20"/>
    </row>
    <row r="9" spans="1:22" ht="19" x14ac:dyDescent="0.25">
      <c r="A9" s="20"/>
      <c r="B9" s="29" t="s">
        <v>551</v>
      </c>
      <c r="C9" s="27">
        <v>16363000000</v>
      </c>
      <c r="D9" s="27">
        <v>16998000000</v>
      </c>
      <c r="E9" s="27">
        <v>14478000000</v>
      </c>
      <c r="F9" s="28">
        <v>15023000000</v>
      </c>
      <c r="G9" s="20"/>
      <c r="H9" s="20"/>
      <c r="I9" s="20"/>
      <c r="J9" s="20"/>
      <c r="K9" s="20"/>
      <c r="L9" s="20"/>
      <c r="M9" s="20"/>
      <c r="N9" s="20"/>
      <c r="O9" s="20"/>
      <c r="P9" s="20"/>
      <c r="Q9" s="20"/>
      <c r="R9" s="20"/>
      <c r="S9" s="20"/>
      <c r="T9" s="20"/>
      <c r="U9" s="20"/>
      <c r="V9" s="20"/>
    </row>
    <row r="10" spans="1:22" ht="19" x14ac:dyDescent="0.25">
      <c r="A10" s="20"/>
      <c r="B10" s="29" t="s">
        <v>552</v>
      </c>
      <c r="C10" s="27">
        <v>13664000000</v>
      </c>
      <c r="D10" s="27">
        <v>13631000000</v>
      </c>
      <c r="E10" s="27">
        <v>13362000000</v>
      </c>
      <c r="F10" s="28">
        <v>11058000000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13427000000</v>
      </c>
      <c r="D12" s="27">
        <v>13991000000</v>
      </c>
      <c r="E12" s="27">
        <v>13912000000</v>
      </c>
      <c r="F12" s="28">
        <v>12244000000</v>
      </c>
      <c r="G12" s="20"/>
      <c r="H12" s="20"/>
      <c r="I12" s="20"/>
      <c r="J12" s="20"/>
      <c r="K12" s="20"/>
      <c r="L12" s="20"/>
      <c r="M12" s="20"/>
      <c r="N12" s="20"/>
      <c r="O12" s="20"/>
      <c r="P12" s="20"/>
      <c r="Q12" s="20"/>
      <c r="R12" s="20"/>
      <c r="S12" s="20"/>
      <c r="T12" s="20"/>
      <c r="U12" s="20"/>
      <c r="V12" s="20"/>
    </row>
    <row r="13" spans="1:22" ht="19" x14ac:dyDescent="0.25">
      <c r="A13" s="20"/>
      <c r="B13" s="29" t="s">
        <v>555</v>
      </c>
      <c r="C13" s="27">
        <v>5314000000</v>
      </c>
      <c r="D13" s="27">
        <v>6417000000</v>
      </c>
      <c r="E13" s="27">
        <v>6432000000</v>
      </c>
      <c r="F13" s="28">
        <v>6948000000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2360000000</v>
      </c>
      <c r="D17" s="34">
        <v>1731000000</v>
      </c>
      <c r="E17" s="34">
        <v>3040000000</v>
      </c>
      <c r="F17" s="35">
        <v>3631000000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0.47494465687261017</v>
      </c>
      <c r="D24" s="50">
        <f>D17/(D4)</f>
        <v>0.34786977491961413</v>
      </c>
      <c r="E24" s="50">
        <f>E17/(E4)</f>
        <v>0.66101326375298974</v>
      </c>
      <c r="F24" s="51">
        <f>F17/(F4)</f>
        <v>0.81230425055928412</v>
      </c>
      <c r="G24" s="46">
        <f>(IF(C24 &gt; 0.5, 100, IF(C24 &gt;= 0.2, 50, 0))) +
  (IF(D24 &gt; 0.5, 100, IF(D24 &gt;= 0.2, 50, 0))) +
  (IF(E24 &gt; 0.5, 100, IF(E24 &gt;= 0.2, 50, 0))) +
  (IF(F24 &gt; 0.5, 100, IF(F24 &gt;= 0.2, 50, 0)))</f>
        <v>300</v>
      </c>
      <c r="H24" s="47" t="s">
        <v>571</v>
      </c>
      <c r="I24" s="20"/>
      <c r="J24" s="20"/>
      <c r="K24" s="20"/>
      <c r="L24" s="20"/>
      <c r="M24" s="20"/>
      <c r="N24" s="20"/>
      <c r="O24" s="20"/>
      <c r="P24" s="20"/>
      <c r="Q24" s="20"/>
      <c r="R24" s="20"/>
      <c r="S24" s="20"/>
      <c r="T24" s="20"/>
      <c r="U24" s="20"/>
      <c r="V24" s="20"/>
    </row>
    <row r="25" spans="1:22" x14ac:dyDescent="0.2">
      <c r="A25" s="20"/>
      <c r="B25" s="39" t="s">
        <v>487</v>
      </c>
      <c r="C25" s="50">
        <f>C17/C6</f>
        <v>0.10887115375743876</v>
      </c>
      <c r="D25" s="50">
        <f>D17/D6</f>
        <v>7.3926969891095456E-2</v>
      </c>
      <c r="E25" s="50">
        <f>E17/E6</f>
        <v>0.14538498326159732</v>
      </c>
      <c r="F25" s="51">
        <f>F17/F6</f>
        <v>0.16526330162486916</v>
      </c>
      <c r="G25" s="46">
        <f>(IF(C25 &gt; 0.17, 100, IF(C25 &gt;= 0.1, 50, 0))) +
  (IF(D25 &gt; 0.17, 100, IF(D25 &gt;= 0.1, 50, 0))) +
  (IF(E25 &gt; 0.17, 100, IF(E25 &gt;= 0.1, 50, 0))) +
  (IF(F25 &gt; 0.17, 100, IF(F25 &gt;= 0.1, 50, 0)))</f>
        <v>150</v>
      </c>
      <c r="H25" s="47" t="s">
        <v>572</v>
      </c>
      <c r="I25" s="20"/>
      <c r="J25" s="20"/>
      <c r="K25" s="20"/>
      <c r="L25" s="20"/>
      <c r="M25" s="20"/>
      <c r="N25" s="20"/>
      <c r="O25" s="20"/>
      <c r="P25" s="20"/>
      <c r="Q25" s="20"/>
      <c r="R25" s="20"/>
      <c r="S25" s="20"/>
      <c r="T25" s="20"/>
      <c r="U25" s="20"/>
      <c r="V25" s="20"/>
    </row>
    <row r="26" spans="1:22" x14ac:dyDescent="0.2">
      <c r="A26" s="20"/>
      <c r="B26" s="39" t="s">
        <v>489</v>
      </c>
      <c r="C26" s="50">
        <f>C8/C6</f>
        <v>0.49181159754578585</v>
      </c>
      <c r="D26" s="50">
        <f>D8/D6</f>
        <v>0.45944907110826394</v>
      </c>
      <c r="E26" s="50">
        <f>E8/E6</f>
        <v>0.41429937828790053</v>
      </c>
      <c r="F26" s="51">
        <f>F8/F6</f>
        <v>0.44262891993992082</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0.86220887343239538</v>
      </c>
      <c r="D27" s="50">
        <f>D9/(D13+D10)</f>
        <v>0.84786512370311251</v>
      </c>
      <c r="E27" s="50">
        <f>E9/(E13+E10)</f>
        <v>0.73143376780842684</v>
      </c>
      <c r="F27" s="51">
        <f>F9/(F13+F10)</f>
        <v>0.83433300011107414</v>
      </c>
      <c r="G27" s="46">
        <f>(IF(C27 &lt; 0.8, 100, IF(C27 &lt; 1, 50, 0))) +
  (IF(D27 &lt; 0.8, 100, IF(D27 &lt; 1, 50, 0))) +
  (IF(E27 &lt; 0.8, 100, IF(E27 &lt; 1, 50, 0))) +
  (IF(F27 &lt; 0.8, 100, IF(F27 &lt; 1, 50, 0)))</f>
        <v>250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3.3865637395434169E-2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0.12435451575508484</v>
      </c>
      <c r="D31" s="50">
        <f>D17/(D13+D10)</f>
        <v>8.634277733439745E-2</v>
      </c>
      <c r="E31" s="50">
        <f>E17/(E13+E10)</f>
        <v>0.15358189350308174</v>
      </c>
      <c r="F31" s="51">
        <f>F17/(F13+F10)</f>
        <v>0.20165500388759303</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0.5033333333333333</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249794000</v>
      </c>
      <c r="D4" s="27">
        <v>249744000</v>
      </c>
      <c r="E4" s="27">
        <v>275062000</v>
      </c>
      <c r="F4" s="28">
        <v>112495000</v>
      </c>
      <c r="G4" s="20"/>
      <c r="H4" s="20"/>
      <c r="I4" s="20"/>
      <c r="J4" s="20"/>
      <c r="K4" s="20"/>
      <c r="L4" s="20"/>
      <c r="M4" s="20"/>
      <c r="N4" s="20"/>
      <c r="O4" s="20"/>
      <c r="P4" s="20"/>
      <c r="Q4" s="20"/>
      <c r="R4" s="20"/>
      <c r="S4" s="20"/>
      <c r="T4" s="20"/>
      <c r="U4" s="20"/>
      <c r="V4" s="20"/>
    </row>
    <row r="5" spans="1:22" ht="19" x14ac:dyDescent="0.25">
      <c r="A5" s="20"/>
      <c r="B5" s="29" t="s">
        <v>547</v>
      </c>
      <c r="C5" s="27">
        <v>138377000</v>
      </c>
      <c r="D5" s="27">
        <v>137724000</v>
      </c>
      <c r="E5" s="27">
        <v>1371064000</v>
      </c>
      <c r="F5" s="28">
        <v>140810000</v>
      </c>
      <c r="G5" s="20"/>
      <c r="H5" s="20"/>
      <c r="I5" s="20"/>
      <c r="J5" s="20"/>
      <c r="K5" s="20"/>
      <c r="L5" s="20"/>
      <c r="M5" s="20"/>
      <c r="N5" s="20"/>
      <c r="O5" s="20"/>
      <c r="P5" s="20"/>
      <c r="Q5" s="20"/>
      <c r="R5" s="20"/>
      <c r="S5" s="20"/>
      <c r="T5" s="20"/>
      <c r="U5" s="20"/>
      <c r="V5" s="20"/>
    </row>
    <row r="6" spans="1:22" ht="19" x14ac:dyDescent="0.25">
      <c r="A6" s="20"/>
      <c r="B6" s="29" t="s">
        <v>548</v>
      </c>
      <c r="C6" s="27">
        <v>2685400000</v>
      </c>
      <c r="D6" s="27">
        <v>2634961000</v>
      </c>
      <c r="E6" s="27">
        <v>3831809000</v>
      </c>
      <c r="F6" s="28">
        <v>2404489000</v>
      </c>
      <c r="G6" s="20"/>
      <c r="H6" s="20"/>
      <c r="I6" s="20"/>
      <c r="J6" s="20"/>
      <c r="K6" s="20"/>
      <c r="L6" s="20"/>
      <c r="M6" s="20"/>
      <c r="N6" s="20"/>
      <c r="O6" s="20"/>
      <c r="P6" s="20"/>
      <c r="Q6" s="20"/>
      <c r="R6" s="20"/>
      <c r="S6" s="20"/>
      <c r="T6" s="20"/>
      <c r="U6" s="20"/>
      <c r="V6" s="20"/>
    </row>
    <row r="7" spans="1:22" ht="19" x14ac:dyDescent="0.25">
      <c r="A7" s="20"/>
      <c r="B7" s="29" t="s">
        <v>549</v>
      </c>
      <c r="C7" s="27">
        <v>710781000</v>
      </c>
      <c r="D7" s="27">
        <v>631755000</v>
      </c>
      <c r="E7" s="27">
        <v>615588000</v>
      </c>
      <c r="F7" s="28">
        <v>454664000</v>
      </c>
      <c r="G7" s="20"/>
      <c r="H7" s="20"/>
      <c r="I7" s="20"/>
      <c r="J7" s="20"/>
      <c r="K7" s="20"/>
      <c r="L7" s="20"/>
      <c r="M7" s="20"/>
      <c r="N7" s="20"/>
      <c r="O7" s="20"/>
      <c r="P7" s="20"/>
      <c r="Q7" s="20"/>
      <c r="R7" s="20"/>
      <c r="S7" s="20"/>
      <c r="T7" s="20"/>
      <c r="U7" s="20"/>
      <c r="V7" s="20"/>
    </row>
    <row r="8" spans="1:22" ht="19" x14ac:dyDescent="0.25">
      <c r="A8" s="20"/>
      <c r="B8" s="29" t="s">
        <v>550</v>
      </c>
      <c r="C8" s="27">
        <v>2518334000</v>
      </c>
      <c r="D8" s="27">
        <v>2550480000</v>
      </c>
      <c r="E8" s="27">
        <v>2587602000</v>
      </c>
      <c r="F8" s="28">
        <v>1207401000</v>
      </c>
      <c r="G8" s="20"/>
      <c r="H8" s="20"/>
      <c r="I8" s="20"/>
      <c r="J8" s="20"/>
      <c r="K8" s="20"/>
      <c r="L8" s="20"/>
      <c r="M8" s="20"/>
      <c r="N8" s="20"/>
      <c r="O8" s="20"/>
      <c r="P8" s="20"/>
      <c r="Q8" s="20"/>
      <c r="R8" s="20"/>
      <c r="S8" s="20"/>
      <c r="T8" s="20"/>
      <c r="U8" s="20"/>
      <c r="V8" s="20"/>
    </row>
    <row r="9" spans="1:22" ht="19" x14ac:dyDescent="0.25">
      <c r="A9" s="20"/>
      <c r="B9" s="29" t="s">
        <v>551</v>
      </c>
      <c r="C9" s="27">
        <v>3229115000</v>
      </c>
      <c r="D9" s="27">
        <v>3182235000</v>
      </c>
      <c r="E9" s="27">
        <v>3203190000</v>
      </c>
      <c r="F9" s="28">
        <v>1662065000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-1357390000</v>
      </c>
      <c r="D12" s="27">
        <v>-1048267000</v>
      </c>
      <c r="E12" s="27">
        <v>71744000</v>
      </c>
      <c r="F12" s="28">
        <v>-146819000</v>
      </c>
      <c r="G12" s="20"/>
      <c r="H12" s="20"/>
      <c r="I12" s="20"/>
      <c r="J12" s="20"/>
      <c r="K12" s="20"/>
      <c r="L12" s="20"/>
      <c r="M12" s="20"/>
      <c r="N12" s="20"/>
      <c r="O12" s="20"/>
      <c r="P12" s="20"/>
      <c r="Q12" s="20"/>
      <c r="R12" s="20"/>
      <c r="S12" s="20"/>
      <c r="T12" s="20"/>
      <c r="U12" s="20"/>
      <c r="V12" s="20"/>
    </row>
    <row r="13" spans="1:22" ht="19" x14ac:dyDescent="0.25">
      <c r="A13" s="20"/>
      <c r="B13" s="29" t="s">
        <v>555</v>
      </c>
      <c r="C13" s="27">
        <v>-543715000</v>
      </c>
      <c r="D13" s="27">
        <v>-547274000</v>
      </c>
      <c r="E13" s="27">
        <v>628619000</v>
      </c>
      <c r="F13" s="28">
        <v>742424000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469332000</v>
      </c>
      <c r="D15" s="27">
        <v>412398000</v>
      </c>
      <c r="E15" s="27">
        <v>271535000</v>
      </c>
      <c r="F15" s="28">
        <v>180080000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705513000</v>
      </c>
      <c r="D17" s="34">
        <v>683612000</v>
      </c>
      <c r="E17" s="34">
        <v>651551000</v>
      </c>
      <c r="F17" s="35">
        <v>678956000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Pass</v>
      </c>
      <c r="E23" s="44" t="str">
        <f>IF(E17&gt;E7, "Pass", "Fail")</f>
        <v>Pass</v>
      </c>
      <c r="F23" s="49" t="str">
        <f>IF(F17&gt;F7, "Pass", "Fail")</f>
        <v>Pass</v>
      </c>
      <c r="G23" s="46">
        <f>(COUNTIF(C23:F23, "Pass") * 100) + (COUNTIF(C23:F23, "Fail") * 0)</f>
        <v>300</v>
      </c>
      <c r="H23" s="47" t="s">
        <v>570</v>
      </c>
      <c r="I23" s="20"/>
      <c r="J23" s="20"/>
      <c r="K23" s="20"/>
      <c r="L23" s="20"/>
      <c r="M23" s="20"/>
      <c r="N23" s="20"/>
      <c r="O23" s="20"/>
      <c r="P23" s="20"/>
      <c r="Q23" s="20"/>
      <c r="R23" s="20"/>
      <c r="S23" s="20"/>
      <c r="T23" s="20"/>
      <c r="U23" s="20"/>
      <c r="V23" s="20"/>
    </row>
    <row r="24" spans="1:22" x14ac:dyDescent="0.2">
      <c r="A24" s="20"/>
      <c r="B24" s="39" t="s">
        <v>499</v>
      </c>
      <c r="C24" s="50">
        <f>C17/(C4)</f>
        <v>2.824379288533752</v>
      </c>
      <c r="D24" s="50">
        <f>D17/(D4)</f>
        <v>2.7372509449676468</v>
      </c>
      <c r="E24" s="50">
        <f>E17/(E4)</f>
        <v>2.3687423199133288</v>
      </c>
      <c r="F24" s="51">
        <f>F17/(F4)</f>
        <v>6.0354326858971508</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0.26272175467341924</v>
      </c>
      <c r="D25" s="50">
        <f>D17/D6</f>
        <v>0.25943913401374818</v>
      </c>
      <c r="E25" s="50">
        <f>E17/E6</f>
        <v>0.17003744184535294</v>
      </c>
      <c r="F25" s="51">
        <f>F17/F6</f>
        <v>0.28237018343606479</v>
      </c>
      <c r="G25" s="46">
        <f>(IF(C25 &gt; 0.17, 100, IF(C25 &gt;= 0.1, 50, 0))) +
  (IF(D25 &gt; 0.17, 100, IF(D25 &gt;= 0.1, 50, 0))) +
  (IF(E25 &gt; 0.17, 100, IF(E25 &gt;= 0.1, 50, 0))) +
  (IF(F25 &gt; 0.17, 100, IF(F25 &gt;= 0.1, 50, 0)))</f>
        <v>400</v>
      </c>
      <c r="H25" s="47" t="s">
        <v>572</v>
      </c>
      <c r="I25" s="20"/>
      <c r="J25" s="20"/>
      <c r="K25" s="20"/>
      <c r="L25" s="20"/>
      <c r="M25" s="20"/>
      <c r="N25" s="20"/>
      <c r="O25" s="20"/>
      <c r="P25" s="20"/>
      <c r="Q25" s="20"/>
      <c r="R25" s="20"/>
      <c r="S25" s="20"/>
      <c r="T25" s="20"/>
      <c r="U25" s="20"/>
      <c r="V25" s="20"/>
    </row>
    <row r="26" spans="1:22" x14ac:dyDescent="0.2">
      <c r="A26" s="20"/>
      <c r="B26" s="39" t="s">
        <v>489</v>
      </c>
      <c r="C26" s="50">
        <f>C8/C6</f>
        <v>0.93778729425783869</v>
      </c>
      <c r="D26" s="50">
        <f>D8/D6</f>
        <v>0.9679384248950933</v>
      </c>
      <c r="E26" s="50">
        <f>E8/E6</f>
        <v>0.67529514127661372</v>
      </c>
      <c r="F26" s="51">
        <f>F8/F6</f>
        <v>0.50214453050107533</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-5.9389845783176849</v>
      </c>
      <c r="D27" s="50">
        <f>D9/(D13+D10)</f>
        <v>-5.8147015937172242</v>
      </c>
      <c r="E27" s="50">
        <f>E9/(E13+E10)</f>
        <v>5.0955984467539164</v>
      </c>
      <c r="F27" s="51">
        <f>F9/(F13+F10)</f>
        <v>2.2387005269226212</v>
      </c>
      <c r="G27" s="46">
        <f>(IF(C27 &lt; 0.8, 100, IF(C27 &lt; 1, 50, 0))) +
  (IF(D27 &lt; 0.8, 100, IF(D27 &lt; 1, 50, 0))) +
  (IF(E27 &lt; 0.8, 100, IF(E27 &lt; 1, 50, 0))) +
  (IF(F27 &lt; 0.8, 100, IF(F27 &lt; 1, 50, 0)))</f>
        <v>200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-5.6016604700435666</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-1.2975786947205796</v>
      </c>
      <c r="D31" s="50">
        <f>D17/(D13+D10)</f>
        <v>-1.2491220120086099</v>
      </c>
      <c r="E31" s="50">
        <f>E17/(E13+E10)</f>
        <v>1.0364799664025428</v>
      </c>
      <c r="F31" s="51">
        <f>F17/(F13+F10)</f>
        <v>0.91451246188162016</v>
      </c>
      <c r="G31" s="46">
        <f>(IF(C31 &gt; 0.23, 100, 0)) +
  (IF(D31 &gt; 0.23, 100, 0)) +
  (IF(E31 &gt; 0.23, 100, 0)) +
  (IF(F31 &gt; 0.23, 100, 0))</f>
        <v>200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t="e">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#DIV/0!</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0</v>
      </c>
      <c r="D4" s="27">
        <v>0</v>
      </c>
      <c r="E4" s="27">
        <v>0</v>
      </c>
      <c r="F4" s="28">
        <v>0</v>
      </c>
      <c r="G4" s="20"/>
      <c r="H4" s="20"/>
      <c r="I4" s="20"/>
      <c r="J4" s="20"/>
      <c r="K4" s="20"/>
      <c r="L4" s="20"/>
      <c r="M4" s="20"/>
      <c r="N4" s="20"/>
      <c r="O4" s="20"/>
      <c r="P4" s="20"/>
      <c r="Q4" s="20"/>
      <c r="R4" s="20"/>
      <c r="S4" s="20"/>
      <c r="T4" s="20"/>
      <c r="U4" s="20"/>
      <c r="V4" s="20"/>
    </row>
    <row r="5" spans="1:22" ht="19" x14ac:dyDescent="0.25">
      <c r="A5" s="20"/>
      <c r="B5" s="29" t="s">
        <v>547</v>
      </c>
      <c r="C5" s="27">
        <v>0</v>
      </c>
      <c r="D5" s="27">
        <v>0</v>
      </c>
      <c r="E5" s="27">
        <v>0</v>
      </c>
      <c r="F5" s="28">
        <v>0</v>
      </c>
      <c r="G5" s="20"/>
      <c r="H5" s="20"/>
      <c r="I5" s="20"/>
      <c r="J5" s="20"/>
      <c r="K5" s="20"/>
      <c r="L5" s="20"/>
      <c r="M5" s="20"/>
      <c r="N5" s="20"/>
      <c r="O5" s="20"/>
      <c r="P5" s="20"/>
      <c r="Q5" s="20"/>
      <c r="R5" s="20"/>
      <c r="S5" s="20"/>
      <c r="T5" s="20"/>
      <c r="U5" s="20"/>
      <c r="V5" s="20"/>
    </row>
    <row r="6" spans="1:22" ht="19" x14ac:dyDescent="0.25">
      <c r="A6" s="20"/>
      <c r="B6" s="29" t="s">
        <v>548</v>
      </c>
      <c r="C6" s="27">
        <v>49399000000</v>
      </c>
      <c r="D6" s="27">
        <v>39966000000</v>
      </c>
      <c r="E6" s="27">
        <v>38185000000</v>
      </c>
      <c r="F6" s="28">
        <v>32711503000</v>
      </c>
      <c r="G6" s="20"/>
      <c r="H6" s="20"/>
      <c r="I6" s="20"/>
      <c r="J6" s="20"/>
      <c r="K6" s="20"/>
      <c r="L6" s="20"/>
      <c r="M6" s="20"/>
      <c r="N6" s="20"/>
      <c r="O6" s="20"/>
      <c r="P6" s="20"/>
      <c r="Q6" s="20"/>
      <c r="R6" s="20"/>
      <c r="S6" s="20"/>
      <c r="T6" s="20"/>
      <c r="U6" s="20"/>
      <c r="V6" s="20"/>
    </row>
    <row r="7" spans="1:22" ht="19" x14ac:dyDescent="0.25">
      <c r="A7" s="20"/>
      <c r="B7" s="29" t="s">
        <v>549</v>
      </c>
      <c r="C7" s="27">
        <v>0</v>
      </c>
      <c r="D7" s="27">
        <v>0</v>
      </c>
      <c r="E7" s="27">
        <v>0</v>
      </c>
      <c r="F7" s="28">
        <v>0</v>
      </c>
      <c r="G7" s="20"/>
      <c r="H7" s="20"/>
      <c r="I7" s="20"/>
      <c r="J7" s="20"/>
      <c r="K7" s="20"/>
      <c r="L7" s="20"/>
      <c r="M7" s="20"/>
      <c r="N7" s="20"/>
      <c r="O7" s="20"/>
      <c r="P7" s="20"/>
      <c r="Q7" s="20"/>
      <c r="R7" s="20"/>
      <c r="S7" s="20"/>
      <c r="T7" s="20"/>
      <c r="U7" s="20"/>
      <c r="V7" s="20"/>
    </row>
    <row r="8" spans="1:22" ht="19" x14ac:dyDescent="0.25">
      <c r="A8" s="20"/>
      <c r="B8" s="29" t="s">
        <v>550</v>
      </c>
      <c r="C8" s="27">
        <v>0</v>
      </c>
      <c r="D8" s="27">
        <v>0</v>
      </c>
      <c r="E8" s="27">
        <v>0</v>
      </c>
      <c r="F8" s="28">
        <v>0</v>
      </c>
      <c r="G8" s="20"/>
      <c r="H8" s="20"/>
      <c r="I8" s="20"/>
      <c r="J8" s="20"/>
      <c r="K8" s="20"/>
      <c r="L8" s="20"/>
      <c r="M8" s="20"/>
      <c r="N8" s="20"/>
      <c r="O8" s="20"/>
      <c r="P8" s="20"/>
      <c r="Q8" s="20"/>
      <c r="R8" s="20"/>
      <c r="S8" s="20"/>
      <c r="T8" s="20"/>
      <c r="U8" s="20"/>
      <c r="V8" s="20"/>
    </row>
    <row r="9" spans="1:22" ht="19" x14ac:dyDescent="0.25">
      <c r="A9" s="20"/>
      <c r="B9" s="29" t="s">
        <v>551</v>
      </c>
      <c r="C9" s="27">
        <v>36197000000</v>
      </c>
      <c r="D9" s="27">
        <v>31525000000</v>
      </c>
      <c r="E9" s="27">
        <v>28045000000</v>
      </c>
      <c r="F9" s="28">
        <v>22985327000</v>
      </c>
      <c r="G9" s="20"/>
      <c r="H9" s="20"/>
      <c r="I9" s="20"/>
      <c r="J9" s="20"/>
      <c r="K9" s="20"/>
      <c r="L9" s="20"/>
      <c r="M9" s="20"/>
      <c r="N9" s="20"/>
      <c r="O9" s="20"/>
      <c r="P9" s="20"/>
      <c r="Q9" s="20"/>
      <c r="R9" s="20"/>
      <c r="S9" s="20"/>
      <c r="T9" s="20"/>
      <c r="U9" s="20"/>
      <c r="V9" s="20"/>
    </row>
    <row r="10" spans="1:22" ht="19" x14ac:dyDescent="0.25">
      <c r="A10" s="20"/>
      <c r="B10" s="29" t="s">
        <v>552</v>
      </c>
      <c r="C10" s="27">
        <v>3908000000</v>
      </c>
      <c r="D10" s="27">
        <v>3908000000</v>
      </c>
      <c r="E10" s="27">
        <v>3847000000</v>
      </c>
      <c r="F10" s="28">
        <v>3622172000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14270000000</v>
      </c>
      <c r="D12" s="27">
        <v>12042000000</v>
      </c>
      <c r="E12" s="27">
        <v>11700000000</v>
      </c>
      <c r="F12" s="28">
        <v>10567452000</v>
      </c>
      <c r="G12" s="20"/>
      <c r="H12" s="20"/>
      <c r="I12" s="20"/>
      <c r="J12" s="20"/>
      <c r="K12" s="20"/>
      <c r="L12" s="20"/>
      <c r="M12" s="20"/>
      <c r="N12" s="20"/>
      <c r="O12" s="20"/>
      <c r="P12" s="20"/>
      <c r="Q12" s="20"/>
      <c r="R12" s="20"/>
      <c r="S12" s="20"/>
      <c r="T12" s="20"/>
      <c r="U12" s="20"/>
      <c r="V12" s="20"/>
    </row>
    <row r="13" spans="1:22" ht="19" x14ac:dyDescent="0.25">
      <c r="A13" s="20"/>
      <c r="B13" s="29" t="s">
        <v>555</v>
      </c>
      <c r="C13" s="27">
        <v>13202000000</v>
      </c>
      <c r="D13" s="27">
        <v>8441000000</v>
      </c>
      <c r="E13" s="27">
        <v>10140000000</v>
      </c>
      <c r="F13" s="28">
        <v>9726176000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4553000000</v>
      </c>
      <c r="D17" s="34">
        <v>3695000000</v>
      </c>
      <c r="E17" s="34">
        <v>3833000000</v>
      </c>
      <c r="F17" s="35">
        <v>2874000000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t="e">
        <f>C17/(C4)</f>
        <v>#DIV/0!</v>
      </c>
      <c r="D24" s="50" t="e">
        <f>D17/(D4)</f>
        <v>#DIV/0!</v>
      </c>
      <c r="E24" s="50" t="e">
        <f>E17/(E4)</f>
        <v>#DIV/0!</v>
      </c>
      <c r="F24" s="51" t="e">
        <f>F17/(F4)</f>
        <v>#DIV/0!</v>
      </c>
      <c r="G24" s="46" t="e">
        <f>(IF(C24 &gt; 0.5, 100, IF(C24 &gt;= 0.2, 50, 0))) +
  (IF(D24 &gt; 0.5, 100, IF(D24 &gt;= 0.2, 50, 0))) +
  (IF(E24 &gt; 0.5, 100, IF(E24 &gt;= 0.2, 50, 0))) +
  (IF(F24 &gt; 0.5, 100, IF(F24 &gt;= 0.2, 50, 0)))</f>
        <v>#DIV/0!</v>
      </c>
      <c r="H24" s="47" t="s">
        <v>571</v>
      </c>
      <c r="I24" s="20"/>
      <c r="J24" s="20"/>
      <c r="K24" s="20"/>
      <c r="L24" s="20"/>
      <c r="M24" s="20"/>
      <c r="N24" s="20"/>
      <c r="O24" s="20"/>
      <c r="P24" s="20"/>
      <c r="Q24" s="20"/>
      <c r="R24" s="20"/>
      <c r="S24" s="20"/>
      <c r="T24" s="20"/>
      <c r="U24" s="20"/>
      <c r="V24" s="20"/>
    </row>
    <row r="25" spans="1:22" x14ac:dyDescent="0.2">
      <c r="A25" s="20"/>
      <c r="B25" s="39" t="s">
        <v>487</v>
      </c>
      <c r="C25" s="50">
        <f>C17/C6</f>
        <v>9.2167857648940268E-2</v>
      </c>
      <c r="D25" s="50">
        <f>D17/D6</f>
        <v>9.2453585547715558E-2</v>
      </c>
      <c r="E25" s="50">
        <f>E17/E6</f>
        <v>0.10037973026057352</v>
      </c>
      <c r="F25" s="51">
        <f>F17/F6</f>
        <v>8.7859001770722672E-2</v>
      </c>
      <c r="G25" s="46">
        <f>(IF(C25 &gt; 0.17, 100, IF(C25 &gt;= 0.1, 50, 0))) +
  (IF(D25 &gt; 0.17, 100, IF(D25 &gt;= 0.1, 50, 0))) +
  (IF(E25 &gt; 0.17, 100, IF(E25 &gt;= 0.1, 50, 0))) +
  (IF(F25 &gt; 0.17, 100, IF(F25 &gt;= 0.1, 50, 0)))</f>
        <v>50</v>
      </c>
      <c r="H25" s="47" t="s">
        <v>572</v>
      </c>
      <c r="I25" s="20"/>
      <c r="J25" s="20"/>
      <c r="K25" s="20"/>
      <c r="L25" s="20"/>
      <c r="M25" s="20"/>
      <c r="N25" s="20"/>
      <c r="O25" s="20"/>
      <c r="P25" s="20"/>
      <c r="Q25" s="20"/>
      <c r="R25" s="20"/>
      <c r="S25" s="20"/>
      <c r="T25" s="20"/>
      <c r="U25" s="20"/>
      <c r="V25" s="20"/>
    </row>
    <row r="26" spans="1:22" x14ac:dyDescent="0.2">
      <c r="A26" s="20"/>
      <c r="B26" s="39" t="s">
        <v>489</v>
      </c>
      <c r="C26" s="50">
        <f>C8/C6</f>
        <v>0</v>
      </c>
      <c r="D26" s="50">
        <f>D8/D6</f>
        <v>0</v>
      </c>
      <c r="E26" s="50">
        <f>E8/E6</f>
        <v>0</v>
      </c>
      <c r="F26" s="51">
        <f>F8/F6</f>
        <v>0</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2.1155464640561075</v>
      </c>
      <c r="D27" s="50">
        <f>D9/(D13+D10)</f>
        <v>2.5528382865009314</v>
      </c>
      <c r="E27" s="50">
        <f>E9/(E13+E10)</f>
        <v>2.0050761421319798</v>
      </c>
      <c r="F27" s="51">
        <f>F9/(F13+F10)</f>
        <v>1.7219604253649965</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0.10714103416073624</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0.26610169491525426</v>
      </c>
      <c r="D31" s="50">
        <f>D17/(D13+D10)</f>
        <v>0.29921451129646126</v>
      </c>
      <c r="E31" s="50">
        <f>E17/(E13+E10)</f>
        <v>0.2740401801672982</v>
      </c>
      <c r="F31" s="51">
        <f>F17/(F13+F10)</f>
        <v>0.21530754217675477</v>
      </c>
      <c r="G31" s="46">
        <f>(IF(C31 &gt; 0.23, 100, 0)) +
  (IF(D31 &gt; 0.23, 100, 0)) +
  (IF(E31 &gt; 0.23, 100, 0)) +
  (IF(F31 &gt; 0.23, 100, 0))</f>
        <v>300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0.14833333333333334</v>
      </c>
      <c r="J2" s="20"/>
      <c r="K2" s="20"/>
      <c r="L2" s="20"/>
      <c r="M2" s="20"/>
      <c r="N2" s="20"/>
      <c r="O2" s="20"/>
      <c r="P2" s="20"/>
      <c r="Q2" s="20"/>
      <c r="R2" s="20"/>
      <c r="S2" s="20"/>
      <c r="T2" s="20"/>
      <c r="U2" s="20"/>
      <c r="V2" s="20"/>
    </row>
    <row r="3" spans="1:22" ht="19" x14ac:dyDescent="0.25">
      <c r="A3" s="20"/>
      <c r="B3" s="26" t="s">
        <v>545</v>
      </c>
      <c r="C3" s="27">
        <v>776200000</v>
      </c>
      <c r="D3" s="27">
        <v>672900000</v>
      </c>
      <c r="E3" s="27">
        <v>566700000</v>
      </c>
      <c r="F3" s="28">
        <v>504500000</v>
      </c>
      <c r="G3" s="20"/>
      <c r="H3" s="20"/>
      <c r="I3" s="20"/>
      <c r="J3" s="20"/>
      <c r="K3" s="20"/>
      <c r="L3" s="20"/>
      <c r="M3" s="20"/>
      <c r="N3" s="20"/>
      <c r="O3" s="20"/>
      <c r="P3" s="20"/>
      <c r="Q3" s="20"/>
      <c r="R3" s="20"/>
      <c r="S3" s="20"/>
      <c r="T3" s="20"/>
      <c r="U3" s="20"/>
      <c r="V3" s="20"/>
    </row>
    <row r="4" spans="1:22" ht="19" x14ac:dyDescent="0.25">
      <c r="A4" s="20"/>
      <c r="B4" s="29" t="s">
        <v>546</v>
      </c>
      <c r="C4" s="27">
        <v>23728700000</v>
      </c>
      <c r="D4" s="27">
        <v>22277200000</v>
      </c>
      <c r="E4" s="27">
        <v>21150400000</v>
      </c>
      <c r="F4" s="28">
        <v>20105900000</v>
      </c>
      <c r="G4" s="20"/>
      <c r="H4" s="20"/>
      <c r="I4" s="20"/>
      <c r="J4" s="20"/>
      <c r="K4" s="20"/>
      <c r="L4" s="20"/>
      <c r="M4" s="20"/>
      <c r="N4" s="20"/>
      <c r="O4" s="20"/>
      <c r="P4" s="20"/>
      <c r="Q4" s="20"/>
      <c r="R4" s="20"/>
      <c r="S4" s="20"/>
      <c r="T4" s="20"/>
      <c r="U4" s="20"/>
      <c r="V4" s="20"/>
    </row>
    <row r="5" spans="1:22" ht="19" x14ac:dyDescent="0.25">
      <c r="A5" s="20"/>
      <c r="B5" s="29" t="s">
        <v>547</v>
      </c>
      <c r="C5" s="27">
        <v>2336600000</v>
      </c>
      <c r="D5" s="27">
        <v>2336600000</v>
      </c>
      <c r="E5" s="27">
        <v>2336600000</v>
      </c>
      <c r="F5" s="28">
        <v>2336600000</v>
      </c>
      <c r="G5" s="20"/>
      <c r="H5" s="20"/>
      <c r="I5" s="20"/>
      <c r="J5" s="20"/>
      <c r="K5" s="20"/>
      <c r="L5" s="20"/>
      <c r="M5" s="20"/>
      <c r="N5" s="20"/>
      <c r="O5" s="20"/>
      <c r="P5" s="20"/>
      <c r="Q5" s="20"/>
      <c r="R5" s="20"/>
      <c r="S5" s="20"/>
      <c r="T5" s="20"/>
      <c r="U5" s="20"/>
      <c r="V5" s="20"/>
    </row>
    <row r="6" spans="1:22" ht="19" x14ac:dyDescent="0.25">
      <c r="A6" s="20"/>
      <c r="B6" s="29" t="s">
        <v>548</v>
      </c>
      <c r="C6" s="27">
        <v>30976100000</v>
      </c>
      <c r="D6" s="27">
        <v>29489900000</v>
      </c>
      <c r="E6" s="27">
        <v>28520500000</v>
      </c>
      <c r="F6" s="28">
        <v>27114800000</v>
      </c>
      <c r="G6" s="20"/>
      <c r="H6" s="20"/>
      <c r="I6" s="20"/>
      <c r="J6" s="20"/>
      <c r="K6" s="20"/>
      <c r="L6" s="20"/>
      <c r="M6" s="20"/>
      <c r="N6" s="20"/>
      <c r="O6" s="20"/>
      <c r="P6" s="20"/>
      <c r="Q6" s="20"/>
      <c r="R6" s="20"/>
      <c r="S6" s="20"/>
      <c r="T6" s="20"/>
      <c r="U6" s="20"/>
      <c r="V6" s="20"/>
    </row>
    <row r="7" spans="1:22" ht="19" x14ac:dyDescent="0.25">
      <c r="A7" s="20"/>
      <c r="B7" s="29" t="s">
        <v>549</v>
      </c>
      <c r="C7" s="27">
        <v>3512600000</v>
      </c>
      <c r="D7" s="27">
        <v>3493800000</v>
      </c>
      <c r="E7" s="27">
        <v>3102900000</v>
      </c>
      <c r="F7" s="28">
        <v>2355800000</v>
      </c>
      <c r="G7" s="20"/>
      <c r="H7" s="20"/>
      <c r="I7" s="20"/>
      <c r="J7" s="20"/>
      <c r="K7" s="20"/>
      <c r="L7" s="20"/>
      <c r="M7" s="20"/>
      <c r="N7" s="20"/>
      <c r="O7" s="20"/>
      <c r="P7" s="20"/>
      <c r="Q7" s="20"/>
      <c r="R7" s="20"/>
      <c r="S7" s="20"/>
      <c r="T7" s="20"/>
      <c r="U7" s="20"/>
      <c r="V7" s="20"/>
    </row>
    <row r="8" spans="1:22" ht="19" x14ac:dyDescent="0.25">
      <c r="A8" s="20"/>
      <c r="B8" s="29" t="s">
        <v>550</v>
      </c>
      <c r="C8" s="27">
        <v>17778500000</v>
      </c>
      <c r="D8" s="27">
        <v>16502800000</v>
      </c>
      <c r="E8" s="27">
        <v>16175900000</v>
      </c>
      <c r="F8" s="28">
        <v>16040500000</v>
      </c>
      <c r="G8" s="20"/>
      <c r="H8" s="20"/>
      <c r="I8" s="20"/>
      <c r="J8" s="20"/>
      <c r="K8" s="20"/>
      <c r="L8" s="20"/>
      <c r="M8" s="20"/>
      <c r="N8" s="20"/>
      <c r="O8" s="20"/>
      <c r="P8" s="20"/>
      <c r="Q8" s="20"/>
      <c r="R8" s="20"/>
      <c r="S8" s="20"/>
      <c r="T8" s="20"/>
      <c r="U8" s="20"/>
      <c r="V8" s="20"/>
    </row>
    <row r="9" spans="1:22" ht="19" x14ac:dyDescent="0.25">
      <c r="A9" s="20"/>
      <c r="B9" s="29" t="s">
        <v>551</v>
      </c>
      <c r="C9" s="27">
        <v>21291100000</v>
      </c>
      <c r="D9" s="27">
        <v>19996600000</v>
      </c>
      <c r="E9" s="27">
        <v>19278800000</v>
      </c>
      <c r="F9" s="28">
        <v>18396300000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2457800000</v>
      </c>
      <c r="D12" s="27">
        <v>2298500000</v>
      </c>
      <c r="E12" s="27">
        <v>2082900000</v>
      </c>
      <c r="F12" s="28">
        <v>1702800000</v>
      </c>
      <c r="G12" s="20"/>
      <c r="H12" s="20"/>
      <c r="I12" s="20"/>
      <c r="J12" s="20"/>
      <c r="K12" s="20"/>
      <c r="L12" s="20"/>
      <c r="M12" s="20"/>
      <c r="N12" s="20"/>
      <c r="O12" s="20"/>
      <c r="P12" s="20"/>
      <c r="Q12" s="20"/>
      <c r="R12" s="20"/>
      <c r="S12" s="20"/>
      <c r="T12" s="20"/>
      <c r="U12" s="20"/>
      <c r="V12" s="20"/>
    </row>
    <row r="13" spans="1:22" ht="19" x14ac:dyDescent="0.25">
      <c r="A13" s="20"/>
      <c r="B13" s="29" t="s">
        <v>555</v>
      </c>
      <c r="C13" s="27">
        <v>9685000000</v>
      </c>
      <c r="D13" s="27">
        <v>9493300000</v>
      </c>
      <c r="E13" s="27">
        <v>9241700000</v>
      </c>
      <c r="F13" s="28">
        <v>8718500000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1980200000</v>
      </c>
      <c r="D17" s="34">
        <v>1801900000</v>
      </c>
      <c r="E17" s="34">
        <v>1351700000</v>
      </c>
      <c r="F17" s="35">
        <v>1753800000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8.3451685090207214E-2</v>
      </c>
      <c r="D24" s="50">
        <f>D17/(D4)</f>
        <v>8.0885389546262551E-2</v>
      </c>
      <c r="E24" s="50">
        <f>E17/(E4)</f>
        <v>6.3908956804599446E-2</v>
      </c>
      <c r="F24" s="51">
        <f>F17/(F4)</f>
        <v>8.7228127067179292E-2</v>
      </c>
      <c r="G24" s="46">
        <f>(IF(C24 &gt; 0.5, 100, IF(C24 &gt;= 0.2, 50, 0))) +
  (IF(D24 &gt; 0.5, 100, IF(D24 &gt;= 0.2, 50, 0))) +
  (IF(E24 &gt; 0.5, 100, IF(E24 &gt;= 0.2, 50, 0))) +
  (IF(F24 &gt; 0.5, 100, IF(F24 &gt;= 0.2, 50, 0)))</f>
        <v>0</v>
      </c>
      <c r="H24" s="47" t="s">
        <v>571</v>
      </c>
      <c r="I24" s="20"/>
      <c r="J24" s="20"/>
      <c r="K24" s="20"/>
      <c r="L24" s="20"/>
      <c r="M24" s="20"/>
      <c r="N24" s="20"/>
      <c r="O24" s="20"/>
      <c r="P24" s="20"/>
      <c r="Q24" s="20"/>
      <c r="R24" s="20"/>
      <c r="S24" s="20"/>
      <c r="T24" s="20"/>
      <c r="U24" s="20"/>
      <c r="V24" s="20"/>
    </row>
    <row r="25" spans="1:22" x14ac:dyDescent="0.2">
      <c r="A25" s="20"/>
      <c r="B25" s="39" t="s">
        <v>487</v>
      </c>
      <c r="C25" s="50">
        <f>C17/C6</f>
        <v>6.392670478207392E-2</v>
      </c>
      <c r="D25" s="50">
        <f>D17/D6</f>
        <v>6.1102275694390286E-2</v>
      </c>
      <c r="E25" s="50">
        <f>E17/E6</f>
        <v>4.7393979768938131E-2</v>
      </c>
      <c r="F25" s="51">
        <f>F17/F6</f>
        <v>6.4680543467036458E-2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0.57394249114639995</v>
      </c>
      <c r="D26" s="50">
        <f>D8/D6</f>
        <v>0.55960854394216319</v>
      </c>
      <c r="E26" s="50">
        <f>E8/E6</f>
        <v>0.56716747602601636</v>
      </c>
      <c r="F26" s="51">
        <f>F8/F6</f>
        <v>0.59157729358136513</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2.1983582860092925</v>
      </c>
      <c r="D27" s="50">
        <f>D9/(D13+D10)</f>
        <v>2.1063908230014854</v>
      </c>
      <c r="E27" s="50">
        <f>E9/(E13+E10)</f>
        <v>2.08606641635197</v>
      </c>
      <c r="F27" s="51">
        <f>F9/(F13+F10)</f>
        <v>2.110030395136778</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0.13201205900984206</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0.20446050593701601</v>
      </c>
      <c r="D31" s="50">
        <f>D17/(D13+D10)</f>
        <v>0.18980754848156067</v>
      </c>
      <c r="E31" s="50">
        <f>E17/(E13+E10)</f>
        <v>0.14626096930218466</v>
      </c>
      <c r="F31" s="51">
        <f>F17/(F13+F10)</f>
        <v>0.20115845615644892</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0.17833333333333334</v>
      </c>
      <c r="J2" s="20"/>
      <c r="K2" s="20"/>
      <c r="L2" s="20"/>
      <c r="M2" s="20"/>
      <c r="N2" s="20"/>
      <c r="O2" s="20"/>
      <c r="P2" s="20"/>
      <c r="Q2" s="20"/>
      <c r="R2" s="20"/>
      <c r="S2" s="20"/>
      <c r="T2" s="20"/>
      <c r="U2" s="20"/>
      <c r="V2" s="20"/>
    </row>
    <row r="3" spans="1:22" ht="19" x14ac:dyDescent="0.25">
      <c r="A3" s="20"/>
      <c r="B3" s="26" t="s">
        <v>545</v>
      </c>
      <c r="C3" s="27">
        <v>507300000</v>
      </c>
      <c r="D3" s="27">
        <v>374400000</v>
      </c>
      <c r="E3" s="27">
        <v>267500000</v>
      </c>
      <c r="F3" s="28">
        <v>265600000</v>
      </c>
      <c r="G3" s="20"/>
      <c r="H3" s="20"/>
      <c r="I3" s="20"/>
      <c r="J3" s="20"/>
      <c r="K3" s="20"/>
      <c r="L3" s="20"/>
      <c r="M3" s="20"/>
      <c r="N3" s="20"/>
      <c r="O3" s="20"/>
      <c r="P3" s="20"/>
      <c r="Q3" s="20"/>
      <c r="R3" s="20"/>
      <c r="S3" s="20"/>
      <c r="T3" s="20"/>
      <c r="U3" s="20"/>
      <c r="V3" s="20"/>
    </row>
    <row r="4" spans="1:22" ht="19" x14ac:dyDescent="0.25">
      <c r="A4" s="20"/>
      <c r="B4" s="29" t="s">
        <v>546</v>
      </c>
      <c r="C4" s="27">
        <v>39498600000</v>
      </c>
      <c r="D4" s="27">
        <v>36112800000</v>
      </c>
      <c r="E4" s="27">
        <v>33377700000</v>
      </c>
      <c r="F4" s="28">
        <v>30882500000</v>
      </c>
      <c r="G4" s="20"/>
      <c r="H4" s="20"/>
      <c r="I4" s="20"/>
      <c r="J4" s="20"/>
      <c r="K4" s="20"/>
      <c r="L4" s="20"/>
      <c r="M4" s="20"/>
      <c r="N4" s="20"/>
      <c r="O4" s="20"/>
      <c r="P4" s="20"/>
      <c r="Q4" s="20"/>
      <c r="R4" s="20"/>
      <c r="S4" s="20"/>
      <c r="T4" s="20"/>
      <c r="U4" s="20"/>
      <c r="V4" s="20"/>
    </row>
    <row r="5" spans="1:22" ht="19" x14ac:dyDescent="0.25">
      <c r="A5" s="20"/>
      <c r="B5" s="29" t="s">
        <v>547</v>
      </c>
      <c r="C5" s="27">
        <v>4532100000</v>
      </c>
      <c r="D5" s="27">
        <v>4522632000</v>
      </c>
      <c r="E5" s="27">
        <v>4477269000</v>
      </c>
      <c r="F5" s="28">
        <v>4445988000</v>
      </c>
      <c r="G5" s="20"/>
      <c r="H5" s="20"/>
      <c r="I5" s="20"/>
      <c r="J5" s="20"/>
      <c r="K5" s="20"/>
      <c r="L5" s="20"/>
      <c r="M5" s="20"/>
      <c r="N5" s="20"/>
      <c r="O5" s="20"/>
      <c r="P5" s="20"/>
      <c r="Q5" s="20"/>
      <c r="R5" s="20"/>
      <c r="S5" s="20"/>
      <c r="T5" s="20"/>
      <c r="U5" s="20"/>
      <c r="V5" s="20"/>
    </row>
    <row r="6" spans="1:22" ht="19" x14ac:dyDescent="0.25">
      <c r="A6" s="20"/>
      <c r="B6" s="29" t="s">
        <v>548</v>
      </c>
      <c r="C6" s="27">
        <v>55612245000</v>
      </c>
      <c r="D6" s="27">
        <v>53230900000</v>
      </c>
      <c r="E6" s="27">
        <v>48492144000</v>
      </c>
      <c r="F6" s="28">
        <v>46099598000</v>
      </c>
      <c r="G6" s="20"/>
      <c r="H6" s="20"/>
      <c r="I6" s="20"/>
      <c r="J6" s="20"/>
      <c r="K6" s="20"/>
      <c r="L6" s="20"/>
      <c r="M6" s="20"/>
      <c r="N6" s="20"/>
      <c r="O6" s="20"/>
      <c r="P6" s="20"/>
      <c r="Q6" s="20"/>
      <c r="R6" s="20"/>
      <c r="S6" s="20"/>
      <c r="T6" s="20"/>
      <c r="U6" s="20"/>
      <c r="V6" s="20"/>
    </row>
    <row r="7" spans="1:22" ht="19" x14ac:dyDescent="0.25">
      <c r="A7" s="20"/>
      <c r="B7" s="29" t="s">
        <v>549</v>
      </c>
      <c r="C7" s="27">
        <v>6341397000</v>
      </c>
      <c r="D7" s="27">
        <v>6799283000</v>
      </c>
      <c r="E7" s="27">
        <v>5847039000</v>
      </c>
      <c r="F7" s="28">
        <v>4915012000</v>
      </c>
      <c r="G7" s="20"/>
      <c r="H7" s="20"/>
      <c r="I7" s="20"/>
      <c r="J7" s="20"/>
      <c r="K7" s="20"/>
      <c r="L7" s="20"/>
      <c r="M7" s="20"/>
      <c r="N7" s="20"/>
      <c r="O7" s="20"/>
      <c r="P7" s="20"/>
      <c r="Q7" s="20"/>
      <c r="R7" s="20"/>
      <c r="S7" s="20"/>
      <c r="T7" s="20"/>
      <c r="U7" s="20"/>
      <c r="V7" s="20"/>
    </row>
    <row r="8" spans="1:22" ht="19" x14ac:dyDescent="0.25">
      <c r="A8" s="20"/>
      <c r="B8" s="29" t="s">
        <v>550</v>
      </c>
      <c r="C8" s="27">
        <v>34941387000</v>
      </c>
      <c r="D8" s="27">
        <v>30802889000</v>
      </c>
      <c r="E8" s="27">
        <v>27889691000</v>
      </c>
      <c r="F8" s="28">
        <v>26965450000</v>
      </c>
      <c r="G8" s="20"/>
      <c r="H8" s="20"/>
      <c r="I8" s="20"/>
      <c r="J8" s="20"/>
      <c r="K8" s="20"/>
      <c r="L8" s="20"/>
      <c r="M8" s="20"/>
      <c r="N8" s="20"/>
      <c r="O8" s="20"/>
      <c r="P8" s="20"/>
      <c r="Q8" s="20"/>
      <c r="R8" s="20"/>
      <c r="S8" s="20"/>
      <c r="T8" s="20"/>
      <c r="U8" s="20"/>
      <c r="V8" s="20"/>
    </row>
    <row r="9" spans="1:22" ht="19" x14ac:dyDescent="0.25">
      <c r="A9" s="20"/>
      <c r="B9" s="29" t="s">
        <v>551</v>
      </c>
      <c r="C9" s="27">
        <v>41282784000</v>
      </c>
      <c r="D9" s="27">
        <v>37602172000</v>
      </c>
      <c r="E9" s="27">
        <v>33736730000</v>
      </c>
      <c r="F9" s="28">
        <v>31880462000</v>
      </c>
      <c r="G9" s="20"/>
      <c r="H9" s="20"/>
      <c r="I9" s="20"/>
      <c r="J9" s="20"/>
      <c r="K9" s="20"/>
      <c r="L9" s="20"/>
      <c r="M9" s="20"/>
      <c r="N9" s="20"/>
      <c r="O9" s="20"/>
      <c r="P9" s="20"/>
      <c r="Q9" s="20"/>
      <c r="R9" s="20"/>
      <c r="S9" s="20"/>
      <c r="T9" s="20"/>
      <c r="U9" s="20"/>
      <c r="V9" s="20"/>
    </row>
    <row r="10" spans="1:22" ht="19" x14ac:dyDescent="0.25">
      <c r="A10" s="20"/>
      <c r="B10" s="29" t="s">
        <v>552</v>
      </c>
      <c r="C10" s="27">
        <v>195682000</v>
      </c>
      <c r="D10" s="27">
        <v>216225000</v>
      </c>
      <c r="E10" s="27">
        <v>250878000</v>
      </c>
      <c r="F10" s="28">
        <v>277979000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4142515000</v>
      </c>
      <c r="D12" s="27">
        <v>5527153000</v>
      </c>
      <c r="E12" s="27">
        <v>5005391000</v>
      </c>
      <c r="F12" s="28">
        <v>4613201000</v>
      </c>
      <c r="G12" s="20"/>
      <c r="H12" s="20"/>
      <c r="I12" s="20"/>
      <c r="J12" s="20"/>
      <c r="K12" s="20"/>
      <c r="L12" s="20"/>
      <c r="M12" s="20"/>
      <c r="N12" s="20"/>
      <c r="O12" s="20"/>
      <c r="P12" s="20"/>
      <c r="Q12" s="20"/>
      <c r="R12" s="20"/>
      <c r="S12" s="20"/>
      <c r="T12" s="20"/>
      <c r="U12" s="20"/>
      <c r="V12" s="20"/>
    </row>
    <row r="13" spans="1:22" ht="19" x14ac:dyDescent="0.25">
      <c r="A13" s="20"/>
      <c r="B13" s="29" t="s">
        <v>555</v>
      </c>
      <c r="C13" s="27">
        <v>14329461000</v>
      </c>
      <c r="D13" s="27">
        <v>15628728000</v>
      </c>
      <c r="E13" s="27">
        <v>14755414000</v>
      </c>
      <c r="F13" s="28">
        <v>14219136000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1646161000</v>
      </c>
      <c r="D17" s="34">
        <v>2401293000</v>
      </c>
      <c r="E17" s="34">
        <v>1962600000</v>
      </c>
      <c r="F17" s="35">
        <v>1682572000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4.1676439164932431E-2</v>
      </c>
      <c r="D24" s="50">
        <f>D17/(D4)</f>
        <v>6.6494234731175647E-2</v>
      </c>
      <c r="E24" s="50">
        <f>E17/(E4)</f>
        <v>5.879973754932185E-2</v>
      </c>
      <c r="F24" s="51">
        <f>F17/(F4)</f>
        <v>5.4483024366550635E-2</v>
      </c>
      <c r="G24" s="46">
        <f>(IF(C24 &gt; 0.5, 100, IF(C24 &gt;= 0.2, 50, 0))) +
  (IF(D24 &gt; 0.5, 100, IF(D24 &gt;= 0.2, 50, 0))) +
  (IF(E24 &gt; 0.5, 100, IF(E24 &gt;= 0.2, 50, 0))) +
  (IF(F24 &gt; 0.5, 100, IF(F24 &gt;= 0.2, 50, 0)))</f>
        <v>0</v>
      </c>
      <c r="H24" s="47" t="s">
        <v>571</v>
      </c>
      <c r="I24" s="20"/>
      <c r="J24" s="20"/>
      <c r="K24" s="20"/>
      <c r="L24" s="20"/>
      <c r="M24" s="20"/>
      <c r="N24" s="20"/>
      <c r="O24" s="20"/>
      <c r="P24" s="20"/>
      <c r="Q24" s="20"/>
      <c r="R24" s="20"/>
      <c r="S24" s="20"/>
      <c r="T24" s="20"/>
      <c r="U24" s="20"/>
      <c r="V24" s="20"/>
    </row>
    <row r="25" spans="1:22" x14ac:dyDescent="0.2">
      <c r="A25" s="20"/>
      <c r="B25" s="39" t="s">
        <v>487</v>
      </c>
      <c r="C25" s="50">
        <f>C17/C6</f>
        <v>2.9600693156695976E-2</v>
      </c>
      <c r="D25" s="50">
        <f>D17/D6</f>
        <v>4.5110884843201977E-2</v>
      </c>
      <c r="E25" s="50">
        <f>E17/E6</f>
        <v>4.0472535097643855E-2</v>
      </c>
      <c r="F25" s="51">
        <f>F17/F6</f>
        <v>3.6498626300385528E-2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0.62830383848017646</v>
      </c>
      <c r="D26" s="50">
        <f>D8/D6</f>
        <v>0.5786655683071299</v>
      </c>
      <c r="E26" s="50">
        <f>E8/E6</f>
        <v>0.57513833580961071</v>
      </c>
      <c r="F26" s="51">
        <f>F8/F6</f>
        <v>0.58493894024845938</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2.8421602458578206</v>
      </c>
      <c r="D27" s="50">
        <f>D9/(D13+D10)</f>
        <v>2.3731324416045916</v>
      </c>
      <c r="E27" s="50">
        <f>E9/(E13+E10)</f>
        <v>2.2481722999925631</v>
      </c>
      <c r="F27" s="51">
        <f>F9/(F13+F10)</f>
        <v>2.1990900948223144</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-2.0420286877764801E-2</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0.11333182743880732</v>
      </c>
      <c r="D31" s="50">
        <f>D17/(D13+D10)</f>
        <v>0.15154939241536405</v>
      </c>
      <c r="E31" s="50">
        <f>E17/(E13+E10)</f>
        <v>0.13078513999327748</v>
      </c>
      <c r="F31" s="51">
        <f>F17/(F13+F10)</f>
        <v>0.11606254071930863</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0.13500000000000001</v>
      </c>
      <c r="J2" s="20"/>
      <c r="K2" s="20"/>
      <c r="L2" s="20"/>
      <c r="M2" s="20"/>
      <c r="N2" s="20"/>
      <c r="O2" s="20"/>
      <c r="P2" s="20"/>
      <c r="Q2" s="20"/>
      <c r="R2" s="20"/>
      <c r="S2" s="20"/>
      <c r="T2" s="20"/>
      <c r="U2" s="20"/>
      <c r="V2" s="20"/>
    </row>
    <row r="3" spans="1:22" ht="19" x14ac:dyDescent="0.25">
      <c r="A3" s="20"/>
      <c r="B3" s="26" t="s">
        <v>545</v>
      </c>
      <c r="C3" s="27">
        <v>801000000</v>
      </c>
      <c r="D3" s="27">
        <v>755000000</v>
      </c>
      <c r="E3" s="27">
        <v>581000000</v>
      </c>
      <c r="F3" s="28">
        <v>1722000000</v>
      </c>
      <c r="G3" s="20"/>
      <c r="H3" s="20"/>
      <c r="I3" s="20"/>
      <c r="J3" s="20"/>
      <c r="K3" s="20"/>
      <c r="L3" s="20"/>
      <c r="M3" s="20"/>
      <c r="N3" s="20"/>
      <c r="O3" s="20"/>
      <c r="P3" s="20"/>
      <c r="Q3" s="20"/>
      <c r="R3" s="20"/>
      <c r="S3" s="20"/>
      <c r="T3" s="20"/>
      <c r="U3" s="20"/>
      <c r="V3" s="20"/>
    </row>
    <row r="4" spans="1:22" ht="19" x14ac:dyDescent="0.25">
      <c r="A4" s="20"/>
      <c r="B4" s="29" t="s">
        <v>546</v>
      </c>
      <c r="C4" s="27">
        <v>73593000000</v>
      </c>
      <c r="D4" s="27">
        <v>69076000000</v>
      </c>
      <c r="E4" s="27">
        <v>64558000000</v>
      </c>
      <c r="F4" s="28">
        <v>82584000000</v>
      </c>
      <c r="G4" s="20"/>
      <c r="H4" s="20"/>
      <c r="I4" s="20"/>
      <c r="J4" s="20"/>
      <c r="K4" s="20"/>
      <c r="L4" s="20"/>
      <c r="M4" s="20"/>
      <c r="N4" s="20"/>
      <c r="O4" s="20"/>
      <c r="P4" s="20"/>
      <c r="Q4" s="20"/>
      <c r="R4" s="20"/>
      <c r="S4" s="20"/>
      <c r="T4" s="20"/>
      <c r="U4" s="20"/>
      <c r="V4" s="20"/>
    </row>
    <row r="5" spans="1:22" ht="19" x14ac:dyDescent="0.25">
      <c r="A5" s="20"/>
      <c r="B5" s="29" t="s">
        <v>547</v>
      </c>
      <c r="C5" s="27">
        <v>6630000000</v>
      </c>
      <c r="D5" s="27">
        <v>6630000000</v>
      </c>
      <c r="E5" s="27">
        <v>6630000000</v>
      </c>
      <c r="F5" s="28">
        <v>6677000000</v>
      </c>
      <c r="G5" s="20"/>
      <c r="H5" s="20"/>
      <c r="I5" s="20"/>
      <c r="J5" s="20"/>
      <c r="K5" s="20"/>
      <c r="L5" s="20"/>
      <c r="M5" s="20"/>
      <c r="N5" s="20"/>
      <c r="O5" s="20"/>
      <c r="P5" s="20"/>
      <c r="Q5" s="20"/>
      <c r="R5" s="20"/>
      <c r="S5" s="20"/>
      <c r="T5" s="20"/>
      <c r="U5" s="20"/>
      <c r="V5" s="20"/>
    </row>
    <row r="6" spans="1:22" ht="19" x14ac:dyDescent="0.25">
      <c r="A6" s="20"/>
      <c r="B6" s="29" t="s">
        <v>548</v>
      </c>
      <c r="C6" s="27">
        <v>101546000000</v>
      </c>
      <c r="D6" s="27">
        <v>95349000000</v>
      </c>
      <c r="E6" s="27">
        <v>133013000000</v>
      </c>
      <c r="F6" s="28">
        <v>129317000000</v>
      </c>
      <c r="G6" s="20"/>
      <c r="H6" s="20"/>
      <c r="I6" s="20"/>
      <c r="J6" s="20"/>
      <c r="K6" s="20"/>
      <c r="L6" s="20"/>
      <c r="M6" s="20"/>
      <c r="N6" s="20"/>
      <c r="O6" s="20"/>
      <c r="P6" s="20"/>
      <c r="Q6" s="20"/>
      <c r="R6" s="20"/>
      <c r="S6" s="20"/>
      <c r="T6" s="20"/>
      <c r="U6" s="20"/>
      <c r="V6" s="20"/>
    </row>
    <row r="7" spans="1:22" ht="19" x14ac:dyDescent="0.25">
      <c r="A7" s="20"/>
      <c r="B7" s="29" t="s">
        <v>549</v>
      </c>
      <c r="C7" s="27">
        <v>9591000000</v>
      </c>
      <c r="D7" s="27">
        <v>10611000000</v>
      </c>
      <c r="E7" s="27">
        <v>16111000000</v>
      </c>
      <c r="F7" s="28">
        <v>12771000000</v>
      </c>
      <c r="G7" s="20"/>
      <c r="H7" s="20"/>
      <c r="I7" s="20"/>
      <c r="J7" s="20"/>
      <c r="K7" s="20"/>
      <c r="L7" s="20"/>
      <c r="M7" s="20"/>
      <c r="N7" s="20"/>
      <c r="O7" s="20"/>
      <c r="P7" s="20"/>
      <c r="Q7" s="20"/>
      <c r="R7" s="20"/>
      <c r="S7" s="20"/>
      <c r="T7" s="20"/>
      <c r="U7" s="20"/>
      <c r="V7" s="20"/>
    </row>
    <row r="8" spans="1:22" ht="19" x14ac:dyDescent="0.25">
      <c r="A8" s="20"/>
      <c r="B8" s="29" t="s">
        <v>550</v>
      </c>
      <c r="C8" s="27">
        <v>66200000000</v>
      </c>
      <c r="D8" s="27">
        <v>59994000000</v>
      </c>
      <c r="E8" s="27">
        <v>82107000000</v>
      </c>
      <c r="F8" s="28">
        <v>81678000000</v>
      </c>
      <c r="G8" s="20"/>
      <c r="H8" s="20"/>
      <c r="I8" s="20"/>
      <c r="J8" s="20"/>
      <c r="K8" s="20"/>
      <c r="L8" s="20"/>
      <c r="M8" s="20"/>
      <c r="N8" s="20"/>
      <c r="O8" s="20"/>
      <c r="P8" s="20"/>
      <c r="Q8" s="20"/>
      <c r="R8" s="20"/>
      <c r="S8" s="20"/>
      <c r="T8" s="20"/>
      <c r="U8" s="20"/>
      <c r="V8" s="20"/>
    </row>
    <row r="9" spans="1:22" ht="19" x14ac:dyDescent="0.25">
      <c r="A9" s="20"/>
      <c r="B9" s="29" t="s">
        <v>551</v>
      </c>
      <c r="C9" s="27">
        <v>75791000000</v>
      </c>
      <c r="D9" s="27">
        <v>70605000000</v>
      </c>
      <c r="E9" s="27">
        <v>98218000000</v>
      </c>
      <c r="F9" s="28">
        <v>94449000000</v>
      </c>
      <c r="G9" s="20"/>
      <c r="H9" s="20"/>
      <c r="I9" s="20"/>
      <c r="J9" s="20"/>
      <c r="K9" s="20"/>
      <c r="L9" s="20"/>
      <c r="M9" s="20"/>
      <c r="N9" s="20"/>
      <c r="O9" s="20"/>
      <c r="P9" s="20"/>
      <c r="Q9" s="20"/>
      <c r="R9" s="20"/>
      <c r="S9" s="20"/>
      <c r="T9" s="20"/>
      <c r="U9" s="20"/>
      <c r="V9" s="20"/>
    </row>
    <row r="10" spans="1:22" ht="19" x14ac:dyDescent="0.25">
      <c r="A10" s="20"/>
      <c r="B10" s="29" t="s">
        <v>552</v>
      </c>
      <c r="C10" s="27">
        <v>123000000</v>
      </c>
      <c r="D10" s="27">
        <v>123000000</v>
      </c>
      <c r="E10" s="27">
        <v>123000000</v>
      </c>
      <c r="F10" s="28">
        <v>123000000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5490000000</v>
      </c>
      <c r="D12" s="27">
        <v>4597000000</v>
      </c>
      <c r="E12" s="27">
        <v>16942000000</v>
      </c>
      <c r="F12" s="28">
        <v>16735000000</v>
      </c>
      <c r="G12" s="20"/>
      <c r="H12" s="20"/>
      <c r="I12" s="20"/>
      <c r="J12" s="20"/>
      <c r="K12" s="20"/>
      <c r="L12" s="20"/>
      <c r="M12" s="20"/>
      <c r="N12" s="20"/>
      <c r="O12" s="20"/>
      <c r="P12" s="20"/>
      <c r="Q12" s="20"/>
      <c r="R12" s="20"/>
      <c r="S12" s="20"/>
      <c r="T12" s="20"/>
      <c r="U12" s="20"/>
      <c r="V12" s="20"/>
    </row>
    <row r="13" spans="1:22" ht="19" x14ac:dyDescent="0.25">
      <c r="A13" s="20"/>
      <c r="B13" s="29" t="s">
        <v>555</v>
      </c>
      <c r="C13" s="27">
        <v>25755000000</v>
      </c>
      <c r="D13" s="27">
        <v>24744000000</v>
      </c>
      <c r="E13" s="27">
        <v>34795000000</v>
      </c>
      <c r="F13" s="28">
        <v>34868000000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4703000000</v>
      </c>
      <c r="D17" s="34">
        <v>4870000000</v>
      </c>
      <c r="E17" s="34">
        <v>3012000000</v>
      </c>
      <c r="F17" s="35">
        <v>4235000000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Fail</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6.3905534493769789E-2</v>
      </c>
      <c r="D24" s="50">
        <f>D17/(D4)</f>
        <v>7.0502055706757771E-2</v>
      </c>
      <c r="E24" s="50">
        <f>E17/(E4)</f>
        <v>4.6655720437436106E-2</v>
      </c>
      <c r="F24" s="51">
        <f>F17/(F4)</f>
        <v>5.1281119829506928E-2</v>
      </c>
      <c r="G24" s="46">
        <f>(IF(C24 &gt; 0.5, 100, IF(C24 &gt;= 0.2, 50, 0))) +
  (IF(D24 &gt; 0.5, 100, IF(D24 &gt;= 0.2, 50, 0))) +
  (IF(E24 &gt; 0.5, 100, IF(E24 &gt;= 0.2, 50, 0))) +
  (IF(F24 &gt; 0.5, 100, IF(F24 &gt;= 0.2, 50, 0)))</f>
        <v>0</v>
      </c>
      <c r="H24" s="47" t="s">
        <v>571</v>
      </c>
      <c r="I24" s="20"/>
      <c r="J24" s="20"/>
      <c r="K24" s="20"/>
      <c r="L24" s="20"/>
      <c r="M24" s="20"/>
      <c r="N24" s="20"/>
      <c r="O24" s="20"/>
      <c r="P24" s="20"/>
      <c r="Q24" s="20"/>
      <c r="R24" s="20"/>
      <c r="S24" s="20"/>
      <c r="T24" s="20"/>
      <c r="U24" s="20"/>
      <c r="V24" s="20"/>
    </row>
    <row r="25" spans="1:22" x14ac:dyDescent="0.2">
      <c r="A25" s="20"/>
      <c r="B25" s="39" t="s">
        <v>487</v>
      </c>
      <c r="C25" s="50">
        <f>C17/C6</f>
        <v>4.6313985779843615E-2</v>
      </c>
      <c r="D25" s="50">
        <f>D17/D6</f>
        <v>5.1075522553985883E-2</v>
      </c>
      <c r="E25" s="50">
        <f>E17/E6</f>
        <v>2.2644403178636675E-2</v>
      </c>
      <c r="F25" s="51">
        <f>F17/F6</f>
        <v>3.2748981185768307E-2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0.65192129675221078</v>
      </c>
      <c r="D26" s="50">
        <f>D8/D6</f>
        <v>0.62920429160242897</v>
      </c>
      <c r="E26" s="50">
        <f>E8/E6</f>
        <v>0.61728552848217844</v>
      </c>
      <c r="F26" s="51">
        <f>F8/F6</f>
        <v>0.631610693102995</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2.9287812041116004</v>
      </c>
      <c r="D27" s="50">
        <f>D9/(D13+D10)</f>
        <v>2.8393051031487513</v>
      </c>
      <c r="E27" s="50">
        <f>E9/(E13+E10)</f>
        <v>2.8128186035855434</v>
      </c>
      <c r="F27" s="51">
        <f>F9/(F13+F10)</f>
        <v>2.6992369466434227</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-0.17401202847799771</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0.18173738310534043</v>
      </c>
      <c r="D31" s="50">
        <f>D17/(D13+D10)</f>
        <v>0.19584187879519041</v>
      </c>
      <c r="E31" s="50">
        <f>E17/(E13+E10)</f>
        <v>8.6259235924165192E-2</v>
      </c>
      <c r="F31" s="51">
        <f>F17/(F13+F10)</f>
        <v>0.12103112228858849</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0.34666666666666662</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2716000000</v>
      </c>
      <c r="D4" s="27">
        <v>2573000000</v>
      </c>
      <c r="E4" s="27">
        <v>2587000000</v>
      </c>
      <c r="F4" s="28">
        <v>2831000000</v>
      </c>
      <c r="G4" s="20"/>
      <c r="H4" s="20"/>
      <c r="I4" s="20"/>
      <c r="J4" s="20"/>
      <c r="K4" s="20"/>
      <c r="L4" s="20"/>
      <c r="M4" s="20"/>
      <c r="N4" s="20"/>
      <c r="O4" s="20"/>
      <c r="P4" s="20"/>
      <c r="Q4" s="20"/>
      <c r="R4" s="20"/>
      <c r="S4" s="20"/>
      <c r="T4" s="20"/>
      <c r="U4" s="20"/>
      <c r="V4" s="20"/>
    </row>
    <row r="5" spans="1:22" ht="19" x14ac:dyDescent="0.25">
      <c r="A5" s="20"/>
      <c r="B5" s="29" t="s">
        <v>547</v>
      </c>
      <c r="C5" s="27">
        <v>6849000000</v>
      </c>
      <c r="D5" s="27">
        <v>7143000000</v>
      </c>
      <c r="E5" s="27">
        <v>7171000000</v>
      </c>
      <c r="F5" s="28">
        <v>7380000000</v>
      </c>
      <c r="G5" s="20"/>
      <c r="H5" s="20"/>
      <c r="I5" s="20"/>
      <c r="J5" s="20"/>
      <c r="K5" s="20"/>
      <c r="L5" s="20"/>
      <c r="M5" s="20"/>
      <c r="N5" s="20"/>
      <c r="O5" s="20"/>
      <c r="P5" s="20"/>
      <c r="Q5" s="20"/>
      <c r="R5" s="20"/>
      <c r="S5" s="20"/>
      <c r="T5" s="20"/>
      <c r="U5" s="20"/>
      <c r="V5" s="20"/>
    </row>
    <row r="6" spans="1:22" ht="19" x14ac:dyDescent="0.25">
      <c r="A6" s="20"/>
      <c r="B6" s="29" t="s">
        <v>548</v>
      </c>
      <c r="C6" s="27">
        <v>21642000000</v>
      </c>
      <c r="D6" s="27">
        <v>21561000000</v>
      </c>
      <c r="E6" s="27">
        <v>21548000000</v>
      </c>
      <c r="F6" s="28">
        <v>18690000000</v>
      </c>
      <c r="G6" s="20"/>
      <c r="H6" s="20"/>
      <c r="I6" s="20"/>
      <c r="J6" s="20"/>
      <c r="K6" s="20"/>
      <c r="L6" s="20"/>
      <c r="M6" s="20"/>
      <c r="N6" s="20"/>
      <c r="O6" s="20"/>
      <c r="P6" s="20"/>
      <c r="Q6" s="20"/>
      <c r="R6" s="20"/>
      <c r="S6" s="20"/>
      <c r="T6" s="20"/>
      <c r="U6" s="20"/>
      <c r="V6" s="20"/>
    </row>
    <row r="7" spans="1:22" ht="19" x14ac:dyDescent="0.25">
      <c r="A7" s="20"/>
      <c r="B7" s="29" t="s">
        <v>549</v>
      </c>
      <c r="C7" s="27">
        <v>11783000000</v>
      </c>
      <c r="D7" s="27">
        <v>10778000000</v>
      </c>
      <c r="E7" s="27">
        <v>9450000000</v>
      </c>
      <c r="F7" s="28">
        <v>5406000000</v>
      </c>
      <c r="G7" s="20"/>
      <c r="H7" s="20"/>
      <c r="I7" s="20"/>
      <c r="J7" s="20"/>
      <c r="K7" s="20"/>
      <c r="L7" s="20"/>
      <c r="M7" s="20"/>
      <c r="N7" s="20"/>
      <c r="O7" s="20"/>
      <c r="P7" s="20"/>
      <c r="Q7" s="20"/>
      <c r="R7" s="20"/>
      <c r="S7" s="20"/>
      <c r="T7" s="20"/>
      <c r="U7" s="20"/>
      <c r="V7" s="20"/>
    </row>
    <row r="8" spans="1:22" ht="19" x14ac:dyDescent="0.25">
      <c r="A8" s="20"/>
      <c r="B8" s="29" t="s">
        <v>550</v>
      </c>
      <c r="C8" s="27">
        <v>7073000000</v>
      </c>
      <c r="D8" s="27">
        <v>7055000000</v>
      </c>
      <c r="E8" s="27">
        <v>8546000000</v>
      </c>
      <c r="F8" s="28">
        <v>9258000000</v>
      </c>
      <c r="G8" s="20"/>
      <c r="H8" s="20"/>
      <c r="I8" s="20"/>
      <c r="J8" s="20"/>
      <c r="K8" s="20"/>
      <c r="L8" s="20"/>
      <c r="M8" s="20"/>
      <c r="N8" s="20"/>
      <c r="O8" s="20"/>
      <c r="P8" s="20"/>
      <c r="Q8" s="20"/>
      <c r="R8" s="20"/>
      <c r="S8" s="20"/>
      <c r="T8" s="20"/>
      <c r="U8" s="20"/>
      <c r="V8" s="20"/>
    </row>
    <row r="9" spans="1:22" ht="19" x14ac:dyDescent="0.25">
      <c r="A9" s="20"/>
      <c r="B9" s="29" t="s">
        <v>551</v>
      </c>
      <c r="C9" s="27">
        <v>18856000000</v>
      </c>
      <c r="D9" s="27">
        <v>17833000000</v>
      </c>
      <c r="E9" s="27">
        <v>17996000000</v>
      </c>
      <c r="F9" s="28">
        <v>14664000000</v>
      </c>
      <c r="G9" s="20"/>
      <c r="H9" s="20"/>
      <c r="I9" s="20"/>
      <c r="J9" s="20"/>
      <c r="K9" s="20"/>
      <c r="L9" s="20"/>
      <c r="M9" s="20"/>
      <c r="N9" s="20"/>
      <c r="O9" s="20"/>
      <c r="P9" s="20"/>
      <c r="Q9" s="20"/>
      <c r="R9" s="20"/>
      <c r="S9" s="20"/>
      <c r="T9" s="20"/>
      <c r="U9" s="20"/>
      <c r="V9" s="20"/>
    </row>
    <row r="10" spans="1:22" ht="19" x14ac:dyDescent="0.25">
      <c r="A10" s="20"/>
      <c r="B10" s="29" t="s">
        <v>552</v>
      </c>
      <c r="C10" s="27">
        <v>13023000000</v>
      </c>
      <c r="D10" s="27">
        <v>10869000000</v>
      </c>
      <c r="E10" s="27">
        <v>10262000000</v>
      </c>
      <c r="F10" s="28">
        <v>10097000000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1022000000</v>
      </c>
      <c r="G11" s="20"/>
      <c r="H11" s="20"/>
      <c r="I11" s="20"/>
      <c r="J11" s="20"/>
      <c r="K11" s="20"/>
      <c r="L11" s="20"/>
      <c r="M11" s="20"/>
      <c r="N11" s="20"/>
      <c r="O11" s="20"/>
      <c r="P11" s="20"/>
      <c r="Q11" s="20"/>
      <c r="R11" s="20"/>
      <c r="S11" s="20"/>
      <c r="T11" s="20"/>
      <c r="U11" s="20"/>
      <c r="V11" s="20"/>
    </row>
    <row r="12" spans="1:22" ht="19" x14ac:dyDescent="0.25">
      <c r="A12" s="20"/>
      <c r="B12" s="29" t="s">
        <v>554</v>
      </c>
      <c r="C12" s="27">
        <v>-632000000</v>
      </c>
      <c r="D12" s="27">
        <v>-1409000000</v>
      </c>
      <c r="E12" s="27">
        <v>-1761000000</v>
      </c>
      <c r="F12" s="28">
        <v>-1781000000</v>
      </c>
      <c r="G12" s="20"/>
      <c r="H12" s="20"/>
      <c r="I12" s="20"/>
      <c r="J12" s="20"/>
      <c r="K12" s="20"/>
      <c r="L12" s="20"/>
      <c r="M12" s="20"/>
      <c r="N12" s="20"/>
      <c r="O12" s="20"/>
      <c r="P12" s="20"/>
      <c r="Q12" s="20"/>
      <c r="R12" s="20"/>
      <c r="S12" s="20"/>
      <c r="T12" s="20"/>
      <c r="U12" s="20"/>
      <c r="V12" s="20"/>
    </row>
    <row r="13" spans="1:22" ht="19" x14ac:dyDescent="0.25">
      <c r="A13" s="20"/>
      <c r="B13" s="29" t="s">
        <v>555</v>
      </c>
      <c r="C13" s="27">
        <v>2786000000</v>
      </c>
      <c r="D13" s="27">
        <v>3728000000</v>
      </c>
      <c r="E13" s="27">
        <v>3552000000</v>
      </c>
      <c r="F13" s="28">
        <v>4026000000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1358000000</v>
      </c>
      <c r="D15" s="27">
        <v>1181000000</v>
      </c>
      <c r="E15" s="27">
        <v>1074000000</v>
      </c>
      <c r="F15" s="28">
        <v>1068000000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2690000000</v>
      </c>
      <c r="D17" s="34">
        <v>3440000000</v>
      </c>
      <c r="E17" s="34">
        <v>3748000000</v>
      </c>
      <c r="F17" s="35">
        <v>-3834000000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Fail</v>
      </c>
      <c r="E22" s="44" t="str">
        <f>IF(E17&gt;F17, "Pass", "Fail")</f>
        <v>Pass</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0.99042709867452139</v>
      </c>
      <c r="D24" s="50">
        <f>D17/(D4)</f>
        <v>1.336960746210649</v>
      </c>
      <c r="E24" s="50">
        <f>E17/(E4)</f>
        <v>1.448782373405489</v>
      </c>
      <c r="F24" s="51">
        <f>F17/(F4)</f>
        <v>-1.3542917696926882</v>
      </c>
      <c r="G24" s="46">
        <f>(IF(C24 &gt; 0.5, 100, IF(C24 &gt;= 0.2, 50, 0))) +
  (IF(D24 &gt; 0.5, 100, IF(D24 &gt;= 0.2, 50, 0))) +
  (IF(E24 &gt; 0.5, 100, IF(E24 &gt;= 0.2, 50, 0))) +
  (IF(F24 &gt; 0.5, 100, IF(F24 &gt;= 0.2, 50, 0)))</f>
        <v>300</v>
      </c>
      <c r="H24" s="47" t="s">
        <v>571</v>
      </c>
      <c r="I24" s="20"/>
      <c r="J24" s="20"/>
      <c r="K24" s="20"/>
      <c r="L24" s="20"/>
      <c r="M24" s="20"/>
      <c r="N24" s="20"/>
      <c r="O24" s="20"/>
      <c r="P24" s="20"/>
      <c r="Q24" s="20"/>
      <c r="R24" s="20"/>
      <c r="S24" s="20"/>
      <c r="T24" s="20"/>
      <c r="U24" s="20"/>
      <c r="V24" s="20"/>
    </row>
    <row r="25" spans="1:22" x14ac:dyDescent="0.2">
      <c r="A25" s="20"/>
      <c r="B25" s="39" t="s">
        <v>487</v>
      </c>
      <c r="C25" s="50">
        <f>C17/C6</f>
        <v>0.12429535163108769</v>
      </c>
      <c r="D25" s="50">
        <f>D17/D6</f>
        <v>0.15954733082881128</v>
      </c>
      <c r="E25" s="50">
        <f>E17/E6</f>
        <v>0.17393725635789864</v>
      </c>
      <c r="F25" s="51">
        <f>F17/F6</f>
        <v>-0.20513643659711076</v>
      </c>
      <c r="G25" s="46">
        <f>(IF(C25 &gt; 0.17, 100, IF(C25 &gt;= 0.1, 50, 0))) +
  (IF(D25 &gt; 0.17, 100, IF(D25 &gt;= 0.1, 50, 0))) +
  (IF(E25 &gt; 0.17, 100, IF(E25 &gt;= 0.1, 50, 0))) +
  (IF(F25 &gt; 0.17, 100, IF(F25 &gt;= 0.1, 50, 0)))</f>
        <v>200</v>
      </c>
      <c r="H25" s="47" t="s">
        <v>572</v>
      </c>
      <c r="I25" s="20"/>
      <c r="J25" s="20"/>
      <c r="K25" s="20"/>
      <c r="L25" s="20"/>
      <c r="M25" s="20"/>
      <c r="N25" s="20"/>
      <c r="O25" s="20"/>
      <c r="P25" s="20"/>
      <c r="Q25" s="20"/>
      <c r="R25" s="20"/>
      <c r="S25" s="20"/>
      <c r="T25" s="20"/>
      <c r="U25" s="20"/>
      <c r="V25" s="20"/>
    </row>
    <row r="26" spans="1:22" x14ac:dyDescent="0.2">
      <c r="A26" s="20"/>
      <c r="B26" s="39" t="s">
        <v>489</v>
      </c>
      <c r="C26" s="50">
        <f>C8/C6</f>
        <v>0.32681822382404585</v>
      </c>
      <c r="D26" s="50">
        <f>D8/D6</f>
        <v>0.327211168313158</v>
      </c>
      <c r="E26" s="50">
        <f>E8/E6</f>
        <v>0.39660293298682014</v>
      </c>
      <c r="F26" s="51">
        <f>F8/F6</f>
        <v>0.49534510433386836</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1.1927383136188248</v>
      </c>
      <c r="D27" s="50">
        <f>D9/(D13+D10)</f>
        <v>1.2216893882304583</v>
      </c>
      <c r="E27" s="50">
        <f>E9/(E13+E10)</f>
        <v>1.302736354423049</v>
      </c>
      <c r="F27" s="51">
        <f>F9/(F13+F10)</f>
        <v>1.0383063088578914</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Fail</v>
      </c>
      <c r="G28" s="46">
        <f>(COUNTIF(C28:F28, "Pass") * 100) + (COUNTIF(C28:F28, "Fail") * 0)</f>
        <v>300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-0.25419033566941762</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0.17015624011638941</v>
      </c>
      <c r="D31" s="50">
        <f>D17/(D13+D10)</f>
        <v>0.23566486264300884</v>
      </c>
      <c r="E31" s="50">
        <f>E17/(E13+E10)</f>
        <v>0.27131895178804111</v>
      </c>
      <c r="F31" s="51">
        <f>F17/(F13+F10)</f>
        <v>-0.27147206684132269</v>
      </c>
      <c r="G31" s="46">
        <f>(IF(C31 &gt; 0.23, 100, 0)) +
  (IF(D31 &gt; 0.23, 100, 0)) +
  (IF(E31 &gt; 0.23, 100, 0)) +
  (IF(F31 &gt; 0.23, 100, 0))</f>
        <v>200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0.59333333333333327</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995505000</v>
      </c>
      <c r="D4" s="27">
        <v>1009419000</v>
      </c>
      <c r="E4" s="27">
        <v>947028000</v>
      </c>
      <c r="F4" s="28">
        <v>939148000</v>
      </c>
      <c r="G4" s="20"/>
      <c r="H4" s="20"/>
      <c r="I4" s="20"/>
      <c r="J4" s="20"/>
      <c r="K4" s="20"/>
      <c r="L4" s="20"/>
      <c r="M4" s="20"/>
      <c r="N4" s="20"/>
      <c r="O4" s="20"/>
      <c r="P4" s="20"/>
      <c r="Q4" s="20"/>
      <c r="R4" s="20"/>
      <c r="S4" s="20"/>
      <c r="T4" s="20"/>
      <c r="U4" s="20"/>
      <c r="V4" s="20"/>
    </row>
    <row r="5" spans="1:22" ht="19" x14ac:dyDescent="0.25">
      <c r="A5" s="20"/>
      <c r="B5" s="29" t="s">
        <v>547</v>
      </c>
      <c r="C5" s="27">
        <v>7927000</v>
      </c>
      <c r="D5" s="27">
        <v>7927000</v>
      </c>
      <c r="E5" s="27">
        <v>7927000</v>
      </c>
      <c r="F5" s="28">
        <v>7927000</v>
      </c>
      <c r="G5" s="20"/>
      <c r="H5" s="20"/>
      <c r="I5" s="20"/>
      <c r="J5" s="20"/>
      <c r="K5" s="20"/>
      <c r="L5" s="20"/>
      <c r="M5" s="20"/>
      <c r="N5" s="20"/>
      <c r="O5" s="20"/>
      <c r="P5" s="20"/>
      <c r="Q5" s="20"/>
      <c r="R5" s="20"/>
      <c r="S5" s="20"/>
      <c r="T5" s="20"/>
      <c r="U5" s="20"/>
      <c r="V5" s="20"/>
    </row>
    <row r="6" spans="1:22" ht="19" x14ac:dyDescent="0.25">
      <c r="A6" s="20"/>
      <c r="B6" s="29" t="s">
        <v>548</v>
      </c>
      <c r="C6" s="27">
        <v>4523809000</v>
      </c>
      <c r="D6" s="27">
        <v>5590434000</v>
      </c>
      <c r="E6" s="27">
        <v>7609929000</v>
      </c>
      <c r="F6" s="28">
        <v>4927503000</v>
      </c>
      <c r="G6" s="20"/>
      <c r="H6" s="20"/>
      <c r="I6" s="20"/>
      <c r="J6" s="20"/>
      <c r="K6" s="20"/>
      <c r="L6" s="20"/>
      <c r="M6" s="20"/>
      <c r="N6" s="20"/>
      <c r="O6" s="20"/>
      <c r="P6" s="20"/>
      <c r="Q6" s="20"/>
      <c r="R6" s="20"/>
      <c r="S6" s="20"/>
      <c r="T6" s="20"/>
      <c r="U6" s="20"/>
      <c r="V6" s="20"/>
    </row>
    <row r="7" spans="1:22" ht="19" x14ac:dyDescent="0.25">
      <c r="A7" s="20"/>
      <c r="B7" s="29" t="s">
        <v>549</v>
      </c>
      <c r="C7" s="27">
        <v>1704412000</v>
      </c>
      <c r="D7" s="27">
        <v>2054055000</v>
      </c>
      <c r="E7" s="27">
        <v>3726297000</v>
      </c>
      <c r="F7" s="28">
        <v>1893043000</v>
      </c>
      <c r="G7" s="20"/>
      <c r="H7" s="20"/>
      <c r="I7" s="20"/>
      <c r="J7" s="20"/>
      <c r="K7" s="20"/>
      <c r="L7" s="20"/>
      <c r="M7" s="20"/>
      <c r="N7" s="20"/>
      <c r="O7" s="20"/>
      <c r="P7" s="20"/>
      <c r="Q7" s="20"/>
      <c r="R7" s="20"/>
      <c r="S7" s="20"/>
      <c r="T7" s="20"/>
      <c r="U7" s="20"/>
      <c r="V7" s="20"/>
    </row>
    <row r="8" spans="1:22" ht="19" x14ac:dyDescent="0.25">
      <c r="A8" s="20"/>
      <c r="B8" s="29" t="s">
        <v>550</v>
      </c>
      <c r="C8" s="27">
        <v>427984000</v>
      </c>
      <c r="D8" s="27">
        <v>422844000</v>
      </c>
      <c r="E8" s="27">
        <v>385641000</v>
      </c>
      <c r="F8" s="28">
        <v>371233000</v>
      </c>
      <c r="G8" s="20"/>
      <c r="H8" s="20"/>
      <c r="I8" s="20"/>
      <c r="J8" s="20"/>
      <c r="K8" s="20"/>
      <c r="L8" s="20"/>
      <c r="M8" s="20"/>
      <c r="N8" s="20"/>
      <c r="O8" s="20"/>
      <c r="P8" s="20"/>
      <c r="Q8" s="20"/>
      <c r="R8" s="20"/>
      <c r="S8" s="20"/>
      <c r="T8" s="20"/>
      <c r="U8" s="20"/>
      <c r="V8" s="20"/>
    </row>
    <row r="9" spans="1:22" ht="19" x14ac:dyDescent="0.25">
      <c r="A9" s="20"/>
      <c r="B9" s="29" t="s">
        <v>551</v>
      </c>
      <c r="C9" s="27">
        <v>2132396000</v>
      </c>
      <c r="D9" s="27">
        <v>2476899000</v>
      </c>
      <c r="E9" s="27">
        <v>4111938000</v>
      </c>
      <c r="F9" s="28">
        <v>2264276000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2580968000</v>
      </c>
      <c r="D12" s="27">
        <v>3310892000</v>
      </c>
      <c r="E12" s="27">
        <v>3620008000</v>
      </c>
      <c r="F12" s="28">
        <v>2600201000</v>
      </c>
      <c r="G12" s="20"/>
      <c r="H12" s="20"/>
      <c r="I12" s="20"/>
      <c r="J12" s="20"/>
      <c r="K12" s="20"/>
      <c r="L12" s="20"/>
      <c r="M12" s="20"/>
      <c r="N12" s="20"/>
      <c r="O12" s="20"/>
      <c r="P12" s="20"/>
      <c r="Q12" s="20"/>
      <c r="R12" s="20"/>
      <c r="S12" s="20"/>
      <c r="T12" s="20"/>
      <c r="U12" s="20"/>
      <c r="V12" s="20"/>
    </row>
    <row r="13" spans="1:22" ht="19" x14ac:dyDescent="0.25">
      <c r="A13" s="20"/>
      <c r="B13" s="29" t="s">
        <v>555</v>
      </c>
      <c r="C13" s="27">
        <v>2391413000</v>
      </c>
      <c r="D13" s="27">
        <v>3113535000</v>
      </c>
      <c r="E13" s="27">
        <v>3497991000</v>
      </c>
      <c r="F13" s="28">
        <v>2663227000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1053191000</v>
      </c>
      <c r="D17" s="34">
        <v>2129675000</v>
      </c>
      <c r="E17" s="34">
        <v>868494000</v>
      </c>
      <c r="F17" s="35">
        <v>654969000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Pass</v>
      </c>
      <c r="E23" s="44" t="str">
        <f>IF(E17&gt;E7, "Pass", "Fail")</f>
        <v>Fail</v>
      </c>
      <c r="F23" s="49" t="str">
        <f>IF(F17&gt;F7, "Pass", "Fail")</f>
        <v>Fail</v>
      </c>
      <c r="G23" s="46">
        <f>(COUNTIF(C23:F23, "Pass") * 100) + (COUNTIF(C23:F23, "Fail") * 0)</f>
        <v>100</v>
      </c>
      <c r="H23" s="47" t="s">
        <v>570</v>
      </c>
      <c r="I23" s="20"/>
      <c r="J23" s="20"/>
      <c r="K23" s="20"/>
      <c r="L23" s="20"/>
      <c r="M23" s="20"/>
      <c r="N23" s="20"/>
      <c r="O23" s="20"/>
      <c r="P23" s="20"/>
      <c r="Q23" s="20"/>
      <c r="R23" s="20"/>
      <c r="S23" s="20"/>
      <c r="T23" s="20"/>
      <c r="U23" s="20"/>
      <c r="V23" s="20"/>
    </row>
    <row r="24" spans="1:22" x14ac:dyDescent="0.2">
      <c r="A24" s="20"/>
      <c r="B24" s="39" t="s">
        <v>499</v>
      </c>
      <c r="C24" s="50">
        <f>C17/(C4)</f>
        <v>1.0579464693798626</v>
      </c>
      <c r="D24" s="50">
        <f>D17/(D4)</f>
        <v>2.109802767730744</v>
      </c>
      <c r="E24" s="50">
        <f>E17/(E4)</f>
        <v>0.91707320163712158</v>
      </c>
      <c r="F24" s="51">
        <f>F17/(F4)</f>
        <v>0.6974076503383918</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0.23281066906228801</v>
      </c>
      <c r="D25" s="50">
        <f>D17/D6</f>
        <v>0.38094985112068225</v>
      </c>
      <c r="E25" s="50">
        <f>E17/E6</f>
        <v>0.11412642614668284</v>
      </c>
      <c r="F25" s="51">
        <f>F17/F6</f>
        <v>0.132921075847138</v>
      </c>
      <c r="G25" s="46">
        <f>(IF(C25 &gt; 0.17, 100, IF(C25 &gt;= 0.1, 50, 0))) +
  (IF(D25 &gt; 0.17, 100, IF(D25 &gt;= 0.1, 50, 0))) +
  (IF(E25 &gt; 0.17, 100, IF(E25 &gt;= 0.1, 50, 0))) +
  (IF(F25 &gt; 0.17, 100, IF(F25 &gt;= 0.1, 50, 0)))</f>
        <v>300</v>
      </c>
      <c r="H25" s="47" t="s">
        <v>572</v>
      </c>
      <c r="I25" s="20"/>
      <c r="J25" s="20"/>
      <c r="K25" s="20"/>
      <c r="L25" s="20"/>
      <c r="M25" s="20"/>
      <c r="N25" s="20"/>
      <c r="O25" s="20"/>
      <c r="P25" s="20"/>
      <c r="Q25" s="20"/>
      <c r="R25" s="20"/>
      <c r="S25" s="20"/>
      <c r="T25" s="20"/>
      <c r="U25" s="20"/>
      <c r="V25" s="20"/>
    </row>
    <row r="26" spans="1:22" x14ac:dyDescent="0.2">
      <c r="A26" s="20"/>
      <c r="B26" s="39" t="s">
        <v>489</v>
      </c>
      <c r="C26" s="50">
        <f>C8/C6</f>
        <v>9.4607000428179003E-2</v>
      </c>
      <c r="D26" s="50">
        <f>D8/D6</f>
        <v>7.5637061451758483E-2</v>
      </c>
      <c r="E26" s="50">
        <f>E8/E6</f>
        <v>5.0676031274404794E-2</v>
      </c>
      <c r="F26" s="51">
        <f>F8/F6</f>
        <v>7.5338969859582022E-2</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0.89168872127064625</v>
      </c>
      <c r="D27" s="50">
        <f>D9/(D13+D10)</f>
        <v>0.79552630691480908</v>
      </c>
      <c r="E27" s="50">
        <f>E9/(E13+E10)</f>
        <v>1.1755141737071364</v>
      </c>
      <c r="F27" s="51">
        <f>F9/(F13+F10)</f>
        <v>0.8502001519209591</v>
      </c>
      <c r="G27" s="46">
        <f>(IF(C27 &lt; 0.8, 100, IF(C27 &lt; 1, 50, 0))) +
  (IF(D27 &lt; 0.8, 100, IF(D27 &lt; 1, 50, 0))) +
  (IF(E27 &lt; 0.8, 100, IF(E27 &lt; 1, 50, 0))) +
  (IF(F27 &lt; 0.8, 100, IF(F27 &lt; 1, 50, 0)))</f>
        <v>200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2.8783578381662473E-2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0.44040531685660317</v>
      </c>
      <c r="D31" s="50">
        <f>D17/(D13+D10)</f>
        <v>0.68400547930246491</v>
      </c>
      <c r="E31" s="50">
        <f>E17/(E13+E10)</f>
        <v>0.24828365767664926</v>
      </c>
      <c r="F31" s="51">
        <f>F17/(F13+F10)</f>
        <v>0.24593059472587203</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0.55249999999999999</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275938000</v>
      </c>
      <c r="D4" s="27">
        <v>264533000</v>
      </c>
      <c r="E4" s="27">
        <v>257009000</v>
      </c>
      <c r="F4" s="28">
        <v>252172000</v>
      </c>
      <c r="G4" s="20"/>
      <c r="H4" s="20"/>
      <c r="I4" s="20"/>
      <c r="J4" s="20"/>
      <c r="K4" s="20"/>
      <c r="L4" s="20"/>
      <c r="M4" s="20"/>
      <c r="N4" s="20"/>
      <c r="O4" s="20"/>
      <c r="P4" s="20"/>
      <c r="Q4" s="20"/>
      <c r="R4" s="20"/>
      <c r="S4" s="20"/>
      <c r="T4" s="20"/>
      <c r="U4" s="20"/>
      <c r="V4" s="20"/>
    </row>
    <row r="5" spans="1:22" ht="19" x14ac:dyDescent="0.25">
      <c r="A5" s="20"/>
      <c r="B5" s="29" t="s">
        <v>547</v>
      </c>
      <c r="C5" s="27">
        <v>170811000</v>
      </c>
      <c r="D5" s="27">
        <v>170811000</v>
      </c>
      <c r="E5" s="27">
        <v>0</v>
      </c>
      <c r="F5" s="28">
        <v>0</v>
      </c>
      <c r="G5" s="20"/>
      <c r="H5" s="20"/>
      <c r="I5" s="20"/>
      <c r="J5" s="20"/>
      <c r="K5" s="20"/>
      <c r="L5" s="20"/>
      <c r="M5" s="20"/>
      <c r="N5" s="20"/>
      <c r="O5" s="20"/>
      <c r="P5" s="20"/>
      <c r="Q5" s="20"/>
      <c r="R5" s="20"/>
      <c r="S5" s="20"/>
      <c r="T5" s="20"/>
      <c r="U5" s="20"/>
      <c r="V5" s="20"/>
    </row>
    <row r="6" spans="1:22" ht="19" x14ac:dyDescent="0.25">
      <c r="A6" s="20"/>
      <c r="B6" s="29" t="s">
        <v>548</v>
      </c>
      <c r="C6" s="27">
        <v>27456262000</v>
      </c>
      <c r="D6" s="27">
        <v>12167458000</v>
      </c>
      <c r="E6" s="27">
        <v>10474477000</v>
      </c>
      <c r="F6" s="28">
        <v>9395848000</v>
      </c>
      <c r="G6" s="20"/>
      <c r="H6" s="20"/>
      <c r="I6" s="20"/>
      <c r="J6" s="20"/>
      <c r="K6" s="20"/>
      <c r="L6" s="20"/>
      <c r="M6" s="20"/>
      <c r="N6" s="20"/>
      <c r="O6" s="20"/>
      <c r="P6" s="20"/>
      <c r="Q6" s="20"/>
      <c r="R6" s="20"/>
      <c r="S6" s="20"/>
      <c r="T6" s="20"/>
      <c r="U6" s="20"/>
      <c r="V6" s="20"/>
    </row>
    <row r="7" spans="1:22" ht="19" x14ac:dyDescent="0.25">
      <c r="A7" s="20"/>
      <c r="B7" s="29" t="s">
        <v>549</v>
      </c>
      <c r="C7" s="27">
        <v>1087587000</v>
      </c>
      <c r="D7" s="27">
        <v>1184032000</v>
      </c>
      <c r="E7" s="27">
        <v>740867000</v>
      </c>
      <c r="F7" s="28">
        <v>1126138000</v>
      </c>
      <c r="G7" s="20"/>
      <c r="H7" s="20"/>
      <c r="I7" s="20"/>
      <c r="J7" s="20"/>
      <c r="K7" s="20"/>
      <c r="L7" s="20"/>
      <c r="M7" s="20"/>
      <c r="N7" s="20"/>
      <c r="O7" s="20"/>
      <c r="P7" s="20"/>
      <c r="Q7" s="20"/>
      <c r="R7" s="20"/>
      <c r="S7" s="20"/>
      <c r="T7" s="20"/>
      <c r="U7" s="20"/>
      <c r="V7" s="20"/>
    </row>
    <row r="8" spans="1:22" ht="19" x14ac:dyDescent="0.25">
      <c r="A8" s="20"/>
      <c r="B8" s="29" t="s">
        <v>550</v>
      </c>
      <c r="C8" s="27">
        <v>10954726000</v>
      </c>
      <c r="D8" s="27">
        <v>6905152000</v>
      </c>
      <c r="E8" s="27">
        <v>5947634000</v>
      </c>
      <c r="F8" s="28">
        <v>5333586000</v>
      </c>
      <c r="G8" s="20"/>
      <c r="H8" s="20"/>
      <c r="I8" s="20"/>
      <c r="J8" s="20"/>
      <c r="K8" s="20"/>
      <c r="L8" s="20"/>
      <c r="M8" s="20"/>
      <c r="N8" s="20"/>
      <c r="O8" s="20"/>
      <c r="P8" s="20"/>
      <c r="Q8" s="20"/>
      <c r="R8" s="20"/>
      <c r="S8" s="20"/>
      <c r="T8" s="20"/>
      <c r="U8" s="20"/>
      <c r="V8" s="20"/>
    </row>
    <row r="9" spans="1:22" ht="19" x14ac:dyDescent="0.25">
      <c r="A9" s="20"/>
      <c r="B9" s="29" t="s">
        <v>551</v>
      </c>
      <c r="C9" s="27">
        <v>12042313000</v>
      </c>
      <c r="D9" s="27">
        <v>8089184000</v>
      </c>
      <c r="E9" s="27">
        <v>6688501000</v>
      </c>
      <c r="F9" s="28">
        <v>6459724000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-379015000</v>
      </c>
      <c r="D12" s="27">
        <v>-135872000</v>
      </c>
      <c r="E12" s="27">
        <v>-128245000</v>
      </c>
      <c r="F12" s="28">
        <v>-354900000</v>
      </c>
      <c r="G12" s="20"/>
      <c r="H12" s="20"/>
      <c r="I12" s="20"/>
      <c r="J12" s="20"/>
      <c r="K12" s="20"/>
      <c r="L12" s="20"/>
      <c r="M12" s="20"/>
      <c r="N12" s="20"/>
      <c r="O12" s="20"/>
      <c r="P12" s="20"/>
      <c r="Q12" s="20"/>
      <c r="R12" s="20"/>
      <c r="S12" s="20"/>
      <c r="T12" s="20"/>
      <c r="U12" s="20"/>
      <c r="V12" s="20"/>
    </row>
    <row r="13" spans="1:22" ht="19" x14ac:dyDescent="0.25">
      <c r="A13" s="20"/>
      <c r="B13" s="29" t="s">
        <v>555</v>
      </c>
      <c r="C13" s="27">
        <v>15413949000</v>
      </c>
      <c r="D13" s="27">
        <v>4078274000</v>
      </c>
      <c r="E13" s="27">
        <v>3785976000</v>
      </c>
      <c r="F13" s="28">
        <v>2936124000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1402474000</v>
      </c>
      <c r="D17" s="34">
        <v>1238139000</v>
      </c>
      <c r="E17" s="34">
        <v>952436000</v>
      </c>
      <c r="F17" s="35">
        <v>771232000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Fail</v>
      </c>
      <c r="G23" s="46">
        <f>(COUNTIF(C23:F23, "Pass") * 100) + (COUNTIF(C23:F23, "Fail") * 0)</f>
        <v>300</v>
      </c>
      <c r="H23" s="47" t="s">
        <v>570</v>
      </c>
      <c r="I23" s="20"/>
      <c r="J23" s="20"/>
      <c r="K23" s="20"/>
      <c r="L23" s="20"/>
      <c r="M23" s="20"/>
      <c r="N23" s="20"/>
      <c r="O23" s="20"/>
      <c r="P23" s="20"/>
      <c r="Q23" s="20"/>
      <c r="R23" s="20"/>
      <c r="S23" s="20"/>
      <c r="T23" s="20"/>
      <c r="U23" s="20"/>
      <c r="V23" s="20"/>
    </row>
    <row r="24" spans="1:22" x14ac:dyDescent="0.2">
      <c r="A24" s="20"/>
      <c r="B24" s="39" t="s">
        <v>499</v>
      </c>
      <c r="C24" s="50">
        <f>C17/(C4)</f>
        <v>5.0825692728076595</v>
      </c>
      <c r="D24" s="50">
        <f>D17/(D4)</f>
        <v>4.6804708675288147</v>
      </c>
      <c r="E24" s="50">
        <f>E17/(E4)</f>
        <v>3.7058468769576161</v>
      </c>
      <c r="F24" s="51">
        <f>F17/(F4)</f>
        <v>3.0583569944323714</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5.1080296363722057E-2</v>
      </c>
      <c r="D25" s="50">
        <f>D17/D6</f>
        <v>0.10175823084821825</v>
      </c>
      <c r="E25" s="50">
        <f>E17/E6</f>
        <v>9.0929217754738501E-2</v>
      </c>
      <c r="F25" s="51">
        <f>F17/F6</f>
        <v>8.208221333508163E-2</v>
      </c>
      <c r="G25" s="46">
        <f>(IF(C25 &gt; 0.17, 100, IF(C25 &gt;= 0.1, 50, 0))) +
  (IF(D25 &gt; 0.17, 100, IF(D25 &gt;= 0.1, 50, 0))) +
  (IF(E25 &gt; 0.17, 100, IF(E25 &gt;= 0.1, 50, 0))) +
  (IF(F25 &gt; 0.17, 100, IF(F25 &gt;= 0.1, 50, 0)))</f>
        <v>50</v>
      </c>
      <c r="H25" s="47" t="s">
        <v>572</v>
      </c>
      <c r="I25" s="20"/>
      <c r="J25" s="20"/>
      <c r="K25" s="20"/>
      <c r="L25" s="20"/>
      <c r="M25" s="20"/>
      <c r="N25" s="20"/>
      <c r="O25" s="20"/>
      <c r="P25" s="20"/>
      <c r="Q25" s="20"/>
      <c r="R25" s="20"/>
      <c r="S25" s="20"/>
      <c r="T25" s="20"/>
      <c r="U25" s="20"/>
      <c r="V25" s="20"/>
    </row>
    <row r="26" spans="1:22" x14ac:dyDescent="0.2">
      <c r="A26" s="20"/>
      <c r="B26" s="39" t="s">
        <v>489</v>
      </c>
      <c r="C26" s="50">
        <f>C8/C6</f>
        <v>0.39898825266163324</v>
      </c>
      <c r="D26" s="50">
        <f>D8/D6</f>
        <v>0.56750982826486851</v>
      </c>
      <c r="E26" s="50">
        <f>E8/E6</f>
        <v>0.56782157238017705</v>
      </c>
      <c r="F26" s="51">
        <f>F8/F6</f>
        <v>0.56765349971604484</v>
      </c>
      <c r="G26" s="46">
        <f>(IF(C26 &lt; 0.5, 100, 0)) +
  (IF(D26 &lt; 0.5, 100, 0)) +
  (IF(E26 &lt; 0.5, 100, 0)) +
  (IF(F26 &lt; 0.5, 100, 0))</f>
        <v>100</v>
      </c>
      <c r="H26" s="47" t="s">
        <v>573</v>
      </c>
      <c r="I26" s="20"/>
      <c r="J26" s="20"/>
      <c r="K26" s="20"/>
      <c r="L26" s="20"/>
      <c r="M26" s="20"/>
      <c r="N26" s="20"/>
      <c r="O26" s="20"/>
      <c r="P26" s="20"/>
      <c r="Q26" s="20"/>
      <c r="R26" s="20"/>
      <c r="S26" s="20"/>
      <c r="T26" s="20"/>
      <c r="U26" s="20"/>
      <c r="V26" s="20"/>
    </row>
    <row r="27" spans="1:22" x14ac:dyDescent="0.2">
      <c r="A27" s="20"/>
      <c r="B27" s="39" t="s">
        <v>574</v>
      </c>
      <c r="C27" s="50">
        <f>C9/(C13+C10)</f>
        <v>0.78126072689094794</v>
      </c>
      <c r="D27" s="50">
        <f>D9/(D13+D10)</f>
        <v>1.9834822280209716</v>
      </c>
      <c r="E27" s="50">
        <f>E9/(E13+E10)</f>
        <v>1.7666517167567888</v>
      </c>
      <c r="F27" s="51">
        <f>F9/(F13+F10)</f>
        <v>2.2000855549697493</v>
      </c>
      <c r="G27" s="46">
        <f>(IF(C27 &lt; 0.8, 100, IF(C27 &lt; 1, 50, 0))) +
  (IF(D27 &lt; 0.8, 100, IF(D27 &lt; 1, 50, 0))) +
  (IF(E27 &lt; 0.8, 100, IF(E27 &lt; 1, 50, 0))) +
  (IF(F27 &lt; 0.8, 100, IF(F27 &lt; 1, 50, 0)))</f>
        <v>100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0.40344260922784231</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9.0987325830648585E-2</v>
      </c>
      <c r="D31" s="50">
        <f>D17/(D13+D10)</f>
        <v>0.30359387329051457</v>
      </c>
      <c r="E31" s="50">
        <f>E17/(E13+E10)</f>
        <v>0.25156947640449911</v>
      </c>
      <c r="F31" s="51">
        <f>F17/(F13+F10)</f>
        <v>0.26267010521354001</v>
      </c>
      <c r="G31" s="46">
        <f>(IF(C31 &gt; 0.23, 100, 0)) +
  (IF(D31 &gt; 0.23, 100, 0)) +
  (IF(E31 &gt; 0.23, 100, 0)) +
  (IF(F31 &gt; 0.23, 100, 0))</f>
        <v>300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0.54791666666666661</v>
      </c>
      <c r="J2" s="20"/>
      <c r="K2" s="20"/>
      <c r="L2" s="20"/>
      <c r="M2" s="20"/>
      <c r="N2" s="20"/>
      <c r="O2" s="20"/>
      <c r="P2" s="20"/>
      <c r="Q2" s="20"/>
      <c r="R2" s="20"/>
      <c r="S2" s="20"/>
      <c r="T2" s="20"/>
      <c r="U2" s="20"/>
      <c r="V2" s="20"/>
    </row>
    <row r="3" spans="1:22" ht="19" x14ac:dyDescent="0.25">
      <c r="A3" s="20"/>
      <c r="B3" s="26" t="s">
        <v>545</v>
      </c>
      <c r="C3" s="27">
        <v>25120000000</v>
      </c>
      <c r="D3" s="27">
        <v>24435000000</v>
      </c>
      <c r="E3" s="27">
        <v>18780000000</v>
      </c>
      <c r="F3" s="28">
        <v>18850000000</v>
      </c>
      <c r="G3" s="20"/>
      <c r="H3" s="20"/>
      <c r="I3" s="20"/>
      <c r="J3" s="20"/>
      <c r="K3" s="20"/>
      <c r="L3" s="20"/>
      <c r="M3" s="20"/>
      <c r="N3" s="20"/>
      <c r="O3" s="20"/>
      <c r="P3" s="20"/>
      <c r="Q3" s="20"/>
      <c r="R3" s="20"/>
      <c r="S3" s="20"/>
      <c r="T3" s="20"/>
      <c r="U3" s="20"/>
      <c r="V3" s="20"/>
    </row>
    <row r="4" spans="1:22" ht="19" x14ac:dyDescent="0.25">
      <c r="A4" s="20"/>
      <c r="B4" s="29" t="s">
        <v>546</v>
      </c>
      <c r="C4" s="27">
        <v>214940000000</v>
      </c>
      <c r="D4" s="27">
        <v>204692000000</v>
      </c>
      <c r="E4" s="27">
        <v>216552000000</v>
      </c>
      <c r="F4" s="28">
        <v>227553000000</v>
      </c>
      <c r="G4" s="20"/>
      <c r="H4" s="20"/>
      <c r="I4" s="20"/>
      <c r="J4" s="20"/>
      <c r="K4" s="20"/>
      <c r="L4" s="20"/>
      <c r="M4" s="20"/>
      <c r="N4" s="20"/>
      <c r="O4" s="20"/>
      <c r="P4" s="20"/>
      <c r="Q4" s="20"/>
      <c r="R4" s="20"/>
      <c r="S4" s="20"/>
      <c r="T4" s="20"/>
      <c r="U4" s="20"/>
      <c r="V4" s="20"/>
    </row>
    <row r="5" spans="1:22" ht="19" x14ac:dyDescent="0.25">
      <c r="A5" s="20"/>
      <c r="B5" s="29" t="s">
        <v>547</v>
      </c>
      <c r="C5" s="27">
        <v>0</v>
      </c>
      <c r="D5" s="27">
        <v>0</v>
      </c>
      <c r="E5" s="27">
        <v>0</v>
      </c>
      <c r="F5" s="28">
        <v>0</v>
      </c>
      <c r="G5" s="20"/>
      <c r="H5" s="20"/>
      <c r="I5" s="20"/>
      <c r="J5" s="20"/>
      <c r="K5" s="20"/>
      <c r="L5" s="20"/>
      <c r="M5" s="20"/>
      <c r="N5" s="20"/>
      <c r="O5" s="20"/>
      <c r="P5" s="20"/>
      <c r="Q5" s="20"/>
      <c r="R5" s="20"/>
      <c r="S5" s="20"/>
      <c r="T5" s="20"/>
      <c r="U5" s="20"/>
      <c r="V5" s="20"/>
    </row>
    <row r="6" spans="1:22" ht="19" x14ac:dyDescent="0.25">
      <c r="A6" s="20"/>
      <c r="B6" s="29" t="s">
        <v>548</v>
      </c>
      <c r="C6" s="27">
        <v>376317000000</v>
      </c>
      <c r="D6" s="27">
        <v>369067000000</v>
      </c>
      <c r="E6" s="27">
        <v>338923000000</v>
      </c>
      <c r="F6" s="28">
        <v>332750000000</v>
      </c>
      <c r="G6" s="20"/>
      <c r="H6" s="20"/>
      <c r="I6" s="20"/>
      <c r="J6" s="20"/>
      <c r="K6" s="20"/>
      <c r="L6" s="20"/>
      <c r="M6" s="20"/>
      <c r="N6" s="20"/>
      <c r="O6" s="20"/>
      <c r="P6" s="20"/>
      <c r="Q6" s="20"/>
      <c r="R6" s="20"/>
      <c r="S6" s="20"/>
      <c r="T6" s="20"/>
      <c r="U6" s="20"/>
      <c r="V6" s="20"/>
    </row>
    <row r="7" spans="1:22" ht="19" x14ac:dyDescent="0.25">
      <c r="A7" s="20"/>
      <c r="B7" s="29" t="s">
        <v>549</v>
      </c>
      <c r="C7" s="27">
        <v>65316000000</v>
      </c>
      <c r="D7" s="27">
        <v>69045000000</v>
      </c>
      <c r="E7" s="27">
        <v>56643000000</v>
      </c>
      <c r="F7" s="28">
        <v>56363000000</v>
      </c>
      <c r="G7" s="20"/>
      <c r="H7" s="20"/>
      <c r="I7" s="20"/>
      <c r="J7" s="20"/>
      <c r="K7" s="20"/>
      <c r="L7" s="20"/>
      <c r="M7" s="20"/>
      <c r="N7" s="20"/>
      <c r="O7" s="20"/>
      <c r="P7" s="20"/>
      <c r="Q7" s="20"/>
      <c r="R7" s="20"/>
      <c r="S7" s="20"/>
      <c r="T7" s="20"/>
      <c r="U7" s="20"/>
      <c r="V7" s="20"/>
    </row>
    <row r="8" spans="1:22" ht="19" x14ac:dyDescent="0.25">
      <c r="A8" s="20"/>
      <c r="B8" s="29" t="s">
        <v>550</v>
      </c>
      <c r="C8" s="27">
        <v>98463000000</v>
      </c>
      <c r="D8" s="27">
        <v>97549000000</v>
      </c>
      <c r="E8" s="27">
        <v>106597000000</v>
      </c>
      <c r="F8" s="28">
        <v>112257000000</v>
      </c>
      <c r="G8" s="20"/>
      <c r="H8" s="20"/>
      <c r="I8" s="20"/>
      <c r="J8" s="20"/>
      <c r="K8" s="20"/>
      <c r="L8" s="20"/>
      <c r="M8" s="20"/>
      <c r="N8" s="20"/>
      <c r="O8" s="20"/>
      <c r="P8" s="20"/>
      <c r="Q8" s="20"/>
      <c r="R8" s="20"/>
      <c r="S8" s="20"/>
      <c r="T8" s="20"/>
      <c r="U8" s="20"/>
      <c r="V8" s="20"/>
    </row>
    <row r="9" spans="1:22" ht="19" x14ac:dyDescent="0.25">
      <c r="A9" s="20"/>
      <c r="B9" s="29" t="s">
        <v>551</v>
      </c>
      <c r="C9" s="27">
        <v>163779000000</v>
      </c>
      <c r="D9" s="27">
        <v>166594000000</v>
      </c>
      <c r="E9" s="27">
        <v>163240000000</v>
      </c>
      <c r="F9" s="28">
        <v>168620000000</v>
      </c>
      <c r="G9" s="20"/>
      <c r="H9" s="20"/>
      <c r="I9" s="20"/>
      <c r="J9" s="20"/>
      <c r="K9" s="20"/>
      <c r="L9" s="20"/>
      <c r="M9" s="20"/>
      <c r="N9" s="20"/>
      <c r="O9" s="20"/>
      <c r="P9" s="20"/>
      <c r="Q9" s="20"/>
      <c r="R9" s="20"/>
      <c r="S9" s="20"/>
      <c r="T9" s="20"/>
      <c r="U9" s="20"/>
      <c r="V9" s="20"/>
    </row>
    <row r="10" spans="1:22" ht="19" x14ac:dyDescent="0.25">
      <c r="A10" s="20"/>
      <c r="B10" s="29" t="s">
        <v>552</v>
      </c>
      <c r="C10" s="27">
        <v>254917000000</v>
      </c>
      <c r="D10" s="27">
        <v>240293000000</v>
      </c>
      <c r="E10" s="27">
        <v>225464000000</v>
      </c>
      <c r="F10" s="28">
        <v>225776000000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453927000000</v>
      </c>
      <c r="D12" s="27">
        <v>432860000000</v>
      </c>
      <c r="E12" s="27">
        <v>392059000000</v>
      </c>
      <c r="F12" s="28">
        <v>383943000000</v>
      </c>
      <c r="G12" s="20"/>
      <c r="H12" s="20"/>
      <c r="I12" s="20"/>
      <c r="J12" s="20"/>
      <c r="K12" s="20"/>
      <c r="L12" s="20"/>
      <c r="M12" s="20"/>
      <c r="N12" s="20"/>
      <c r="O12" s="20"/>
      <c r="P12" s="20"/>
      <c r="Q12" s="20"/>
      <c r="R12" s="20"/>
      <c r="S12" s="20"/>
      <c r="T12" s="20"/>
      <c r="U12" s="20"/>
      <c r="V12" s="20"/>
    </row>
    <row r="13" spans="1:22" ht="19" x14ac:dyDescent="0.25">
      <c r="A13" s="20"/>
      <c r="B13" s="29" t="s">
        <v>555</v>
      </c>
      <c r="C13" s="27">
        <v>212538000000</v>
      </c>
      <c r="D13" s="27">
        <v>202473000000</v>
      </c>
      <c r="E13" s="27">
        <v>175683000000</v>
      </c>
      <c r="F13" s="28">
        <v>164130000000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55369000000</v>
      </c>
      <c r="D17" s="34">
        <v>76797000000</v>
      </c>
      <c r="E17" s="34">
        <v>48129000000</v>
      </c>
      <c r="F17" s="35">
        <v>14668000000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Fail</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Pass</v>
      </c>
      <c r="E23" s="44" t="str">
        <f>IF(E17&gt;E7, "Pass", "Fail")</f>
        <v>Fail</v>
      </c>
      <c r="F23" s="49" t="str">
        <f>IF(F17&gt;F7, "Pass", "Fail")</f>
        <v>Fail</v>
      </c>
      <c r="G23" s="46">
        <f>(COUNTIF(C23:F23, "Pass") * 100) + (COUNTIF(C23:F23, "Fail") * 0)</f>
        <v>100</v>
      </c>
      <c r="H23" s="47" t="s">
        <v>570</v>
      </c>
      <c r="I23" s="20"/>
      <c r="J23" s="20"/>
      <c r="K23" s="20"/>
      <c r="L23" s="20"/>
      <c r="M23" s="20"/>
      <c r="N23" s="20"/>
      <c r="O23" s="20"/>
      <c r="P23" s="20"/>
      <c r="Q23" s="20"/>
      <c r="R23" s="20"/>
      <c r="S23" s="20"/>
      <c r="T23" s="20"/>
      <c r="U23" s="20"/>
      <c r="V23" s="20"/>
    </row>
    <row r="24" spans="1:22" x14ac:dyDescent="0.2">
      <c r="A24" s="20"/>
      <c r="B24" s="39" t="s">
        <v>499</v>
      </c>
      <c r="C24" s="50">
        <f>C17/(C4)</f>
        <v>0.25760212152228529</v>
      </c>
      <c r="D24" s="50">
        <f>D17/(D4)</f>
        <v>0.37518320207922146</v>
      </c>
      <c r="E24" s="50">
        <f>E17/(E4)</f>
        <v>0.22225146846946692</v>
      </c>
      <c r="F24" s="51">
        <f>F17/(F4)</f>
        <v>6.4459708287739559E-2</v>
      </c>
      <c r="G24" s="46">
        <f>(IF(C24 &gt; 0.5, 100, IF(C24 &gt;= 0.2, 50, 0))) +
  (IF(D24 &gt; 0.5, 100, IF(D24 &gt;= 0.2, 50, 0))) +
  (IF(E24 &gt; 0.5, 100, IF(E24 &gt;= 0.2, 50, 0))) +
  (IF(F24 &gt; 0.5, 100, IF(F24 &gt;= 0.2, 50, 0)))</f>
        <v>150</v>
      </c>
      <c r="H24" s="47" t="s">
        <v>571</v>
      </c>
      <c r="I24" s="20"/>
      <c r="J24" s="20"/>
      <c r="K24" s="20"/>
      <c r="L24" s="20"/>
      <c r="M24" s="20"/>
      <c r="N24" s="20"/>
      <c r="O24" s="20"/>
      <c r="P24" s="20"/>
      <c r="Q24" s="20"/>
      <c r="R24" s="20"/>
      <c r="S24" s="20"/>
      <c r="T24" s="20"/>
      <c r="U24" s="20"/>
      <c r="V24" s="20"/>
    </row>
    <row r="25" spans="1:22" x14ac:dyDescent="0.2">
      <c r="A25" s="20"/>
      <c r="B25" s="39" t="s">
        <v>487</v>
      </c>
      <c r="C25" s="50">
        <f>C17/C6</f>
        <v>0.14713393229644156</v>
      </c>
      <c r="D25" s="50">
        <f>D17/D6</f>
        <v>0.20808416899912482</v>
      </c>
      <c r="E25" s="50">
        <f>E17/E6</f>
        <v>0.14200570631087298</v>
      </c>
      <c r="F25" s="51">
        <f>F17/F6</f>
        <v>4.4081141998497372E-2</v>
      </c>
      <c r="G25" s="46">
        <f>(IF(C25 &gt; 0.17, 100, IF(C25 &gt;= 0.1, 50, 0))) +
  (IF(D25 &gt; 0.17, 100, IF(D25 &gt;= 0.1, 50, 0))) +
  (IF(E25 &gt; 0.17, 100, IF(E25 &gt;= 0.1, 50, 0))) +
  (IF(F25 &gt; 0.17, 100, IF(F25 &gt;= 0.1, 50, 0)))</f>
        <v>200</v>
      </c>
      <c r="H25" s="47" t="s">
        <v>572</v>
      </c>
      <c r="I25" s="20"/>
      <c r="J25" s="20"/>
      <c r="K25" s="20"/>
      <c r="L25" s="20"/>
      <c r="M25" s="20"/>
      <c r="N25" s="20"/>
      <c r="O25" s="20"/>
      <c r="P25" s="20"/>
      <c r="Q25" s="20"/>
      <c r="R25" s="20"/>
      <c r="S25" s="20"/>
      <c r="T25" s="20"/>
      <c r="U25" s="20"/>
      <c r="V25" s="20"/>
    </row>
    <row r="26" spans="1:22" x14ac:dyDescent="0.2">
      <c r="A26" s="20"/>
      <c r="B26" s="39" t="s">
        <v>489</v>
      </c>
      <c r="C26" s="50">
        <f>C8/C6</f>
        <v>0.26164908840153384</v>
      </c>
      <c r="D26" s="50">
        <f>D8/D6</f>
        <v>0.26431244191434078</v>
      </c>
      <c r="E26" s="50">
        <f>E8/E6</f>
        <v>0.31451686666292933</v>
      </c>
      <c r="F26" s="51">
        <f>F8/F6</f>
        <v>0.33736138241923364</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0.35036313655859924</v>
      </c>
      <c r="D27" s="50">
        <f>D9/(D13+D10)</f>
        <v>0.37625743620783891</v>
      </c>
      <c r="E27" s="50">
        <f>E9/(E13+E10)</f>
        <v>0.40693311928046327</v>
      </c>
      <c r="F27" s="51">
        <f>F9/(F13+F10)</f>
        <v>0.43246320908116315</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5.7958796811388956E-2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0.11844776502551048</v>
      </c>
      <c r="D31" s="50">
        <f>D17/(D13+D10)</f>
        <v>0.17344827741967542</v>
      </c>
      <c r="E31" s="50">
        <f>E17/(E13+E10)</f>
        <v>0.11997846176090061</v>
      </c>
      <c r="F31" s="51">
        <f>F17/(F13+F10)</f>
        <v>3.7619323631849728E-2</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599</v>
      </c>
      <c r="D2" s="23" t="s">
        <v>600</v>
      </c>
      <c r="E2" s="23" t="s">
        <v>601</v>
      </c>
      <c r="F2" s="23" t="s">
        <v>602</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0.43208333333333326</v>
      </c>
      <c r="J2" s="20"/>
      <c r="K2" s="20"/>
      <c r="L2" s="20"/>
      <c r="M2" s="20"/>
      <c r="N2" s="20"/>
      <c r="O2" s="20"/>
      <c r="P2" s="20"/>
      <c r="Q2" s="20"/>
      <c r="R2" s="20"/>
      <c r="S2" s="20"/>
      <c r="T2" s="20"/>
      <c r="U2" s="20"/>
      <c r="V2" s="20"/>
    </row>
    <row r="3" spans="1:22" ht="19" x14ac:dyDescent="0.25">
      <c r="A3" s="20"/>
      <c r="B3" s="26" t="s">
        <v>545</v>
      </c>
      <c r="C3" s="27">
        <v>35874000</v>
      </c>
      <c r="D3" s="27">
        <v>68365000</v>
      </c>
      <c r="E3" s="27">
        <v>22055000</v>
      </c>
      <c r="F3" s="28">
        <v>27898000</v>
      </c>
      <c r="G3" s="20"/>
      <c r="H3" s="20"/>
      <c r="I3" s="20"/>
      <c r="J3" s="20"/>
      <c r="K3" s="20"/>
      <c r="L3" s="20"/>
      <c r="M3" s="20"/>
      <c r="N3" s="20"/>
      <c r="O3" s="20"/>
      <c r="P3" s="20"/>
      <c r="Q3" s="20"/>
      <c r="R3" s="20"/>
      <c r="S3" s="20"/>
      <c r="T3" s="20"/>
      <c r="U3" s="20"/>
      <c r="V3" s="20"/>
    </row>
    <row r="4" spans="1:22" ht="19" x14ac:dyDescent="0.25">
      <c r="A4" s="20"/>
      <c r="B4" s="29" t="s">
        <v>546</v>
      </c>
      <c r="C4" s="27">
        <v>365893000</v>
      </c>
      <c r="D4" s="27">
        <v>395657000</v>
      </c>
      <c r="E4" s="27">
        <v>436098000</v>
      </c>
      <c r="F4" s="28">
        <v>529919000</v>
      </c>
      <c r="G4" s="20"/>
      <c r="H4" s="20"/>
      <c r="I4" s="20"/>
      <c r="J4" s="20"/>
      <c r="K4" s="20"/>
      <c r="L4" s="20"/>
      <c r="M4" s="20"/>
      <c r="N4" s="20"/>
      <c r="O4" s="20"/>
      <c r="P4" s="20"/>
      <c r="Q4" s="20"/>
      <c r="R4" s="20"/>
      <c r="S4" s="20"/>
      <c r="T4" s="20"/>
      <c r="U4" s="20"/>
      <c r="V4" s="20"/>
    </row>
    <row r="5" spans="1:22" ht="19" x14ac:dyDescent="0.25">
      <c r="A5" s="20"/>
      <c r="B5" s="29" t="s">
        <v>547</v>
      </c>
      <c r="C5" s="27">
        <v>2288678000</v>
      </c>
      <c r="D5" s="27">
        <v>2259282000</v>
      </c>
      <c r="E5" s="27">
        <v>2216553000</v>
      </c>
      <c r="F5" s="28">
        <v>1858966000</v>
      </c>
      <c r="G5" s="20"/>
      <c r="H5" s="20"/>
      <c r="I5" s="20"/>
      <c r="J5" s="20"/>
      <c r="K5" s="20"/>
      <c r="L5" s="20"/>
      <c r="M5" s="20"/>
      <c r="N5" s="20"/>
      <c r="O5" s="20"/>
      <c r="P5" s="20"/>
      <c r="Q5" s="20"/>
      <c r="R5" s="20"/>
      <c r="S5" s="20"/>
      <c r="T5" s="20"/>
      <c r="U5" s="20"/>
      <c r="V5" s="20"/>
    </row>
    <row r="6" spans="1:22" ht="19" x14ac:dyDescent="0.25">
      <c r="A6" s="20"/>
      <c r="B6" s="29" t="s">
        <v>548</v>
      </c>
      <c r="C6" s="27">
        <v>5248333000</v>
      </c>
      <c r="D6" s="27">
        <v>5276194000</v>
      </c>
      <c r="E6" s="27">
        <v>4997280000</v>
      </c>
      <c r="F6" s="28">
        <v>4677920000</v>
      </c>
      <c r="G6" s="20"/>
      <c r="H6" s="20"/>
      <c r="I6" s="20"/>
      <c r="J6" s="20"/>
      <c r="K6" s="20"/>
      <c r="L6" s="20"/>
      <c r="M6" s="20"/>
      <c r="N6" s="20"/>
      <c r="O6" s="20"/>
      <c r="P6" s="20"/>
      <c r="Q6" s="20"/>
      <c r="R6" s="20"/>
      <c r="S6" s="20"/>
      <c r="T6" s="20"/>
      <c r="U6" s="20"/>
      <c r="V6" s="20"/>
    </row>
    <row r="7" spans="1:22" ht="19" x14ac:dyDescent="0.25">
      <c r="A7" s="20"/>
      <c r="B7" s="29" t="s">
        <v>549</v>
      </c>
      <c r="C7" s="27">
        <v>1472781000</v>
      </c>
      <c r="D7" s="27">
        <v>1839951000</v>
      </c>
      <c r="E7" s="27">
        <v>1391527000</v>
      </c>
      <c r="F7" s="28">
        <v>1288279000</v>
      </c>
      <c r="G7" s="20"/>
      <c r="H7" s="20"/>
      <c r="I7" s="20"/>
      <c r="J7" s="20"/>
      <c r="K7" s="20"/>
      <c r="L7" s="20"/>
      <c r="M7" s="20"/>
      <c r="N7" s="20"/>
      <c r="O7" s="20"/>
      <c r="P7" s="20"/>
      <c r="Q7" s="20"/>
      <c r="R7" s="20"/>
      <c r="S7" s="20"/>
      <c r="T7" s="20"/>
      <c r="U7" s="20"/>
      <c r="V7" s="20"/>
    </row>
    <row r="8" spans="1:22" ht="19" x14ac:dyDescent="0.25">
      <c r="A8" s="20"/>
      <c r="B8" s="29" t="s">
        <v>550</v>
      </c>
      <c r="C8" s="27">
        <v>975320000</v>
      </c>
      <c r="D8" s="27">
        <v>967265000</v>
      </c>
      <c r="E8" s="27">
        <v>1245540000</v>
      </c>
      <c r="F8" s="28">
        <v>1157373000</v>
      </c>
      <c r="G8" s="20"/>
      <c r="H8" s="20"/>
      <c r="I8" s="20"/>
      <c r="J8" s="20"/>
      <c r="K8" s="20"/>
      <c r="L8" s="20"/>
      <c r="M8" s="20"/>
      <c r="N8" s="20"/>
      <c r="O8" s="20"/>
      <c r="P8" s="20"/>
      <c r="Q8" s="20"/>
      <c r="R8" s="20"/>
      <c r="S8" s="20"/>
      <c r="T8" s="20"/>
      <c r="U8" s="20"/>
      <c r="V8" s="20"/>
    </row>
    <row r="9" spans="1:22" ht="19" x14ac:dyDescent="0.25">
      <c r="A9" s="20"/>
      <c r="B9" s="29" t="s">
        <v>551</v>
      </c>
      <c r="C9" s="27">
        <v>2448101000</v>
      </c>
      <c r="D9" s="27">
        <v>2807216000</v>
      </c>
      <c r="E9" s="27">
        <v>2637067000</v>
      </c>
      <c r="F9" s="28">
        <v>2445652000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2799054000</v>
      </c>
      <c r="D12" s="27">
        <v>2404106000</v>
      </c>
      <c r="E12" s="27">
        <v>2187828000</v>
      </c>
      <c r="F12" s="28">
        <v>1945531000</v>
      </c>
      <c r="G12" s="20"/>
      <c r="H12" s="20"/>
      <c r="I12" s="20"/>
      <c r="J12" s="20"/>
      <c r="K12" s="20"/>
      <c r="L12" s="20"/>
      <c r="M12" s="20"/>
      <c r="N12" s="20"/>
      <c r="O12" s="20"/>
      <c r="P12" s="20"/>
      <c r="Q12" s="20"/>
      <c r="R12" s="20"/>
      <c r="S12" s="20"/>
      <c r="T12" s="20"/>
      <c r="U12" s="20"/>
      <c r="V12" s="20"/>
    </row>
    <row r="13" spans="1:22" ht="19" x14ac:dyDescent="0.25">
      <c r="A13" s="20"/>
      <c r="B13" s="29" t="s">
        <v>555</v>
      </c>
      <c r="C13" s="27">
        <v>2800232000</v>
      </c>
      <c r="D13" s="27">
        <v>2468978000</v>
      </c>
      <c r="E13" s="27">
        <v>2360213000</v>
      </c>
      <c r="F13" s="28">
        <v>2232268000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540285000</v>
      </c>
      <c r="D15" s="27">
        <v>543368000</v>
      </c>
      <c r="E15" s="27">
        <v>512627000</v>
      </c>
      <c r="F15" s="28">
        <v>441324000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653409000</v>
      </c>
      <c r="D17" s="34">
        <v>442631000</v>
      </c>
      <c r="E17" s="34">
        <v>645196000</v>
      </c>
      <c r="F17" s="35">
        <v>660898000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Fail</v>
      </c>
      <c r="F21" s="45"/>
      <c r="G21" s="46">
        <f>(((COUNTIF(C21:E21, "Pass") * 100) + (COUNTIF(C21:E21, "Fail") * 0)) * (400/300)) / 2</f>
        <v>66.666666666666657</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1.7857925677725455</v>
      </c>
      <c r="D24" s="50">
        <f>D17/(D4)</f>
        <v>1.1187240463330612</v>
      </c>
      <c r="E24" s="50">
        <f>E17/(E4)</f>
        <v>1.4794747969493096</v>
      </c>
      <c r="F24" s="51">
        <f>F17/(F4)</f>
        <v>1.247167963405728</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0.12449838834540415</v>
      </c>
      <c r="D25" s="50">
        <f>D17/D6</f>
        <v>8.3892101010690667E-2</v>
      </c>
      <c r="E25" s="50">
        <f>E17/E6</f>
        <v>0.12910943553292992</v>
      </c>
      <c r="F25" s="51">
        <f>F17/F6</f>
        <v>0.14128031261757362</v>
      </c>
      <c r="G25" s="46">
        <f>(IF(C25 &gt; 0.17, 100, IF(C25 &gt;= 0.1, 50, 0))) +
  (IF(D25 &gt; 0.17, 100, IF(D25 &gt;= 0.1, 50, 0))) +
  (IF(E25 &gt; 0.17, 100, IF(E25 &gt;= 0.1, 50, 0))) +
  (IF(F25 &gt; 0.17, 100, IF(F25 &gt;= 0.1, 50, 0)))</f>
        <v>150</v>
      </c>
      <c r="H25" s="47" t="s">
        <v>572</v>
      </c>
      <c r="I25" s="20"/>
      <c r="J25" s="20"/>
      <c r="K25" s="20"/>
      <c r="L25" s="20"/>
      <c r="M25" s="20"/>
      <c r="N25" s="20"/>
      <c r="O25" s="20"/>
      <c r="P25" s="20"/>
      <c r="Q25" s="20"/>
      <c r="R25" s="20"/>
      <c r="S25" s="20"/>
      <c r="T25" s="20"/>
      <c r="U25" s="20"/>
      <c r="V25" s="20"/>
    </row>
    <row r="26" spans="1:22" x14ac:dyDescent="0.2">
      <c r="A26" s="20"/>
      <c r="B26" s="39" t="s">
        <v>489</v>
      </c>
      <c r="C26" s="50">
        <f>C8/C6</f>
        <v>0.18583424489261638</v>
      </c>
      <c r="D26" s="50">
        <f>D8/D6</f>
        <v>0.18332627647884062</v>
      </c>
      <c r="E26" s="50">
        <f>E8/E6</f>
        <v>0.24924358851215062</v>
      </c>
      <c r="F26" s="51">
        <f>F8/F6</f>
        <v>0.24741188391421828</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0.87424934791117304</v>
      </c>
      <c r="D27" s="50">
        <f>D9/(D13+D10)</f>
        <v>1.13699514535974</v>
      </c>
      <c r="E27" s="50">
        <f>E9/(E13+E10)</f>
        <v>1.1173004300883014</v>
      </c>
      <c r="F27" s="51">
        <f>F9/(F13+F10)</f>
        <v>1.0955906728045199</v>
      </c>
      <c r="G27" s="46">
        <f>(IF(C27 &lt; 0.8, 100, IF(C27 &lt; 1, 50, 0))) +
  (IF(D27 &lt; 0.8, 100, IF(D27 &lt; 1, 50, 0))) +
  (IF(E27 &lt; 0.8, 100, IF(E27 &lt; 1, 50, 0))) +
  (IF(F27 &lt; 0.8, 100, IF(F27 &lt; 1, 50, 0)))</f>
        <v>50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0.12922534091998081</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0.23334102317236571</v>
      </c>
      <c r="D31" s="50">
        <f>D17/(D13+D10)</f>
        <v>0.17927701259387488</v>
      </c>
      <c r="E31" s="50">
        <f>E17/(E13+E10)</f>
        <v>0.27336346338233031</v>
      </c>
      <c r="F31" s="51">
        <f>F17/(F13+F10)</f>
        <v>0.29606570537229399</v>
      </c>
      <c r="G31" s="46">
        <f>(IF(C31 &gt; 0.23, 100, 0)) +
  (IF(D31 &gt; 0.23, 100, 0)) +
  (IF(E31 &gt; 0.23, 100, 0)) +
  (IF(F31 &gt; 0.23, 100, 0))</f>
        <v>300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587</v>
      </c>
      <c r="D2" s="23" t="s">
        <v>588</v>
      </c>
      <c r="E2" s="23" t="s">
        <v>589</v>
      </c>
      <c r="F2" s="23" t="s">
        <v>590</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0.8470833333333333</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227944000</v>
      </c>
      <c r="D4" s="27">
        <v>240301000</v>
      </c>
      <c r="E4" s="27">
        <v>370441000</v>
      </c>
      <c r="F4" s="28">
        <v>382031000</v>
      </c>
      <c r="G4" s="20"/>
      <c r="H4" s="20"/>
      <c r="I4" s="20"/>
      <c r="J4" s="20"/>
      <c r="K4" s="20"/>
      <c r="L4" s="20"/>
      <c r="M4" s="20"/>
      <c r="N4" s="20"/>
      <c r="O4" s="20"/>
      <c r="P4" s="20"/>
      <c r="Q4" s="20"/>
      <c r="R4" s="20"/>
      <c r="S4" s="20"/>
      <c r="T4" s="20"/>
      <c r="U4" s="20"/>
      <c r="V4" s="20"/>
    </row>
    <row r="5" spans="1:22" ht="19" x14ac:dyDescent="0.25">
      <c r="A5" s="20"/>
      <c r="B5" s="29" t="s">
        <v>547</v>
      </c>
      <c r="C5" s="27">
        <v>1004736000</v>
      </c>
      <c r="D5" s="27">
        <v>965848000</v>
      </c>
      <c r="E5" s="27">
        <v>754205000</v>
      </c>
      <c r="F5" s="28">
        <v>709703000</v>
      </c>
      <c r="G5" s="20"/>
      <c r="H5" s="20"/>
      <c r="I5" s="20"/>
      <c r="J5" s="20"/>
      <c r="K5" s="20"/>
      <c r="L5" s="20"/>
      <c r="M5" s="20"/>
      <c r="N5" s="20"/>
      <c r="O5" s="20"/>
      <c r="P5" s="20"/>
      <c r="Q5" s="20"/>
      <c r="R5" s="20"/>
      <c r="S5" s="20"/>
      <c r="T5" s="20"/>
      <c r="U5" s="20"/>
      <c r="V5" s="20"/>
    </row>
    <row r="6" spans="1:22" ht="19" x14ac:dyDescent="0.25">
      <c r="A6" s="20"/>
      <c r="B6" s="29" t="s">
        <v>548</v>
      </c>
      <c r="C6" s="27">
        <v>3962922000</v>
      </c>
      <c r="D6" s="27">
        <v>4014305000</v>
      </c>
      <c r="E6" s="27">
        <v>2224940000</v>
      </c>
      <c r="F6" s="28">
        <v>2083388000</v>
      </c>
      <c r="G6" s="20"/>
      <c r="H6" s="20"/>
      <c r="I6" s="20"/>
      <c r="J6" s="20"/>
      <c r="K6" s="20"/>
      <c r="L6" s="20"/>
      <c r="M6" s="20"/>
      <c r="N6" s="20"/>
      <c r="O6" s="20"/>
      <c r="P6" s="20"/>
      <c r="Q6" s="20"/>
      <c r="R6" s="20"/>
      <c r="S6" s="20"/>
      <c r="T6" s="20"/>
      <c r="U6" s="20"/>
      <c r="V6" s="20"/>
    </row>
    <row r="7" spans="1:22" ht="19" x14ac:dyDescent="0.25">
      <c r="A7" s="20"/>
      <c r="B7" s="29" t="s">
        <v>549</v>
      </c>
      <c r="C7" s="27">
        <v>484251000</v>
      </c>
      <c r="D7" s="27">
        <v>438287000</v>
      </c>
      <c r="E7" s="27">
        <v>315705000</v>
      </c>
      <c r="F7" s="28">
        <v>276293000</v>
      </c>
      <c r="G7" s="20"/>
      <c r="H7" s="20"/>
      <c r="I7" s="20"/>
      <c r="J7" s="20"/>
      <c r="K7" s="20"/>
      <c r="L7" s="20"/>
      <c r="M7" s="20"/>
      <c r="N7" s="20"/>
      <c r="O7" s="20"/>
      <c r="P7" s="20"/>
      <c r="Q7" s="20"/>
      <c r="R7" s="20"/>
      <c r="S7" s="20"/>
      <c r="T7" s="20"/>
      <c r="U7" s="20"/>
      <c r="V7" s="20"/>
    </row>
    <row r="8" spans="1:22" ht="19" x14ac:dyDescent="0.25">
      <c r="A8" s="20"/>
      <c r="B8" s="29" t="s">
        <v>550</v>
      </c>
      <c r="C8" s="27">
        <v>1858741000</v>
      </c>
      <c r="D8" s="27">
        <v>2244610000</v>
      </c>
      <c r="E8" s="27">
        <v>892882000</v>
      </c>
      <c r="F8" s="28">
        <v>910720000</v>
      </c>
      <c r="G8" s="20"/>
      <c r="H8" s="20"/>
      <c r="I8" s="20"/>
      <c r="J8" s="20"/>
      <c r="K8" s="20"/>
      <c r="L8" s="20"/>
      <c r="M8" s="20"/>
      <c r="N8" s="20"/>
      <c r="O8" s="20"/>
      <c r="P8" s="20"/>
      <c r="Q8" s="20"/>
      <c r="R8" s="20"/>
      <c r="S8" s="20"/>
      <c r="T8" s="20"/>
      <c r="U8" s="20"/>
      <c r="V8" s="20"/>
    </row>
    <row r="9" spans="1:22" ht="19" x14ac:dyDescent="0.25">
      <c r="A9" s="20"/>
      <c r="B9" s="29" t="s">
        <v>551</v>
      </c>
      <c r="C9" s="27">
        <v>2342992000</v>
      </c>
      <c r="D9" s="27">
        <v>2682897000</v>
      </c>
      <c r="E9" s="27">
        <v>1208587000</v>
      </c>
      <c r="F9" s="28">
        <v>1187013000</v>
      </c>
      <c r="G9" s="20"/>
      <c r="H9" s="20"/>
      <c r="I9" s="20"/>
      <c r="J9" s="20"/>
      <c r="K9" s="20"/>
      <c r="L9" s="20"/>
      <c r="M9" s="20"/>
      <c r="N9" s="20"/>
      <c r="O9" s="20"/>
      <c r="P9" s="20"/>
      <c r="Q9" s="20"/>
      <c r="R9" s="20"/>
      <c r="S9" s="20"/>
      <c r="T9" s="20"/>
      <c r="U9" s="20"/>
      <c r="V9" s="20"/>
    </row>
    <row r="10" spans="1:22" ht="19" x14ac:dyDescent="0.25">
      <c r="A10" s="20"/>
      <c r="B10" s="29" t="s">
        <v>552</v>
      </c>
      <c r="C10" s="27">
        <v>1122077000</v>
      </c>
      <c r="D10" s="27">
        <v>930715000</v>
      </c>
      <c r="E10" s="27">
        <v>905917000</v>
      </c>
      <c r="F10" s="28">
        <v>636956000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1505096000</v>
      </c>
      <c r="D12" s="27">
        <v>1179739000</v>
      </c>
      <c r="E12" s="27">
        <v>912515000</v>
      </c>
      <c r="F12" s="28">
        <v>633149000</v>
      </c>
      <c r="G12" s="20"/>
      <c r="H12" s="20"/>
      <c r="I12" s="20"/>
      <c r="J12" s="20"/>
      <c r="K12" s="20"/>
      <c r="L12" s="20"/>
      <c r="M12" s="20"/>
      <c r="N12" s="20"/>
      <c r="O12" s="20"/>
      <c r="P12" s="20"/>
      <c r="Q12" s="20"/>
      <c r="R12" s="20"/>
      <c r="S12" s="20"/>
      <c r="T12" s="20"/>
      <c r="U12" s="20"/>
      <c r="V12" s="20"/>
    </row>
    <row r="13" spans="1:22" ht="19" x14ac:dyDescent="0.25">
      <c r="A13" s="20"/>
      <c r="B13" s="29" t="s">
        <v>555</v>
      </c>
      <c r="C13" s="27">
        <v>1619930000</v>
      </c>
      <c r="D13" s="27">
        <v>1331408000</v>
      </c>
      <c r="E13" s="27">
        <v>1016353000</v>
      </c>
      <c r="F13" s="28">
        <v>896375000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645573000</v>
      </c>
      <c r="D17" s="34">
        <v>538277000</v>
      </c>
      <c r="E17" s="34">
        <v>555226000</v>
      </c>
      <c r="F17" s="35">
        <v>505840000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f>C17/(C4)</f>
        <v>2.8321561436142209</v>
      </c>
      <c r="D24" s="50">
        <f>D17/(D4)</f>
        <v>2.2400114855951494</v>
      </c>
      <c r="E24" s="50">
        <f>E17/(E4)</f>
        <v>1.4988243741918417</v>
      </c>
      <c r="F24" s="51">
        <f>F17/(F4)</f>
        <v>1.3240810300734758</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0.16290328197224169</v>
      </c>
      <c r="D25" s="50">
        <f>D17/D6</f>
        <v>0.134089711668645</v>
      </c>
      <c r="E25" s="50">
        <f>E17/E6</f>
        <v>0.24954650462484382</v>
      </c>
      <c r="F25" s="51">
        <f>F17/F6</f>
        <v>0.24279682901120675</v>
      </c>
      <c r="G25" s="46">
        <f>(IF(C25 &gt; 0.17, 100, IF(C25 &gt;= 0.1, 50, 0))) +
  (IF(D25 &gt; 0.17, 100, IF(D25 &gt;= 0.1, 50, 0))) +
  (IF(E25 &gt; 0.17, 100, IF(E25 &gt;= 0.1, 50, 0))) +
  (IF(F25 &gt; 0.17, 100, IF(F25 &gt;= 0.1, 50, 0)))</f>
        <v>300</v>
      </c>
      <c r="H25" s="47" t="s">
        <v>572</v>
      </c>
      <c r="I25" s="20"/>
      <c r="J25" s="20"/>
      <c r="K25" s="20"/>
      <c r="L25" s="20"/>
      <c r="M25" s="20"/>
      <c r="N25" s="20"/>
      <c r="O25" s="20"/>
      <c r="P25" s="20"/>
      <c r="Q25" s="20"/>
      <c r="R25" s="20"/>
      <c r="S25" s="20"/>
      <c r="T25" s="20"/>
      <c r="U25" s="20"/>
      <c r="V25" s="20"/>
    </row>
    <row r="26" spans="1:22" x14ac:dyDescent="0.2">
      <c r="A26" s="20"/>
      <c r="B26" s="39" t="s">
        <v>489</v>
      </c>
      <c r="C26" s="50">
        <f>C8/C6</f>
        <v>0.46903295093872654</v>
      </c>
      <c r="D26" s="50">
        <f>D8/D6</f>
        <v>0.5591528296928111</v>
      </c>
      <c r="E26" s="50">
        <f>E8/E6</f>
        <v>0.40130610263647559</v>
      </c>
      <c r="F26" s="51">
        <f>F8/F6</f>
        <v>0.43713412960043929</v>
      </c>
      <c r="G26" s="46">
        <f>(IF(C26 &lt; 0.5, 100, 0)) +
  (IF(D26 &lt; 0.5, 100, 0)) +
  (IF(E26 &lt; 0.5, 100, 0)) +
  (IF(F26 &lt; 0.5, 100, 0))</f>
        <v>300</v>
      </c>
      <c r="H26" s="47" t="s">
        <v>573</v>
      </c>
      <c r="I26" s="20"/>
      <c r="J26" s="20"/>
      <c r="K26" s="20"/>
      <c r="L26" s="20"/>
      <c r="M26" s="20"/>
      <c r="N26" s="20"/>
      <c r="O26" s="20"/>
      <c r="P26" s="20"/>
      <c r="Q26" s="20"/>
      <c r="R26" s="20"/>
      <c r="S26" s="20"/>
      <c r="T26" s="20"/>
      <c r="U26" s="20"/>
      <c r="V26" s="20"/>
    </row>
    <row r="27" spans="1:22" x14ac:dyDescent="0.2">
      <c r="A27" s="20"/>
      <c r="B27" s="39" t="s">
        <v>574</v>
      </c>
      <c r="C27" s="50">
        <f>C9/(C13+C10)</f>
        <v>0.85448067783926152</v>
      </c>
      <c r="D27" s="50">
        <f>D9/(D13+D10)</f>
        <v>1.1860084531212494</v>
      </c>
      <c r="E27" s="50">
        <f>E9/(E13+E10)</f>
        <v>0.62872905471135687</v>
      </c>
      <c r="F27" s="51">
        <f>F9/(F13+F10)</f>
        <v>0.77414009108274728</v>
      </c>
      <c r="G27" s="46">
        <f>(IF(C27 &lt; 0.8, 100, IF(C27 &lt; 1, 50, 0))) +
  (IF(D27 &lt; 0.8, 100, IF(D27 &lt; 1, 50, 0))) +
  (IF(E27 &lt; 0.8, 100, IF(E27 &lt; 1, 50, 0))) +
  (IF(F27 &lt; 0.8, 100, IF(F27 &lt; 1, 50, 0)))</f>
        <v>250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0.33662110311681365</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0.23543812980783785</v>
      </c>
      <c r="D31" s="50">
        <f>D17/(D13+D10)</f>
        <v>0.23795213611284621</v>
      </c>
      <c r="E31" s="50">
        <f>E17/(E13+E10)</f>
        <v>0.28883871672553801</v>
      </c>
      <c r="F31" s="51">
        <f>F17/(F13+F10)</f>
        <v>0.32989615418979984</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599</v>
      </c>
      <c r="D2" s="23" t="s">
        <v>600</v>
      </c>
      <c r="E2" s="23" t="s">
        <v>601</v>
      </c>
      <c r="F2" s="23" t="s">
        <v>602</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0.54333333333333333</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36669000</v>
      </c>
      <c r="D4" s="27">
        <v>54268000</v>
      </c>
      <c r="E4" s="27">
        <v>75188000</v>
      </c>
      <c r="F4" s="28">
        <v>104075000</v>
      </c>
      <c r="G4" s="20"/>
      <c r="H4" s="20"/>
      <c r="I4" s="20"/>
      <c r="J4" s="20"/>
      <c r="K4" s="20"/>
      <c r="L4" s="20"/>
      <c r="M4" s="20"/>
      <c r="N4" s="20"/>
      <c r="O4" s="20"/>
      <c r="P4" s="20"/>
      <c r="Q4" s="20"/>
      <c r="R4" s="20"/>
      <c r="S4" s="20"/>
      <c r="T4" s="20"/>
      <c r="U4" s="20"/>
      <c r="V4" s="20"/>
    </row>
    <row r="5" spans="1:22" ht="19" x14ac:dyDescent="0.25">
      <c r="A5" s="20"/>
      <c r="B5" s="29" t="s">
        <v>547</v>
      </c>
      <c r="C5" s="27">
        <v>773327000</v>
      </c>
      <c r="D5" s="27">
        <v>761067000</v>
      </c>
      <c r="E5" s="27">
        <v>788185000</v>
      </c>
      <c r="F5" s="28">
        <v>812364000</v>
      </c>
      <c r="G5" s="20"/>
      <c r="H5" s="20"/>
      <c r="I5" s="20"/>
      <c r="J5" s="20"/>
      <c r="K5" s="20"/>
      <c r="L5" s="20"/>
      <c r="M5" s="20"/>
      <c r="N5" s="20"/>
      <c r="O5" s="20"/>
      <c r="P5" s="20"/>
      <c r="Q5" s="20"/>
      <c r="R5" s="20"/>
      <c r="S5" s="20"/>
      <c r="T5" s="20"/>
      <c r="U5" s="20"/>
      <c r="V5" s="20"/>
    </row>
    <row r="6" spans="1:22" ht="19" x14ac:dyDescent="0.25">
      <c r="A6" s="20"/>
      <c r="B6" s="29" t="s">
        <v>548</v>
      </c>
      <c r="C6" s="27">
        <v>1575281000</v>
      </c>
      <c r="D6" s="27">
        <v>1442034000</v>
      </c>
      <c r="E6" s="27">
        <v>1567776000</v>
      </c>
      <c r="F6" s="28">
        <v>1606240000</v>
      </c>
      <c r="G6" s="20"/>
      <c r="H6" s="20"/>
      <c r="I6" s="20"/>
      <c r="J6" s="20"/>
      <c r="K6" s="20"/>
      <c r="L6" s="20"/>
      <c r="M6" s="20"/>
      <c r="N6" s="20"/>
      <c r="O6" s="20"/>
      <c r="P6" s="20"/>
      <c r="Q6" s="20"/>
      <c r="R6" s="20"/>
      <c r="S6" s="20"/>
      <c r="T6" s="20"/>
      <c r="U6" s="20"/>
      <c r="V6" s="20"/>
    </row>
    <row r="7" spans="1:22" ht="19" x14ac:dyDescent="0.25">
      <c r="A7" s="20"/>
      <c r="B7" s="29" t="s">
        <v>549</v>
      </c>
      <c r="C7" s="27">
        <v>367688000</v>
      </c>
      <c r="D7" s="27">
        <v>331459000</v>
      </c>
      <c r="E7" s="27">
        <v>559207000</v>
      </c>
      <c r="F7" s="28">
        <v>414511000</v>
      </c>
      <c r="G7" s="20"/>
      <c r="H7" s="20"/>
      <c r="I7" s="20"/>
      <c r="J7" s="20"/>
      <c r="K7" s="20"/>
      <c r="L7" s="20"/>
      <c r="M7" s="20"/>
      <c r="N7" s="20"/>
      <c r="O7" s="20"/>
      <c r="P7" s="20"/>
      <c r="Q7" s="20"/>
      <c r="R7" s="20"/>
      <c r="S7" s="20"/>
      <c r="T7" s="20"/>
      <c r="U7" s="20"/>
      <c r="V7" s="20"/>
    </row>
    <row r="8" spans="1:22" ht="19" x14ac:dyDescent="0.25">
      <c r="A8" s="20"/>
      <c r="B8" s="29" t="s">
        <v>550</v>
      </c>
      <c r="C8" s="27">
        <v>1895583000</v>
      </c>
      <c r="D8" s="27">
        <v>1912522000</v>
      </c>
      <c r="E8" s="27">
        <v>1119511000</v>
      </c>
      <c r="F8" s="28">
        <v>860647000</v>
      </c>
      <c r="G8" s="20"/>
      <c r="H8" s="20"/>
      <c r="I8" s="20"/>
      <c r="J8" s="20"/>
      <c r="K8" s="20"/>
      <c r="L8" s="20"/>
      <c r="M8" s="20"/>
      <c r="N8" s="20"/>
      <c r="O8" s="20"/>
      <c r="P8" s="20"/>
      <c r="Q8" s="20"/>
      <c r="R8" s="20"/>
      <c r="S8" s="20"/>
      <c r="T8" s="20"/>
      <c r="U8" s="20"/>
      <c r="V8" s="20"/>
    </row>
    <row r="9" spans="1:22" ht="19" x14ac:dyDescent="0.25">
      <c r="A9" s="20"/>
      <c r="B9" s="29" t="s">
        <v>551</v>
      </c>
      <c r="C9" s="27">
        <v>2263271000</v>
      </c>
      <c r="D9" s="27">
        <v>2243981000</v>
      </c>
      <c r="E9" s="27">
        <v>1678718000</v>
      </c>
      <c r="F9" s="28">
        <v>1275158000</v>
      </c>
      <c r="G9" s="20"/>
      <c r="H9" s="20"/>
      <c r="I9" s="20"/>
      <c r="J9" s="20"/>
      <c r="K9" s="20"/>
      <c r="L9" s="20"/>
      <c r="M9" s="20"/>
      <c r="N9" s="20"/>
      <c r="O9" s="20"/>
      <c r="P9" s="20"/>
      <c r="Q9" s="20"/>
      <c r="R9" s="20"/>
      <c r="S9" s="20"/>
      <c r="T9" s="20"/>
      <c r="U9" s="20"/>
      <c r="V9" s="20"/>
    </row>
    <row r="10" spans="1:22" ht="19" x14ac:dyDescent="0.25">
      <c r="A10" s="20"/>
      <c r="B10" s="29" t="s">
        <v>552</v>
      </c>
      <c r="C10" s="27">
        <v>5324865000</v>
      </c>
      <c r="D10" s="27">
        <v>4935769000</v>
      </c>
      <c r="E10" s="27">
        <v>3857855000</v>
      </c>
      <c r="F10" s="28">
        <v>2997856000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3388059000</v>
      </c>
      <c r="D12" s="27">
        <v>2958684000</v>
      </c>
      <c r="E12" s="27">
        <v>2585143000</v>
      </c>
      <c r="F12" s="28">
        <v>2193059000</v>
      </c>
      <c r="G12" s="20"/>
      <c r="H12" s="20"/>
      <c r="I12" s="20"/>
      <c r="J12" s="20"/>
      <c r="K12" s="20"/>
      <c r="L12" s="20"/>
      <c r="M12" s="20"/>
      <c r="N12" s="20"/>
      <c r="O12" s="20"/>
      <c r="P12" s="20"/>
      <c r="Q12" s="20"/>
      <c r="R12" s="20"/>
      <c r="S12" s="20"/>
      <c r="T12" s="20"/>
      <c r="U12" s="20"/>
      <c r="V12" s="20"/>
    </row>
    <row r="13" spans="1:22" ht="19" x14ac:dyDescent="0.25">
      <c r="A13" s="20"/>
      <c r="B13" s="29" t="s">
        <v>555</v>
      </c>
      <c r="C13" s="27">
        <v>-687990000</v>
      </c>
      <c r="D13" s="27">
        <v>-801947000</v>
      </c>
      <c r="E13" s="27">
        <v>-110942000</v>
      </c>
      <c r="F13" s="28">
        <v>331082000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159950000</v>
      </c>
      <c r="D15" s="27">
        <v>146758000</v>
      </c>
      <c r="E15" s="27">
        <v>171231000</v>
      </c>
      <c r="F15" s="28">
        <v>166499000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468915000</v>
      </c>
      <c r="D17" s="34">
        <v>509450000</v>
      </c>
      <c r="E17" s="34">
        <v>423817000</v>
      </c>
      <c r="F17" s="35">
        <v>364916000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Fail</v>
      </c>
      <c r="F23" s="49" t="str">
        <f>IF(F17&gt;F7, "Pass", "Fail")</f>
        <v>Fail</v>
      </c>
      <c r="G23" s="46">
        <f>(COUNTIF(C23:F23, "Pass") * 100) + (COUNTIF(C23:F23, "Fail") * 0)</f>
        <v>200</v>
      </c>
      <c r="H23" s="47" t="s">
        <v>570</v>
      </c>
      <c r="I23" s="20"/>
      <c r="J23" s="20"/>
      <c r="K23" s="20"/>
      <c r="L23" s="20"/>
      <c r="M23" s="20"/>
      <c r="N23" s="20"/>
      <c r="O23" s="20"/>
      <c r="P23" s="20"/>
      <c r="Q23" s="20"/>
      <c r="R23" s="20"/>
      <c r="S23" s="20"/>
      <c r="T23" s="20"/>
      <c r="U23" s="20"/>
      <c r="V23" s="20"/>
    </row>
    <row r="24" spans="1:22" x14ac:dyDescent="0.2">
      <c r="A24" s="20"/>
      <c r="B24" s="39" t="s">
        <v>499</v>
      </c>
      <c r="C24" s="50">
        <f>C17/(C4)</f>
        <v>12.787777141454635</v>
      </c>
      <c r="D24" s="50">
        <f>D17/(D4)</f>
        <v>9.3876686076509177</v>
      </c>
      <c r="E24" s="50">
        <f>E17/(E4)</f>
        <v>5.6367638452944622</v>
      </c>
      <c r="F24" s="51">
        <f>F17/(F4)</f>
        <v>3.506279125630555</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0.29767070129075385</v>
      </c>
      <c r="D25" s="50">
        <f>D17/D6</f>
        <v>0.35328570616226801</v>
      </c>
      <c r="E25" s="50">
        <f>E17/E6</f>
        <v>0.27033007266344172</v>
      </c>
      <c r="F25" s="51">
        <f>F17/F6</f>
        <v>0.22718647275625062</v>
      </c>
      <c r="G25" s="46">
        <f>(IF(C25 &gt; 0.17, 100, IF(C25 &gt;= 0.1, 50, 0))) +
  (IF(D25 &gt; 0.17, 100, IF(D25 &gt;= 0.1, 50, 0))) +
  (IF(E25 &gt; 0.17, 100, IF(E25 &gt;= 0.1, 50, 0))) +
  (IF(F25 &gt; 0.17, 100, IF(F25 &gt;= 0.1, 50, 0)))</f>
        <v>400</v>
      </c>
      <c r="H25" s="47" t="s">
        <v>572</v>
      </c>
      <c r="I25" s="20"/>
      <c r="J25" s="20"/>
      <c r="K25" s="20"/>
      <c r="L25" s="20"/>
      <c r="M25" s="20"/>
      <c r="N25" s="20"/>
      <c r="O25" s="20"/>
      <c r="P25" s="20"/>
      <c r="Q25" s="20"/>
      <c r="R25" s="20"/>
      <c r="S25" s="20"/>
      <c r="T25" s="20"/>
      <c r="U25" s="20"/>
      <c r="V25" s="20"/>
    </row>
    <row r="26" spans="1:22" x14ac:dyDescent="0.2">
      <c r="A26" s="20"/>
      <c r="B26" s="39" t="s">
        <v>489</v>
      </c>
      <c r="C26" s="50">
        <f>C8/C6</f>
        <v>1.2033300725394389</v>
      </c>
      <c r="D26" s="50">
        <f>D8/D6</f>
        <v>1.3262669257451627</v>
      </c>
      <c r="E26" s="50">
        <f>E8/E6</f>
        <v>0.71407586287837033</v>
      </c>
      <c r="F26" s="51">
        <f>F8/F6</f>
        <v>0.53581469767905165</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0.48810265534438602</v>
      </c>
      <c r="D27" s="50">
        <f>D9/(D13+D10)</f>
        <v>0.54283445199140168</v>
      </c>
      <c r="E27" s="50">
        <f>E9/(E13+E10)</f>
        <v>0.44802694911784713</v>
      </c>
      <c r="F27" s="51">
        <f>F9/(F13+F10)</f>
        <v>0.38305249301729261</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0.15613433379140887</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0.10112737565709665</v>
      </c>
      <c r="D31" s="50">
        <f>D17/(D13+D10)</f>
        <v>0.12323946217326241</v>
      </c>
      <c r="E31" s="50">
        <f>E17/(E13+E10)</f>
        <v>0.11311097962509405</v>
      </c>
      <c r="F31" s="51">
        <f>F17/(F13+F10)</f>
        <v>0.10961934406708686</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0.86666666666666659</v>
      </c>
      <c r="J2" s="20"/>
      <c r="K2" s="20"/>
      <c r="L2" s="20"/>
      <c r="M2" s="20"/>
      <c r="N2" s="20"/>
      <c r="O2" s="20"/>
      <c r="P2" s="20"/>
      <c r="Q2" s="20"/>
      <c r="R2" s="20"/>
      <c r="S2" s="20"/>
      <c r="T2" s="20"/>
      <c r="U2" s="20"/>
      <c r="V2" s="20"/>
    </row>
    <row r="3" spans="1:22" ht="19" x14ac:dyDescent="0.25">
      <c r="A3" s="20"/>
      <c r="B3" s="26" t="s">
        <v>545</v>
      </c>
      <c r="C3" s="27">
        <v>1522700000</v>
      </c>
      <c r="D3" s="27">
        <v>1708000000</v>
      </c>
      <c r="E3" s="27">
        <v>1523600000</v>
      </c>
      <c r="F3" s="28">
        <v>1337500000</v>
      </c>
      <c r="G3" s="20"/>
      <c r="H3" s="20"/>
      <c r="I3" s="20"/>
      <c r="J3" s="20"/>
      <c r="K3" s="20"/>
      <c r="L3" s="20"/>
      <c r="M3" s="20"/>
      <c r="N3" s="20"/>
      <c r="O3" s="20"/>
      <c r="P3" s="20"/>
      <c r="Q3" s="20"/>
      <c r="R3" s="20"/>
      <c r="S3" s="20"/>
      <c r="T3" s="20"/>
      <c r="U3" s="20"/>
      <c r="V3" s="20"/>
    </row>
    <row r="4" spans="1:22" ht="19" x14ac:dyDescent="0.25">
      <c r="A4" s="20"/>
      <c r="B4" s="29" t="s">
        <v>546</v>
      </c>
      <c r="C4" s="27">
        <v>1281300000</v>
      </c>
      <c r="D4" s="27">
        <v>1253000000</v>
      </c>
      <c r="E4" s="27">
        <v>1261500000</v>
      </c>
      <c r="F4" s="28">
        <v>1273700000</v>
      </c>
      <c r="G4" s="20"/>
      <c r="H4" s="20"/>
      <c r="I4" s="20"/>
      <c r="J4" s="20"/>
      <c r="K4" s="20"/>
      <c r="L4" s="20"/>
      <c r="M4" s="20"/>
      <c r="N4" s="20"/>
      <c r="O4" s="20"/>
      <c r="P4" s="20"/>
      <c r="Q4" s="20"/>
      <c r="R4" s="20"/>
      <c r="S4" s="20"/>
      <c r="T4" s="20"/>
      <c r="U4" s="20"/>
      <c r="V4" s="20"/>
    </row>
    <row r="5" spans="1:22" ht="19" x14ac:dyDescent="0.25">
      <c r="A5" s="20"/>
      <c r="B5" s="29" t="s">
        <v>547</v>
      </c>
      <c r="C5" s="27">
        <v>0</v>
      </c>
      <c r="D5" s="27">
        <v>0</v>
      </c>
      <c r="E5" s="27">
        <v>0</v>
      </c>
      <c r="F5" s="28">
        <v>0</v>
      </c>
      <c r="G5" s="20"/>
      <c r="H5" s="20"/>
      <c r="I5" s="20"/>
      <c r="J5" s="20"/>
      <c r="K5" s="20"/>
      <c r="L5" s="20"/>
      <c r="M5" s="20"/>
      <c r="N5" s="20"/>
      <c r="O5" s="20"/>
      <c r="P5" s="20"/>
      <c r="Q5" s="20"/>
      <c r="R5" s="20"/>
      <c r="S5" s="20"/>
      <c r="T5" s="20"/>
      <c r="U5" s="20"/>
      <c r="V5" s="20"/>
    </row>
    <row r="6" spans="1:22" ht="19" x14ac:dyDescent="0.25">
      <c r="A6" s="20"/>
      <c r="B6" s="29" t="s">
        <v>548</v>
      </c>
      <c r="C6" s="27">
        <v>4462900000</v>
      </c>
      <c r="D6" s="27">
        <v>4548600000</v>
      </c>
      <c r="E6" s="27">
        <v>4299000000</v>
      </c>
      <c r="F6" s="28">
        <v>3964700000</v>
      </c>
      <c r="G6" s="20"/>
      <c r="H6" s="20"/>
      <c r="I6" s="20"/>
      <c r="J6" s="20"/>
      <c r="K6" s="20"/>
      <c r="L6" s="20"/>
      <c r="M6" s="20"/>
      <c r="N6" s="20"/>
      <c r="O6" s="20"/>
      <c r="P6" s="20"/>
      <c r="Q6" s="20"/>
      <c r="R6" s="20"/>
      <c r="S6" s="20"/>
      <c r="T6" s="20"/>
      <c r="U6" s="20"/>
      <c r="V6" s="20"/>
    </row>
    <row r="7" spans="1:22" ht="19" x14ac:dyDescent="0.25">
      <c r="A7" s="20"/>
      <c r="B7" s="29" t="s">
        <v>549</v>
      </c>
      <c r="C7" s="27">
        <v>661300000</v>
      </c>
      <c r="D7" s="27">
        <v>789800000</v>
      </c>
      <c r="E7" s="27">
        <v>682200000</v>
      </c>
      <c r="F7" s="28">
        <v>612700000</v>
      </c>
      <c r="G7" s="20"/>
      <c r="H7" s="20"/>
      <c r="I7" s="20"/>
      <c r="J7" s="20"/>
      <c r="K7" s="20"/>
      <c r="L7" s="20"/>
      <c r="M7" s="20"/>
      <c r="N7" s="20"/>
      <c r="O7" s="20"/>
      <c r="P7" s="20"/>
      <c r="Q7" s="20"/>
      <c r="R7" s="20"/>
      <c r="S7" s="20"/>
      <c r="T7" s="20"/>
      <c r="U7" s="20"/>
      <c r="V7" s="20"/>
    </row>
    <row r="8" spans="1:22" ht="19" x14ac:dyDescent="0.25">
      <c r="A8" s="20"/>
      <c r="B8" s="29" t="s">
        <v>550</v>
      </c>
      <c r="C8" s="27">
        <v>452800000</v>
      </c>
      <c r="D8" s="27">
        <v>595600000</v>
      </c>
      <c r="E8" s="27">
        <v>574600000</v>
      </c>
      <c r="F8" s="28">
        <v>618800000</v>
      </c>
      <c r="G8" s="20"/>
      <c r="H8" s="20"/>
      <c r="I8" s="20"/>
      <c r="J8" s="20"/>
      <c r="K8" s="20"/>
      <c r="L8" s="20"/>
      <c r="M8" s="20"/>
      <c r="N8" s="20"/>
      <c r="O8" s="20"/>
      <c r="P8" s="20"/>
      <c r="Q8" s="20"/>
      <c r="R8" s="20"/>
      <c r="S8" s="20"/>
      <c r="T8" s="20"/>
      <c r="U8" s="20"/>
      <c r="V8" s="20"/>
    </row>
    <row r="9" spans="1:22" ht="19" x14ac:dyDescent="0.25">
      <c r="A9" s="20"/>
      <c r="B9" s="29" t="s">
        <v>551</v>
      </c>
      <c r="C9" s="27">
        <v>1114100000</v>
      </c>
      <c r="D9" s="27">
        <v>1385400000</v>
      </c>
      <c r="E9" s="27">
        <v>1256800000</v>
      </c>
      <c r="F9" s="28">
        <v>1231500000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3356900000</v>
      </c>
      <c r="D12" s="27">
        <v>3218700000</v>
      </c>
      <c r="E12" s="27">
        <v>2970900000</v>
      </c>
      <c r="F12" s="28">
        <v>2689600000</v>
      </c>
      <c r="G12" s="20"/>
      <c r="H12" s="20"/>
      <c r="I12" s="20"/>
      <c r="J12" s="20"/>
      <c r="K12" s="20"/>
      <c r="L12" s="20"/>
      <c r="M12" s="20"/>
      <c r="N12" s="20"/>
      <c r="O12" s="20"/>
      <c r="P12" s="20"/>
      <c r="Q12" s="20"/>
      <c r="R12" s="20"/>
      <c r="S12" s="20"/>
      <c r="T12" s="20"/>
      <c r="U12" s="20"/>
      <c r="V12" s="20"/>
    </row>
    <row r="13" spans="1:22" ht="19" x14ac:dyDescent="0.25">
      <c r="A13" s="20"/>
      <c r="B13" s="29" t="s">
        <v>555</v>
      </c>
      <c r="C13" s="27">
        <v>3348800000</v>
      </c>
      <c r="D13" s="27">
        <v>3163200000</v>
      </c>
      <c r="E13" s="27">
        <v>3042200000</v>
      </c>
      <c r="F13" s="28">
        <v>2733200000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1432700000</v>
      </c>
      <c r="D17" s="34">
        <v>941000000</v>
      </c>
      <c r="E17" s="34">
        <v>770100000</v>
      </c>
      <c r="F17" s="35">
        <v>1101800000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f>C17/(C4)</f>
        <v>1.118161242488098</v>
      </c>
      <c r="D24" s="50">
        <f>D17/(D4)</f>
        <v>0.75099760574620911</v>
      </c>
      <c r="E24" s="50">
        <f>E17/(E4)</f>
        <v>0.61046373365041617</v>
      </c>
      <c r="F24" s="51">
        <f>F17/(F4)</f>
        <v>0.865038863154589</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0.3210244459880347</v>
      </c>
      <c r="D25" s="50">
        <f>D17/D6</f>
        <v>0.20687684122587169</v>
      </c>
      <c r="E25" s="50">
        <f>E17/E6</f>
        <v>0.17913468248429867</v>
      </c>
      <c r="F25" s="51">
        <f>F17/F6</f>
        <v>0.27790248946956897</v>
      </c>
      <c r="G25" s="46">
        <f>(IF(C25 &gt; 0.17, 100, IF(C25 &gt;= 0.1, 50, 0))) +
  (IF(D25 &gt; 0.17, 100, IF(D25 &gt;= 0.1, 50, 0))) +
  (IF(E25 &gt; 0.17, 100, IF(E25 &gt;= 0.1, 50, 0))) +
  (IF(F25 &gt; 0.17, 100, IF(F25 &gt;= 0.1, 50, 0)))</f>
        <v>400</v>
      </c>
      <c r="H25" s="47" t="s">
        <v>572</v>
      </c>
      <c r="I25" s="20"/>
      <c r="J25" s="20"/>
      <c r="K25" s="20"/>
      <c r="L25" s="20"/>
      <c r="M25" s="20"/>
      <c r="N25" s="20"/>
      <c r="O25" s="20"/>
      <c r="P25" s="20"/>
      <c r="Q25" s="20"/>
      <c r="R25" s="20"/>
      <c r="S25" s="20"/>
      <c r="T25" s="20"/>
      <c r="U25" s="20"/>
      <c r="V25" s="20"/>
    </row>
    <row r="26" spans="1:22" x14ac:dyDescent="0.2">
      <c r="A26" s="20"/>
      <c r="B26" s="39" t="s">
        <v>489</v>
      </c>
      <c r="C26" s="50">
        <f>C8/C6</f>
        <v>0.10145869277823837</v>
      </c>
      <c r="D26" s="50">
        <f>D8/D6</f>
        <v>0.13094138855911708</v>
      </c>
      <c r="E26" s="50">
        <f>E8/E6</f>
        <v>0.13365899046289834</v>
      </c>
      <c r="F26" s="51">
        <f>F8/F6</f>
        <v>0.15607738290412893</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0.33268633540372672</v>
      </c>
      <c r="D27" s="50">
        <f>D9/(D13+D10)</f>
        <v>0.43797420333839149</v>
      </c>
      <c r="E27" s="50">
        <f>E9/(E13+E10)</f>
        <v>0.4131220827033068</v>
      </c>
      <c r="F27" s="51">
        <f>F9/(F13+F10)</f>
        <v>0.4505707595492463</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7.6977900032364585E-2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0.42782489249880556</v>
      </c>
      <c r="D31" s="50">
        <f>D17/(D13+D10)</f>
        <v>0.29748356095093575</v>
      </c>
      <c r="E31" s="50">
        <f>E17/(E13+E10)</f>
        <v>0.2531391755966077</v>
      </c>
      <c r="F31" s="51">
        <f>F17/(F13+F10)</f>
        <v>0.40311722523049903</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0.30499999999999999</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93843000</v>
      </c>
      <c r="D4" s="27">
        <v>140036000</v>
      </c>
      <c r="E4" s="27">
        <v>140575000</v>
      </c>
      <c r="F4" s="28">
        <v>143364000</v>
      </c>
      <c r="G4" s="20"/>
      <c r="H4" s="20"/>
      <c r="I4" s="20"/>
      <c r="J4" s="20"/>
      <c r="K4" s="20"/>
      <c r="L4" s="20"/>
      <c r="M4" s="20"/>
      <c r="N4" s="20"/>
      <c r="O4" s="20"/>
      <c r="P4" s="20"/>
      <c r="Q4" s="20"/>
      <c r="R4" s="20"/>
      <c r="S4" s="20"/>
      <c r="T4" s="20"/>
      <c r="U4" s="20"/>
      <c r="V4" s="20"/>
    </row>
    <row r="5" spans="1:22" ht="19" x14ac:dyDescent="0.25">
      <c r="A5" s="20"/>
      <c r="B5" s="29" t="s">
        <v>547</v>
      </c>
      <c r="C5" s="27">
        <v>0</v>
      </c>
      <c r="D5" s="27">
        <v>0</v>
      </c>
      <c r="E5" s="27">
        <v>0</v>
      </c>
      <c r="F5" s="28">
        <v>0</v>
      </c>
      <c r="G5" s="20"/>
      <c r="H5" s="20"/>
      <c r="I5" s="20"/>
      <c r="J5" s="20"/>
      <c r="K5" s="20"/>
      <c r="L5" s="20"/>
      <c r="M5" s="20"/>
      <c r="N5" s="20"/>
      <c r="O5" s="20"/>
      <c r="P5" s="20"/>
      <c r="Q5" s="20"/>
      <c r="R5" s="20"/>
      <c r="S5" s="20"/>
      <c r="T5" s="20"/>
      <c r="U5" s="20"/>
      <c r="V5" s="20"/>
    </row>
    <row r="6" spans="1:22" ht="19" x14ac:dyDescent="0.25">
      <c r="A6" s="20"/>
      <c r="B6" s="29" t="s">
        <v>548</v>
      </c>
      <c r="C6" s="27">
        <v>8436512000</v>
      </c>
      <c r="D6" s="27">
        <v>8233991000</v>
      </c>
      <c r="E6" s="27">
        <v>7622320000</v>
      </c>
      <c r="F6" s="28">
        <v>7607624000</v>
      </c>
      <c r="G6" s="20"/>
      <c r="H6" s="20"/>
      <c r="I6" s="20"/>
      <c r="J6" s="20"/>
      <c r="K6" s="20"/>
      <c r="L6" s="20"/>
      <c r="M6" s="20"/>
      <c r="N6" s="20"/>
      <c r="O6" s="20"/>
      <c r="P6" s="20"/>
      <c r="Q6" s="20"/>
      <c r="R6" s="20"/>
      <c r="S6" s="20"/>
      <c r="T6" s="20"/>
      <c r="U6" s="20"/>
      <c r="V6" s="20"/>
    </row>
    <row r="7" spans="1:22" ht="19" x14ac:dyDescent="0.25">
      <c r="A7" s="20"/>
      <c r="B7" s="29" t="s">
        <v>549</v>
      </c>
      <c r="C7" s="27">
        <v>297830000</v>
      </c>
      <c r="D7" s="27">
        <v>309111000</v>
      </c>
      <c r="E7" s="27">
        <v>347037000</v>
      </c>
      <c r="F7" s="28">
        <v>332868000</v>
      </c>
      <c r="G7" s="20"/>
      <c r="H7" s="20"/>
      <c r="I7" s="20"/>
      <c r="J7" s="20"/>
      <c r="K7" s="20"/>
      <c r="L7" s="20"/>
      <c r="M7" s="20"/>
      <c r="N7" s="20"/>
      <c r="O7" s="20"/>
      <c r="P7" s="20"/>
      <c r="Q7" s="20"/>
      <c r="R7" s="20"/>
      <c r="S7" s="20"/>
      <c r="T7" s="20"/>
      <c r="U7" s="20"/>
      <c r="V7" s="20"/>
    </row>
    <row r="8" spans="1:22" ht="19" x14ac:dyDescent="0.25">
      <c r="A8" s="20"/>
      <c r="B8" s="29" t="s">
        <v>550</v>
      </c>
      <c r="C8" s="27">
        <v>4913160000</v>
      </c>
      <c r="D8" s="27">
        <v>4712495000</v>
      </c>
      <c r="E8" s="27">
        <v>4398427000</v>
      </c>
      <c r="F8" s="28">
        <v>4588289000</v>
      </c>
      <c r="G8" s="20"/>
      <c r="H8" s="20"/>
      <c r="I8" s="20"/>
      <c r="J8" s="20"/>
      <c r="K8" s="20"/>
      <c r="L8" s="20"/>
      <c r="M8" s="20"/>
      <c r="N8" s="20"/>
      <c r="O8" s="20"/>
      <c r="P8" s="20"/>
      <c r="Q8" s="20"/>
      <c r="R8" s="20"/>
      <c r="S8" s="20"/>
      <c r="T8" s="20"/>
      <c r="U8" s="20"/>
      <c r="V8" s="20"/>
    </row>
    <row r="9" spans="1:22" ht="19" x14ac:dyDescent="0.25">
      <c r="A9" s="20"/>
      <c r="B9" s="29" t="s">
        <v>551</v>
      </c>
      <c r="C9" s="27">
        <v>5210990000</v>
      </c>
      <c r="D9" s="27">
        <v>5021606000</v>
      </c>
      <c r="E9" s="27">
        <v>4745464000</v>
      </c>
      <c r="F9" s="28">
        <v>4921157000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159822000</v>
      </c>
      <c r="D11" s="27">
        <v>159822000</v>
      </c>
      <c r="E11" s="27">
        <v>159997000</v>
      </c>
      <c r="F11" s="28">
        <v>159997000</v>
      </c>
      <c r="G11" s="20"/>
      <c r="H11" s="20"/>
      <c r="I11" s="20"/>
      <c r="J11" s="20"/>
      <c r="K11" s="20"/>
      <c r="L11" s="20"/>
      <c r="M11" s="20"/>
      <c r="N11" s="20"/>
      <c r="O11" s="20"/>
      <c r="P11" s="20"/>
      <c r="Q11" s="20"/>
      <c r="R11" s="20"/>
      <c r="S11" s="20"/>
      <c r="T11" s="20"/>
      <c r="U11" s="20"/>
      <c r="V11" s="20"/>
    </row>
    <row r="12" spans="1:22" ht="19" x14ac:dyDescent="0.25">
      <c r="A12" s="20"/>
      <c r="B12" s="29" t="s">
        <v>554</v>
      </c>
      <c r="C12" s="27">
        <v>-1160474000</v>
      </c>
      <c r="D12" s="27">
        <v>-1034186000</v>
      </c>
      <c r="E12" s="27">
        <v>-1066932000</v>
      </c>
      <c r="F12" s="28">
        <v>-988272000</v>
      </c>
      <c r="G12" s="20"/>
      <c r="H12" s="20"/>
      <c r="I12" s="20"/>
      <c r="J12" s="20"/>
      <c r="K12" s="20"/>
      <c r="L12" s="20"/>
      <c r="M12" s="20"/>
      <c r="N12" s="20"/>
      <c r="O12" s="20"/>
      <c r="P12" s="20"/>
      <c r="Q12" s="20"/>
      <c r="R12" s="20"/>
      <c r="S12" s="20"/>
      <c r="T12" s="20"/>
      <c r="U12" s="20"/>
      <c r="V12" s="20"/>
    </row>
    <row r="13" spans="1:22" ht="19" x14ac:dyDescent="0.25">
      <c r="A13" s="20"/>
      <c r="B13" s="29" t="s">
        <v>555</v>
      </c>
      <c r="C13" s="27">
        <v>3225522000</v>
      </c>
      <c r="D13" s="27">
        <v>3212385000</v>
      </c>
      <c r="E13" s="27">
        <v>2876856000</v>
      </c>
      <c r="F13" s="28">
        <v>2686467000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555830000</v>
      </c>
      <c r="D17" s="34">
        <v>516769000</v>
      </c>
      <c r="E17" s="34">
        <v>471352000</v>
      </c>
      <c r="F17" s="35">
        <v>369929000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f>C17/(C4)</f>
        <v>5.9229777394158329</v>
      </c>
      <c r="D24" s="50">
        <f>D17/(D4)</f>
        <v>3.6902582193150333</v>
      </c>
      <c r="E24" s="50">
        <f>E17/(E4)</f>
        <v>3.3530286324026322</v>
      </c>
      <c r="F24" s="51">
        <f>F17/(F4)</f>
        <v>2.5803479255601127</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6.5883862904479951E-2</v>
      </c>
      <c r="D25" s="50">
        <f>D17/D6</f>
        <v>6.276045237358166E-2</v>
      </c>
      <c r="E25" s="50">
        <f>E17/E6</f>
        <v>6.1838390411318341E-2</v>
      </c>
      <c r="F25" s="51">
        <f>F17/F6</f>
        <v>4.8626088776206604E-2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0.58236863765499292</v>
      </c>
      <c r="D26" s="50">
        <f>D8/D6</f>
        <v>0.5723220975101867</v>
      </c>
      <c r="E26" s="50">
        <f>E8/E6</f>
        <v>0.57704570262072441</v>
      </c>
      <c r="F26" s="51">
        <f>F8/F6</f>
        <v>0.60311721504637983</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1.6155493591424892</v>
      </c>
      <c r="D27" s="50">
        <f>D9/(D13+D10)</f>
        <v>1.5632017955506579</v>
      </c>
      <c r="E27" s="50">
        <f>E9/(E13+E10)</f>
        <v>1.6495312938847131</v>
      </c>
      <c r="F27" s="51">
        <f>F9/(F13+F10)</f>
        <v>1.8318322912583702</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Fail</v>
      </c>
      <c r="D28" s="52" t="str">
        <f>IF(D11=0, "Pass", "Fail")</f>
        <v>Fail</v>
      </c>
      <c r="E28" s="52" t="str">
        <f>IF(E11=0, "Pass", "Fail")</f>
        <v>Fail</v>
      </c>
      <c r="F28" s="53" t="str">
        <f>IF(F11=0, "Pass", "Fail")</f>
        <v>Fail</v>
      </c>
      <c r="G28" s="46">
        <f>(COUNTIF(C28:F28, "Pass") * 100) + (COUNTIF(C28:F28, "Fail") * 0)</f>
        <v>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5.7005054028529657E-2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0.17232249539764416</v>
      </c>
      <c r="D31" s="50">
        <f>D17/(D13+D10)</f>
        <v>0.16086770421353605</v>
      </c>
      <c r="E31" s="50">
        <f>E17/(E13+E10)</f>
        <v>0.16384275055824832</v>
      </c>
      <c r="F31" s="51">
        <f>F17/(F13+F10)</f>
        <v>0.13770092839405806</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621</v>
      </c>
      <c r="D2" s="23" t="s">
        <v>622</v>
      </c>
      <c r="E2" s="23" t="s">
        <v>623</v>
      </c>
      <c r="F2" s="23" t="s">
        <v>624</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0.3133333333333333</v>
      </c>
      <c r="J2" s="20"/>
      <c r="K2" s="20"/>
      <c r="L2" s="20"/>
      <c r="M2" s="20"/>
      <c r="N2" s="20"/>
      <c r="O2" s="20"/>
      <c r="P2" s="20"/>
      <c r="Q2" s="20"/>
      <c r="R2" s="20"/>
      <c r="S2" s="20"/>
      <c r="T2" s="20"/>
      <c r="U2" s="20"/>
      <c r="V2" s="20"/>
    </row>
    <row r="3" spans="1:22" ht="19" x14ac:dyDescent="0.25">
      <c r="A3" s="20"/>
      <c r="B3" s="26" t="s">
        <v>545</v>
      </c>
      <c r="C3" s="27">
        <v>614000000</v>
      </c>
      <c r="D3" s="27">
        <v>604000000</v>
      </c>
      <c r="E3" s="27">
        <v>637000000</v>
      </c>
      <c r="F3" s="28">
        <v>587000000</v>
      </c>
      <c r="G3" s="20"/>
      <c r="H3" s="20"/>
      <c r="I3" s="20"/>
      <c r="J3" s="20"/>
      <c r="K3" s="20"/>
      <c r="L3" s="20"/>
      <c r="M3" s="20"/>
      <c r="N3" s="20"/>
      <c r="O3" s="20"/>
      <c r="P3" s="20"/>
      <c r="Q3" s="20"/>
      <c r="R3" s="20"/>
      <c r="S3" s="20"/>
      <c r="T3" s="20"/>
      <c r="U3" s="20"/>
      <c r="V3" s="20"/>
    </row>
    <row r="4" spans="1:22" ht="19" x14ac:dyDescent="0.25">
      <c r="A4" s="20"/>
      <c r="B4" s="29" t="s">
        <v>546</v>
      </c>
      <c r="C4" s="27">
        <v>58606000000</v>
      </c>
      <c r="D4" s="27">
        <v>58045000000</v>
      </c>
      <c r="E4" s="27">
        <v>54704000000</v>
      </c>
      <c r="F4" s="28">
        <v>51135000000</v>
      </c>
      <c r="G4" s="20"/>
      <c r="H4" s="20"/>
      <c r="I4" s="20"/>
      <c r="J4" s="20"/>
      <c r="K4" s="20"/>
      <c r="L4" s="20"/>
      <c r="M4" s="20"/>
      <c r="N4" s="20"/>
      <c r="O4" s="20"/>
      <c r="P4" s="20"/>
      <c r="Q4" s="20"/>
      <c r="R4" s="20"/>
      <c r="S4" s="20"/>
      <c r="T4" s="20"/>
      <c r="U4" s="20"/>
      <c r="V4" s="20"/>
    </row>
    <row r="5" spans="1:22" ht="19" x14ac:dyDescent="0.25">
      <c r="A5" s="20"/>
      <c r="B5" s="29" t="s">
        <v>547</v>
      </c>
      <c r="C5" s="27">
        <v>6423000000</v>
      </c>
      <c r="D5" s="27">
        <v>6435000000</v>
      </c>
      <c r="E5" s="27">
        <v>6544000000</v>
      </c>
      <c r="F5" s="28">
        <v>6992000000</v>
      </c>
      <c r="G5" s="20"/>
      <c r="H5" s="20"/>
      <c r="I5" s="20"/>
      <c r="J5" s="20"/>
      <c r="K5" s="20"/>
      <c r="L5" s="20"/>
      <c r="M5" s="20"/>
      <c r="N5" s="20"/>
      <c r="O5" s="20"/>
      <c r="P5" s="20"/>
      <c r="Q5" s="20"/>
      <c r="R5" s="20"/>
      <c r="S5" s="20"/>
      <c r="T5" s="20"/>
      <c r="U5" s="20"/>
      <c r="V5" s="20"/>
    </row>
    <row r="6" spans="1:22" ht="19" x14ac:dyDescent="0.25">
      <c r="A6" s="20"/>
      <c r="B6" s="29" t="s">
        <v>548</v>
      </c>
      <c r="C6" s="27">
        <v>87007000000</v>
      </c>
      <c r="D6" s="27">
        <v>87143000000</v>
      </c>
      <c r="E6" s="27">
        <v>85994000000</v>
      </c>
      <c r="F6" s="28">
        <v>82777000000</v>
      </c>
      <c r="G6" s="20"/>
      <c r="H6" s="20"/>
      <c r="I6" s="20"/>
      <c r="J6" s="20"/>
      <c r="K6" s="20"/>
      <c r="L6" s="20"/>
      <c r="M6" s="20"/>
      <c r="N6" s="20"/>
      <c r="O6" s="20"/>
      <c r="P6" s="20"/>
      <c r="Q6" s="20"/>
      <c r="R6" s="20"/>
      <c r="S6" s="20"/>
      <c r="T6" s="20"/>
      <c r="U6" s="20"/>
      <c r="V6" s="20"/>
    </row>
    <row r="7" spans="1:22" ht="19" x14ac:dyDescent="0.25">
      <c r="A7" s="20"/>
      <c r="B7" s="29" t="s">
        <v>549</v>
      </c>
      <c r="C7" s="27">
        <v>13355000000</v>
      </c>
      <c r="D7" s="27">
        <v>13586000000</v>
      </c>
      <c r="E7" s="27">
        <v>14274000000</v>
      </c>
      <c r="F7" s="28">
        <v>13660000000</v>
      </c>
      <c r="G7" s="20"/>
      <c r="H7" s="20"/>
      <c r="I7" s="20"/>
      <c r="J7" s="20"/>
      <c r="K7" s="20"/>
      <c r="L7" s="20"/>
      <c r="M7" s="20"/>
      <c r="N7" s="20"/>
      <c r="O7" s="20"/>
      <c r="P7" s="20"/>
      <c r="Q7" s="20"/>
      <c r="R7" s="20"/>
      <c r="S7" s="20"/>
      <c r="T7" s="20"/>
      <c r="U7" s="20"/>
      <c r="V7" s="20"/>
    </row>
    <row r="8" spans="1:22" ht="19" x14ac:dyDescent="0.25">
      <c r="A8" s="20"/>
      <c r="B8" s="29" t="s">
        <v>550</v>
      </c>
      <c r="C8" s="27">
        <v>46070000000</v>
      </c>
      <c r="D8" s="27">
        <v>47469000000</v>
      </c>
      <c r="E8" s="27">
        <v>46781000000</v>
      </c>
      <c r="F8" s="28">
        <v>44949000000</v>
      </c>
      <c r="G8" s="20"/>
      <c r="H8" s="20"/>
      <c r="I8" s="20"/>
      <c r="J8" s="20"/>
      <c r="K8" s="20"/>
      <c r="L8" s="20"/>
      <c r="M8" s="20"/>
      <c r="N8" s="20"/>
      <c r="O8" s="20"/>
      <c r="P8" s="20"/>
      <c r="Q8" s="20"/>
      <c r="R8" s="20"/>
      <c r="S8" s="20"/>
      <c r="T8" s="20"/>
      <c r="U8" s="20"/>
      <c r="V8" s="20"/>
    </row>
    <row r="9" spans="1:22" ht="19" x14ac:dyDescent="0.25">
      <c r="A9" s="20"/>
      <c r="B9" s="29" t="s">
        <v>551</v>
      </c>
      <c r="C9" s="27">
        <v>59425000000</v>
      </c>
      <c r="D9" s="27">
        <v>61055000000</v>
      </c>
      <c r="E9" s="27">
        <v>61055000000</v>
      </c>
      <c r="F9" s="28">
        <v>58609000000</v>
      </c>
      <c r="G9" s="20"/>
      <c r="H9" s="20"/>
      <c r="I9" s="20"/>
      <c r="J9" s="20"/>
      <c r="K9" s="20"/>
      <c r="L9" s="20"/>
      <c r="M9" s="20"/>
      <c r="N9" s="20"/>
      <c r="O9" s="20"/>
      <c r="P9" s="20"/>
      <c r="Q9" s="20"/>
      <c r="R9" s="20"/>
      <c r="S9" s="20"/>
      <c r="T9" s="20"/>
      <c r="U9" s="20"/>
      <c r="V9" s="20"/>
    </row>
    <row r="10" spans="1:22" ht="19" x14ac:dyDescent="0.25">
      <c r="A10" s="20"/>
      <c r="B10" s="29" t="s">
        <v>552</v>
      </c>
      <c r="C10" s="27">
        <v>13728000000</v>
      </c>
      <c r="D10" s="27">
        <v>11645000000</v>
      </c>
      <c r="E10" s="27">
        <v>10484000000</v>
      </c>
      <c r="F10" s="28">
        <v>8430000000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38649000000</v>
      </c>
      <c r="D12" s="27">
        <v>35259000000</v>
      </c>
      <c r="E12" s="27">
        <v>32782000000</v>
      </c>
      <c r="F12" s="28">
        <v>29817000000</v>
      </c>
      <c r="G12" s="20"/>
      <c r="H12" s="20"/>
      <c r="I12" s="20"/>
      <c r="J12" s="20"/>
      <c r="K12" s="20"/>
      <c r="L12" s="20"/>
      <c r="M12" s="20"/>
      <c r="N12" s="20"/>
      <c r="O12" s="20"/>
      <c r="P12" s="20"/>
      <c r="Q12" s="20"/>
      <c r="R12" s="20"/>
      <c r="S12" s="20"/>
      <c r="T12" s="20"/>
      <c r="U12" s="20"/>
      <c r="V12" s="20"/>
    </row>
    <row r="13" spans="1:22" ht="19" x14ac:dyDescent="0.25">
      <c r="A13" s="20"/>
      <c r="B13" s="29" t="s">
        <v>555</v>
      </c>
      <c r="C13" s="27">
        <v>27582000000</v>
      </c>
      <c r="D13" s="27">
        <v>26088000000</v>
      </c>
      <c r="E13" s="27">
        <v>24939000000</v>
      </c>
      <c r="F13" s="28">
        <v>24168000000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8312000000</v>
      </c>
      <c r="D17" s="34">
        <v>8848000000</v>
      </c>
      <c r="E17" s="34">
        <v>9832000000</v>
      </c>
      <c r="F17" s="35">
        <v>10135000000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Fail</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Fail</v>
      </c>
      <c r="E22" s="44" t="str">
        <f>IF(E17&gt;F17, "Pass", "Fail")</f>
        <v>Fail</v>
      </c>
      <c r="F22" s="40"/>
      <c r="G22" s="46">
        <f>(((COUNTIF(C22:F22, "Pass") * 100) + (COUNTIF(C22:F22, "Fail") * 0)) * (400/300)) / 2</f>
        <v>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0.14182848172542062</v>
      </c>
      <c r="D24" s="50">
        <f>D17/(D4)</f>
        <v>0.15243345680075804</v>
      </c>
      <c r="E24" s="50">
        <f>E17/(E4)</f>
        <v>0.17973091547236034</v>
      </c>
      <c r="F24" s="51">
        <f>F17/(F4)</f>
        <v>0.19820084091131318</v>
      </c>
      <c r="G24" s="46">
        <f>(IF(C24 &gt; 0.5, 100, IF(C24 &gt;= 0.2, 50, 0))) +
  (IF(D24 &gt; 0.5, 100, IF(D24 &gt;= 0.2, 50, 0))) +
  (IF(E24 &gt; 0.5, 100, IF(E24 &gt;= 0.2, 50, 0))) +
  (IF(F24 &gt; 0.5, 100, IF(F24 &gt;= 0.2, 50, 0)))</f>
        <v>0</v>
      </c>
      <c r="H24" s="47" t="s">
        <v>571</v>
      </c>
      <c r="I24" s="20"/>
      <c r="J24" s="20"/>
      <c r="K24" s="20"/>
      <c r="L24" s="20"/>
      <c r="M24" s="20"/>
      <c r="N24" s="20"/>
      <c r="O24" s="20"/>
      <c r="P24" s="20"/>
      <c r="Q24" s="20"/>
      <c r="R24" s="20"/>
      <c r="S24" s="20"/>
      <c r="T24" s="20"/>
      <c r="U24" s="20"/>
      <c r="V24" s="20"/>
    </row>
    <row r="25" spans="1:22" x14ac:dyDescent="0.2">
      <c r="A25" s="20"/>
      <c r="B25" s="39" t="s">
        <v>487</v>
      </c>
      <c r="C25" s="50">
        <f>C17/C6</f>
        <v>9.5532543358580344E-2</v>
      </c>
      <c r="D25" s="50">
        <f>D17/D6</f>
        <v>0.10153425977990201</v>
      </c>
      <c r="E25" s="50">
        <f>E17/E6</f>
        <v>0.11433355815522013</v>
      </c>
      <c r="F25" s="51">
        <f>F17/F6</f>
        <v>0.12243739202918685</v>
      </c>
      <c r="G25" s="46">
        <f>(IF(C25 &gt; 0.17, 100, IF(C25 &gt;= 0.1, 50, 0))) +
  (IF(D25 &gt; 0.17, 100, IF(D25 &gt;= 0.1, 50, 0))) +
  (IF(E25 &gt; 0.17, 100, IF(E25 &gt;= 0.1, 50, 0))) +
  (IF(F25 &gt; 0.17, 100, IF(F25 &gt;= 0.1, 50, 0)))</f>
        <v>150</v>
      </c>
      <c r="H25" s="47" t="s">
        <v>572</v>
      </c>
      <c r="I25" s="20"/>
      <c r="J25" s="20"/>
      <c r="K25" s="20"/>
      <c r="L25" s="20"/>
      <c r="M25" s="20"/>
      <c r="N25" s="20"/>
      <c r="O25" s="20"/>
      <c r="P25" s="20"/>
      <c r="Q25" s="20"/>
      <c r="R25" s="20"/>
      <c r="S25" s="20"/>
      <c r="T25" s="20"/>
      <c r="U25" s="20"/>
      <c r="V25" s="20"/>
    </row>
    <row r="26" spans="1:22" x14ac:dyDescent="0.2">
      <c r="A26" s="20"/>
      <c r="B26" s="39" t="s">
        <v>489</v>
      </c>
      <c r="C26" s="50">
        <f>C8/C6</f>
        <v>0.52949762662774258</v>
      </c>
      <c r="D26" s="50">
        <f>D8/D6</f>
        <v>0.54472533651584176</v>
      </c>
      <c r="E26" s="50">
        <f>E8/E6</f>
        <v>0.54400306998162662</v>
      </c>
      <c r="F26" s="51">
        <f>F8/F6</f>
        <v>0.54301315582830978</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1.4385136770757685</v>
      </c>
      <c r="D27" s="50">
        <f>D9/(D13+D10)</f>
        <v>1.6180796650147087</v>
      </c>
      <c r="E27" s="50">
        <f>E9/(E13+E10)</f>
        <v>1.7235976625356406</v>
      </c>
      <c r="F27" s="51">
        <f>F9/(F13+F10)</f>
        <v>1.7979323884900915</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9.0381780055528618E-2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0.20121036068748488</v>
      </c>
      <c r="D31" s="50">
        <f>D17/(D13+D10)</f>
        <v>0.23448970397264993</v>
      </c>
      <c r="E31" s="50">
        <f>E17/(E13+E10)</f>
        <v>0.27755977754566241</v>
      </c>
      <c r="F31" s="51">
        <f>F17/(F13+F10)</f>
        <v>0.31090864470212898</v>
      </c>
      <c r="G31" s="46">
        <f>(IF(C31 &gt; 0.23, 100, 0)) +
  (IF(D31 &gt; 0.23, 100, 0)) +
  (IF(E31 &gt; 0.23, 100, 0)) +
  (IF(F31 &gt; 0.23, 100, 0))</f>
        <v>300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0.32833333333333331</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909000000</v>
      </c>
      <c r="D4" s="27">
        <v>960000000</v>
      </c>
      <c r="E4" s="27">
        <v>1411000000</v>
      </c>
      <c r="F4" s="28">
        <v>1421000000</v>
      </c>
      <c r="G4" s="20"/>
      <c r="H4" s="20"/>
      <c r="I4" s="20"/>
      <c r="J4" s="20"/>
      <c r="K4" s="20"/>
      <c r="L4" s="20"/>
      <c r="M4" s="20"/>
      <c r="N4" s="20"/>
      <c r="O4" s="20"/>
      <c r="P4" s="20"/>
      <c r="Q4" s="20"/>
      <c r="R4" s="20"/>
      <c r="S4" s="20"/>
      <c r="T4" s="20"/>
      <c r="U4" s="20"/>
      <c r="V4" s="20"/>
    </row>
    <row r="5" spans="1:22" ht="19" x14ac:dyDescent="0.25">
      <c r="A5" s="20"/>
      <c r="B5" s="29" t="s">
        <v>547</v>
      </c>
      <c r="C5" s="27">
        <v>16971000000</v>
      </c>
      <c r="D5" s="27">
        <v>16816000000</v>
      </c>
      <c r="E5" s="27">
        <v>53330000000</v>
      </c>
      <c r="F5" s="28">
        <v>53268000000</v>
      </c>
      <c r="G5" s="20"/>
      <c r="H5" s="20"/>
      <c r="I5" s="20"/>
      <c r="J5" s="20"/>
      <c r="K5" s="20"/>
      <c r="L5" s="20"/>
      <c r="M5" s="20"/>
      <c r="N5" s="20"/>
      <c r="O5" s="20"/>
      <c r="P5" s="20"/>
      <c r="Q5" s="20"/>
      <c r="R5" s="20"/>
      <c r="S5" s="20"/>
      <c r="T5" s="20"/>
      <c r="U5" s="20"/>
      <c r="V5" s="20"/>
    </row>
    <row r="6" spans="1:22" ht="19" x14ac:dyDescent="0.25">
      <c r="A6" s="20"/>
      <c r="B6" s="29" t="s">
        <v>548</v>
      </c>
      <c r="C6" s="27">
        <v>55105000000</v>
      </c>
      <c r="D6" s="27">
        <v>63278000000</v>
      </c>
      <c r="E6" s="27">
        <v>82931000000</v>
      </c>
      <c r="F6" s="28">
        <v>83842000000</v>
      </c>
      <c r="G6" s="20"/>
      <c r="H6" s="20"/>
      <c r="I6" s="20"/>
      <c r="J6" s="20"/>
      <c r="K6" s="20"/>
      <c r="L6" s="20"/>
      <c r="M6" s="20"/>
      <c r="N6" s="20"/>
      <c r="O6" s="20"/>
      <c r="P6" s="20"/>
      <c r="Q6" s="20"/>
      <c r="R6" s="20"/>
      <c r="S6" s="20"/>
      <c r="T6" s="20"/>
      <c r="U6" s="20"/>
      <c r="V6" s="20"/>
    </row>
    <row r="7" spans="1:22" ht="19" x14ac:dyDescent="0.25">
      <c r="A7" s="20"/>
      <c r="B7" s="29" t="s">
        <v>549</v>
      </c>
      <c r="C7" s="27">
        <v>18318000000</v>
      </c>
      <c r="D7" s="27">
        <v>16224000000</v>
      </c>
      <c r="E7" s="27">
        <v>14466000000</v>
      </c>
      <c r="F7" s="28">
        <v>12361000000</v>
      </c>
      <c r="G7" s="20"/>
      <c r="H7" s="20"/>
      <c r="I7" s="20"/>
      <c r="J7" s="20"/>
      <c r="K7" s="20"/>
      <c r="L7" s="20"/>
      <c r="M7" s="20"/>
      <c r="N7" s="20"/>
      <c r="O7" s="20"/>
      <c r="P7" s="20"/>
      <c r="Q7" s="20"/>
      <c r="R7" s="20"/>
      <c r="S7" s="20"/>
      <c r="T7" s="20"/>
      <c r="U7" s="20"/>
      <c r="V7" s="20"/>
    </row>
    <row r="8" spans="1:22" ht="19" x14ac:dyDescent="0.25">
      <c r="A8" s="20"/>
      <c r="B8" s="29" t="s">
        <v>550</v>
      </c>
      <c r="C8" s="27">
        <v>17688000000</v>
      </c>
      <c r="D8" s="27">
        <v>19648000000</v>
      </c>
      <c r="E8" s="27">
        <v>20933000000</v>
      </c>
      <c r="F8" s="28">
        <v>21994000000</v>
      </c>
      <c r="G8" s="20"/>
      <c r="H8" s="20"/>
      <c r="I8" s="20"/>
      <c r="J8" s="20"/>
      <c r="K8" s="20"/>
      <c r="L8" s="20"/>
      <c r="M8" s="20"/>
      <c r="N8" s="20"/>
      <c r="O8" s="20"/>
      <c r="P8" s="20"/>
      <c r="Q8" s="20"/>
      <c r="R8" s="20"/>
      <c r="S8" s="20"/>
      <c r="T8" s="20"/>
      <c r="U8" s="20"/>
      <c r="V8" s="20"/>
    </row>
    <row r="9" spans="1:22" ht="19" x14ac:dyDescent="0.25">
      <c r="A9" s="20"/>
      <c r="B9" s="29" t="s">
        <v>551</v>
      </c>
      <c r="C9" s="27">
        <v>36006000000</v>
      </c>
      <c r="D9" s="27">
        <v>35872000000</v>
      </c>
      <c r="E9" s="27">
        <v>35399000000</v>
      </c>
      <c r="F9" s="28">
        <v>34355000000</v>
      </c>
      <c r="G9" s="20"/>
      <c r="H9" s="20"/>
      <c r="I9" s="20"/>
      <c r="J9" s="20"/>
      <c r="K9" s="20"/>
      <c r="L9" s="20"/>
      <c r="M9" s="20"/>
      <c r="N9" s="20"/>
      <c r="O9" s="20"/>
      <c r="P9" s="20"/>
      <c r="Q9" s="20"/>
      <c r="R9" s="20"/>
      <c r="S9" s="20"/>
      <c r="T9" s="20"/>
      <c r="U9" s="20"/>
      <c r="V9" s="20"/>
    </row>
    <row r="10" spans="1:22" ht="19" x14ac:dyDescent="0.25">
      <c r="A10" s="20"/>
      <c r="B10" s="29" t="s">
        <v>552</v>
      </c>
      <c r="C10" s="27">
        <v>4724000000</v>
      </c>
      <c r="D10" s="27">
        <v>4192000000</v>
      </c>
      <c r="E10" s="27">
        <v>2266000000</v>
      </c>
      <c r="F10" s="28">
        <v>150000000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-22864000000</v>
      </c>
      <c r="D12" s="27">
        <v>-14971000000</v>
      </c>
      <c r="E12" s="27">
        <v>2889000000</v>
      </c>
      <c r="F12" s="28">
        <v>3440000000</v>
      </c>
      <c r="G12" s="20"/>
      <c r="H12" s="20"/>
      <c r="I12" s="20"/>
      <c r="J12" s="20"/>
      <c r="K12" s="20"/>
      <c r="L12" s="20"/>
      <c r="M12" s="20"/>
      <c r="N12" s="20"/>
      <c r="O12" s="20"/>
      <c r="P12" s="20"/>
      <c r="Q12" s="20"/>
      <c r="R12" s="20"/>
      <c r="S12" s="20"/>
      <c r="T12" s="20"/>
      <c r="U12" s="20"/>
      <c r="V12" s="20"/>
    </row>
    <row r="13" spans="1:22" ht="19" x14ac:dyDescent="0.25">
      <c r="A13" s="20"/>
      <c r="B13" s="29" t="s">
        <v>555</v>
      </c>
      <c r="C13" s="27">
        <v>19099000000</v>
      </c>
      <c r="D13" s="27">
        <v>27406000000</v>
      </c>
      <c r="E13" s="27">
        <v>47532000000</v>
      </c>
      <c r="F13" s="28">
        <v>49487000000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4335000000</v>
      </c>
      <c r="D17" s="34">
        <v>3939000000</v>
      </c>
      <c r="E17" s="34">
        <v>4810000000</v>
      </c>
      <c r="F17" s="35">
        <v>4442000000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4.7689768976897691</v>
      </c>
      <c r="D24" s="50">
        <f>D17/(D4)</f>
        <v>4.1031250000000004</v>
      </c>
      <c r="E24" s="50">
        <f>E17/(E4)</f>
        <v>3.4089298369950392</v>
      </c>
      <c r="F24" s="51">
        <f>F17/(F4)</f>
        <v>3.1259676284306828</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7.8667997459395705E-2</v>
      </c>
      <c r="D25" s="50">
        <f>D17/D6</f>
        <v>6.224912291791776E-2</v>
      </c>
      <c r="E25" s="50">
        <f>E17/E6</f>
        <v>5.8000024116434144E-2</v>
      </c>
      <c r="F25" s="51">
        <f>F17/F6</f>
        <v>5.2980606378664634E-2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0.32098720624262772</v>
      </c>
      <c r="D26" s="50">
        <f>D8/D6</f>
        <v>0.31050286039381775</v>
      </c>
      <c r="E26" s="50">
        <f>E8/E6</f>
        <v>0.25241465796867274</v>
      </c>
      <c r="F26" s="51">
        <f>F8/F6</f>
        <v>0.26232675747238854</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1.5113965495529531</v>
      </c>
      <c r="D27" s="50">
        <f>D9/(D13+D10)</f>
        <v>1.1352617254256598</v>
      </c>
      <c r="E27" s="50">
        <f>E9/(E13+E10)</f>
        <v>0.71085184143941527</v>
      </c>
      <c r="F27" s="51">
        <f>F9/(F13+F10)</f>
        <v>0.69212482623849148</v>
      </c>
      <c r="G27" s="46">
        <f>(IF(C27 &lt; 0.8, 100, IF(C27 &lt; 1, 50, 0))) +
  (IF(D27 &lt; 0.8, 100, IF(D27 &lt; 1, 50, 0))) +
  (IF(E27 &lt; 0.8, 100, IF(E27 &lt; 1, 50, 0))) +
  (IF(F27 &lt; 0.8, 100, IF(F27 &lt; 1, 50, 0)))</f>
        <v>200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-1.9383416827879267</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0.18196700667422239</v>
      </c>
      <c r="D31" s="50">
        <f>D17/(D13+D10)</f>
        <v>0.12465978859421482</v>
      </c>
      <c r="E31" s="50">
        <f>E17/(E13+E10)</f>
        <v>9.6590224507008313E-2</v>
      </c>
      <c r="F31" s="51">
        <f>F17/(F13+F10)</f>
        <v>8.9489695187058044E-2</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0.49333333333333329</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3319000000</v>
      </c>
      <c r="D4" s="27">
        <v>3322000000</v>
      </c>
      <c r="E4" s="27">
        <v>3163000000</v>
      </c>
      <c r="F4" s="28">
        <v>3288000000</v>
      </c>
      <c r="G4" s="20"/>
      <c r="H4" s="20"/>
      <c r="I4" s="20"/>
      <c r="J4" s="20"/>
      <c r="K4" s="20"/>
      <c r="L4" s="20"/>
      <c r="M4" s="20"/>
      <c r="N4" s="20"/>
      <c r="O4" s="20"/>
      <c r="P4" s="20"/>
      <c r="Q4" s="20"/>
      <c r="R4" s="20"/>
      <c r="S4" s="20"/>
      <c r="T4" s="20"/>
      <c r="U4" s="20"/>
      <c r="V4" s="20"/>
    </row>
    <row r="5" spans="1:22" ht="19" x14ac:dyDescent="0.25">
      <c r="A5" s="20"/>
      <c r="B5" s="29" t="s">
        <v>547</v>
      </c>
      <c r="C5" s="27">
        <v>4919000000</v>
      </c>
      <c r="D5" s="27">
        <v>4915000000</v>
      </c>
      <c r="E5" s="27">
        <v>4514000000</v>
      </c>
      <c r="F5" s="28">
        <v>4258000000</v>
      </c>
      <c r="G5" s="20"/>
      <c r="H5" s="20"/>
      <c r="I5" s="20"/>
      <c r="J5" s="20"/>
      <c r="K5" s="20"/>
      <c r="L5" s="20"/>
      <c r="M5" s="20"/>
      <c r="N5" s="20"/>
      <c r="O5" s="20"/>
      <c r="P5" s="20"/>
      <c r="Q5" s="20"/>
      <c r="R5" s="20"/>
      <c r="S5" s="20"/>
      <c r="T5" s="20"/>
      <c r="U5" s="20"/>
      <c r="V5" s="20"/>
    </row>
    <row r="6" spans="1:22" ht="19" x14ac:dyDescent="0.25">
      <c r="A6" s="20"/>
      <c r="B6" s="29" t="s">
        <v>548</v>
      </c>
      <c r="C6" s="27">
        <v>214574000000</v>
      </c>
      <c r="D6" s="27">
        <v>207452000000</v>
      </c>
      <c r="E6" s="27">
        <v>211116000000</v>
      </c>
      <c r="F6" s="28">
        <v>204680000000</v>
      </c>
      <c r="G6" s="20"/>
      <c r="H6" s="20"/>
      <c r="I6" s="20"/>
      <c r="J6" s="20"/>
      <c r="K6" s="20"/>
      <c r="L6" s="20"/>
      <c r="M6" s="20"/>
      <c r="N6" s="20"/>
      <c r="O6" s="20"/>
      <c r="P6" s="20"/>
      <c r="Q6" s="20"/>
      <c r="R6" s="20"/>
      <c r="S6" s="20"/>
      <c r="T6" s="20"/>
      <c r="U6" s="20"/>
      <c r="V6" s="20"/>
    </row>
    <row r="7" spans="1:22" ht="19" x14ac:dyDescent="0.25">
      <c r="A7" s="20"/>
      <c r="B7" s="29" t="s">
        <v>549</v>
      </c>
      <c r="C7" s="27">
        <v>0</v>
      </c>
      <c r="D7" s="27">
        <v>0</v>
      </c>
      <c r="E7" s="27">
        <v>0</v>
      </c>
      <c r="F7" s="28">
        <v>0</v>
      </c>
      <c r="G7" s="20"/>
      <c r="H7" s="20"/>
      <c r="I7" s="20"/>
      <c r="J7" s="20"/>
      <c r="K7" s="20"/>
      <c r="L7" s="20"/>
      <c r="M7" s="20"/>
      <c r="N7" s="20"/>
      <c r="O7" s="20"/>
      <c r="P7" s="20"/>
      <c r="Q7" s="20"/>
      <c r="R7" s="20"/>
      <c r="S7" s="20"/>
      <c r="T7" s="20"/>
      <c r="U7" s="20"/>
      <c r="V7" s="20"/>
    </row>
    <row r="8" spans="1:22" ht="19" x14ac:dyDescent="0.25">
      <c r="A8" s="20"/>
      <c r="B8" s="29" t="s">
        <v>550</v>
      </c>
      <c r="C8" s="27">
        <v>0</v>
      </c>
      <c r="D8" s="27">
        <v>0</v>
      </c>
      <c r="E8" s="27">
        <v>0</v>
      </c>
      <c r="F8" s="28">
        <v>0</v>
      </c>
      <c r="G8" s="20"/>
      <c r="H8" s="20"/>
      <c r="I8" s="20"/>
      <c r="J8" s="20"/>
      <c r="K8" s="20"/>
      <c r="L8" s="20"/>
      <c r="M8" s="20"/>
      <c r="N8" s="20"/>
      <c r="O8" s="20"/>
      <c r="P8" s="20"/>
      <c r="Q8" s="20"/>
      <c r="R8" s="20"/>
      <c r="S8" s="20"/>
      <c r="T8" s="20"/>
      <c r="U8" s="20"/>
      <c r="V8" s="20"/>
    </row>
    <row r="9" spans="1:22" ht="19" x14ac:dyDescent="0.25">
      <c r="A9" s="20"/>
      <c r="B9" s="29" t="s">
        <v>551</v>
      </c>
      <c r="C9" s="27">
        <v>195402000000</v>
      </c>
      <c r="D9" s="27">
        <v>190125000000</v>
      </c>
      <c r="E9" s="27">
        <v>188906000000</v>
      </c>
      <c r="F9" s="28">
        <v>181569000000</v>
      </c>
      <c r="G9" s="20"/>
      <c r="H9" s="20"/>
      <c r="I9" s="20"/>
      <c r="J9" s="20"/>
      <c r="K9" s="20"/>
      <c r="L9" s="20"/>
      <c r="M9" s="20"/>
      <c r="N9" s="20"/>
      <c r="O9" s="20"/>
      <c r="P9" s="20"/>
      <c r="Q9" s="20"/>
      <c r="R9" s="20"/>
      <c r="S9" s="20"/>
      <c r="T9" s="20"/>
      <c r="U9" s="20"/>
      <c r="V9" s="20"/>
    </row>
    <row r="10" spans="1:22" ht="19" x14ac:dyDescent="0.25">
      <c r="A10" s="20"/>
      <c r="B10" s="29" t="s">
        <v>552</v>
      </c>
      <c r="C10" s="27">
        <v>7262000000</v>
      </c>
      <c r="D10" s="27">
        <v>7103000000</v>
      </c>
      <c r="E10" s="27">
        <v>7024000000</v>
      </c>
      <c r="F10" s="28">
        <v>5676000000</v>
      </c>
      <c r="G10" s="20"/>
      <c r="H10" s="20"/>
      <c r="I10" s="20"/>
      <c r="J10" s="20"/>
      <c r="K10" s="20"/>
      <c r="L10" s="20"/>
      <c r="M10" s="20"/>
      <c r="N10" s="20"/>
      <c r="O10" s="20"/>
      <c r="P10" s="20"/>
      <c r="Q10" s="20"/>
      <c r="R10" s="20"/>
      <c r="S10" s="20"/>
      <c r="T10" s="20"/>
      <c r="U10" s="20"/>
      <c r="V10" s="20"/>
    </row>
    <row r="11" spans="1:22" ht="19" x14ac:dyDescent="0.25">
      <c r="A11" s="20"/>
      <c r="B11" s="29" t="s">
        <v>553</v>
      </c>
      <c r="C11" s="27">
        <v>2116000000</v>
      </c>
      <c r="D11" s="27">
        <v>2116000000</v>
      </c>
      <c r="E11" s="27">
        <v>2116000000</v>
      </c>
      <c r="F11" s="28">
        <v>2116000000</v>
      </c>
      <c r="G11" s="20"/>
      <c r="H11" s="20"/>
      <c r="I11" s="20"/>
      <c r="J11" s="20"/>
      <c r="K11" s="20"/>
      <c r="L11" s="20"/>
      <c r="M11" s="20"/>
      <c r="N11" s="20"/>
      <c r="O11" s="20"/>
      <c r="P11" s="20"/>
      <c r="Q11" s="20"/>
      <c r="R11" s="20"/>
      <c r="S11" s="20"/>
      <c r="T11" s="20"/>
      <c r="U11" s="20"/>
      <c r="V11" s="20"/>
    </row>
    <row r="12" spans="1:22" ht="19" x14ac:dyDescent="0.25">
      <c r="A12" s="20"/>
      <c r="B12" s="29" t="s">
        <v>554</v>
      </c>
      <c r="C12" s="27">
        <v>22997000000</v>
      </c>
      <c r="D12" s="27">
        <v>21689000000</v>
      </c>
      <c r="E12" s="27">
        <v>20236000000</v>
      </c>
      <c r="F12" s="28">
        <v>18384000000</v>
      </c>
      <c r="G12" s="20"/>
      <c r="H12" s="20"/>
      <c r="I12" s="20"/>
      <c r="J12" s="20"/>
      <c r="K12" s="20"/>
      <c r="L12" s="20"/>
      <c r="M12" s="20"/>
      <c r="N12" s="20"/>
      <c r="O12" s="20"/>
      <c r="P12" s="20"/>
      <c r="Q12" s="20"/>
      <c r="R12" s="20"/>
      <c r="S12" s="20"/>
      <c r="T12" s="20"/>
      <c r="U12" s="20"/>
      <c r="V12" s="20"/>
    </row>
    <row r="13" spans="1:22" ht="19" x14ac:dyDescent="0.25">
      <c r="A13" s="20"/>
      <c r="B13" s="29" t="s">
        <v>555</v>
      </c>
      <c r="C13" s="27">
        <v>19172000000</v>
      </c>
      <c r="D13" s="27">
        <v>17327000000</v>
      </c>
      <c r="E13" s="27">
        <v>22210000000</v>
      </c>
      <c r="F13" s="28">
        <v>23111000000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4509000000</v>
      </c>
      <c r="D17" s="34">
        <v>6428000000</v>
      </c>
      <c r="E17" s="34">
        <v>2704000000</v>
      </c>
      <c r="F17" s="35">
        <v>371000000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f>C17/(C4)</f>
        <v>1.3585417294365774</v>
      </c>
      <c r="D24" s="50">
        <f>D17/(D4)</f>
        <v>1.9349789283564118</v>
      </c>
      <c r="E24" s="50">
        <f>E17/(E4)</f>
        <v>0.85488460322478654</v>
      </c>
      <c r="F24" s="51">
        <f>F17/(F4)</f>
        <v>0.1128345498783455</v>
      </c>
      <c r="G24" s="46">
        <f>(IF(C24 &gt; 0.5, 100, IF(C24 &gt;= 0.2, 50, 0))) +
  (IF(D24 &gt; 0.5, 100, IF(D24 &gt;= 0.2, 50, 0))) +
  (IF(E24 &gt; 0.5, 100, IF(E24 &gt;= 0.2, 50, 0))) +
  (IF(F24 &gt; 0.5, 100, IF(F24 &gt;= 0.2, 50, 0)))</f>
        <v>300</v>
      </c>
      <c r="H24" s="47" t="s">
        <v>571</v>
      </c>
      <c r="I24" s="20"/>
      <c r="J24" s="20"/>
      <c r="K24" s="20"/>
      <c r="L24" s="20"/>
      <c r="M24" s="20"/>
      <c r="N24" s="20"/>
      <c r="O24" s="20"/>
      <c r="P24" s="20"/>
      <c r="Q24" s="20"/>
      <c r="R24" s="20"/>
      <c r="S24" s="20"/>
      <c r="T24" s="20"/>
      <c r="U24" s="20"/>
      <c r="V24" s="20"/>
    </row>
    <row r="25" spans="1:22" x14ac:dyDescent="0.2">
      <c r="A25" s="20"/>
      <c r="B25" s="39" t="s">
        <v>487</v>
      </c>
      <c r="C25" s="50">
        <f>C17/C6</f>
        <v>2.1013729529206708E-2</v>
      </c>
      <c r="D25" s="50">
        <f>D17/D6</f>
        <v>3.0985480978732431E-2</v>
      </c>
      <c r="E25" s="50">
        <f>E17/E6</f>
        <v>1.2808124443433941E-2</v>
      </c>
      <c r="F25" s="51">
        <f>F17/F6</f>
        <v>1.8125854993160054E-3</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v>
      </c>
      <c r="D26" s="50">
        <f>D8/D6</f>
        <v>0</v>
      </c>
      <c r="E26" s="50">
        <f>E8/E6</f>
        <v>0</v>
      </c>
      <c r="F26" s="51">
        <f>F8/F6</f>
        <v>0</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7.3920708178860561</v>
      </c>
      <c r="D27" s="50">
        <f>D9/(D13+D10)</f>
        <v>7.7824396234138353</v>
      </c>
      <c r="E27" s="50">
        <f>E9/(E13+E10)</f>
        <v>6.4618594786891972</v>
      </c>
      <c r="F27" s="51">
        <f>F9/(F13+F10)</f>
        <v>6.3073262236426162</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Fail</v>
      </c>
      <c r="D28" s="52" t="str">
        <f>IF(D11=0, "Pass", "Fail")</f>
        <v>Fail</v>
      </c>
      <c r="E28" s="52" t="str">
        <f>IF(E11=0, "Pass", "Fail")</f>
        <v>Fail</v>
      </c>
      <c r="F28" s="53" t="str">
        <f>IF(F11=0, "Pass", "Fail")</f>
        <v>Fail</v>
      </c>
      <c r="G28" s="46">
        <f>(COUNTIF(C28:F28, "Pass") * 100) + (COUNTIF(C28:F28, "Fail") * 0)</f>
        <v>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7.7616523209043969E-2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0.17057577362487705</v>
      </c>
      <c r="D31" s="50">
        <f>D17/(D13+D10)</f>
        <v>0.26311911584117886</v>
      </c>
      <c r="E31" s="50">
        <f>E17/(E13+E10)</f>
        <v>9.2495040021892322E-2</v>
      </c>
      <c r="F31" s="51">
        <f>F17/(F13+F10)</f>
        <v>1.2887761836940285E-2</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0.42291666666666666</v>
      </c>
      <c r="J2" s="20"/>
      <c r="K2" s="20"/>
      <c r="L2" s="20"/>
      <c r="M2" s="20"/>
      <c r="N2" s="20"/>
      <c r="O2" s="20"/>
      <c r="P2" s="20"/>
      <c r="Q2" s="20"/>
      <c r="R2" s="20"/>
      <c r="S2" s="20"/>
      <c r="T2" s="20"/>
      <c r="U2" s="20"/>
      <c r="V2" s="20"/>
    </row>
    <row r="3" spans="1:22" ht="19" x14ac:dyDescent="0.25">
      <c r="A3" s="20"/>
      <c r="B3" s="26" t="s">
        <v>545</v>
      </c>
      <c r="C3" s="27">
        <v>1012112000</v>
      </c>
      <c r="D3" s="27">
        <v>783296000</v>
      </c>
      <c r="E3" s="27">
        <v>819403000</v>
      </c>
      <c r="F3" s="28">
        <v>702121000</v>
      </c>
      <c r="G3" s="20"/>
      <c r="H3" s="20"/>
      <c r="I3" s="20"/>
      <c r="J3" s="20"/>
      <c r="K3" s="20"/>
      <c r="L3" s="20"/>
      <c r="M3" s="20"/>
      <c r="N3" s="20"/>
      <c r="O3" s="20"/>
      <c r="P3" s="20"/>
      <c r="Q3" s="20"/>
      <c r="R3" s="20"/>
      <c r="S3" s="20"/>
      <c r="T3" s="20"/>
      <c r="U3" s="20"/>
      <c r="V3" s="20"/>
    </row>
    <row r="4" spans="1:22" ht="19" x14ac:dyDescent="0.25">
      <c r="A4" s="20"/>
      <c r="B4" s="29" t="s">
        <v>546</v>
      </c>
      <c r="C4" s="27">
        <v>4498753000</v>
      </c>
      <c r="D4" s="27">
        <v>3630087000</v>
      </c>
      <c r="E4" s="27">
        <v>3074424000</v>
      </c>
      <c r="F4" s="28">
        <v>2872345000</v>
      </c>
      <c r="G4" s="20"/>
      <c r="H4" s="20"/>
      <c r="I4" s="20"/>
      <c r="J4" s="20"/>
      <c r="K4" s="20"/>
      <c r="L4" s="20"/>
      <c r="M4" s="20"/>
      <c r="N4" s="20"/>
      <c r="O4" s="20"/>
      <c r="P4" s="20"/>
      <c r="Q4" s="20"/>
      <c r="R4" s="20"/>
      <c r="S4" s="20"/>
      <c r="T4" s="20"/>
      <c r="U4" s="20"/>
      <c r="V4" s="20"/>
    </row>
    <row r="5" spans="1:22" ht="19" x14ac:dyDescent="0.25">
      <c r="A5" s="20"/>
      <c r="B5" s="29" t="s">
        <v>547</v>
      </c>
      <c r="C5" s="27">
        <v>29687000</v>
      </c>
      <c r="D5" s="27">
        <v>14462000</v>
      </c>
      <c r="E5" s="27">
        <v>14462000</v>
      </c>
      <c r="F5" s="28">
        <v>14462000</v>
      </c>
      <c r="G5" s="20"/>
      <c r="H5" s="20"/>
      <c r="I5" s="20"/>
      <c r="J5" s="20"/>
      <c r="K5" s="20"/>
      <c r="L5" s="20"/>
      <c r="M5" s="20"/>
      <c r="N5" s="20"/>
      <c r="O5" s="20"/>
      <c r="P5" s="20"/>
      <c r="Q5" s="20"/>
      <c r="R5" s="20"/>
      <c r="S5" s="20"/>
      <c r="T5" s="20"/>
      <c r="U5" s="20"/>
      <c r="V5" s="20"/>
    </row>
    <row r="6" spans="1:22" ht="19" x14ac:dyDescent="0.25">
      <c r="A6" s="20"/>
      <c r="B6" s="29" t="s">
        <v>548</v>
      </c>
      <c r="C6" s="27">
        <v>10365132000</v>
      </c>
      <c r="D6" s="27">
        <v>8251228000</v>
      </c>
      <c r="E6" s="27">
        <v>7413746000</v>
      </c>
      <c r="F6" s="28">
        <v>7108931000</v>
      </c>
      <c r="G6" s="20"/>
      <c r="H6" s="20"/>
      <c r="I6" s="20"/>
      <c r="J6" s="20"/>
      <c r="K6" s="20"/>
      <c r="L6" s="20"/>
      <c r="M6" s="20"/>
      <c r="N6" s="20"/>
      <c r="O6" s="20"/>
      <c r="P6" s="20"/>
      <c r="Q6" s="20"/>
      <c r="R6" s="20"/>
      <c r="S6" s="20"/>
      <c r="T6" s="20"/>
      <c r="U6" s="20"/>
      <c r="V6" s="20"/>
    </row>
    <row r="7" spans="1:22" ht="19" x14ac:dyDescent="0.25">
      <c r="A7" s="20"/>
      <c r="B7" s="29" t="s">
        <v>549</v>
      </c>
      <c r="C7" s="27">
        <v>1306158000</v>
      </c>
      <c r="D7" s="27">
        <v>1038048000</v>
      </c>
      <c r="E7" s="27">
        <v>726878000</v>
      </c>
      <c r="F7" s="28">
        <v>847398000</v>
      </c>
      <c r="G7" s="20"/>
      <c r="H7" s="20"/>
      <c r="I7" s="20"/>
      <c r="J7" s="20"/>
      <c r="K7" s="20"/>
      <c r="L7" s="20"/>
      <c r="M7" s="20"/>
      <c r="N7" s="20"/>
      <c r="O7" s="20"/>
      <c r="P7" s="20"/>
      <c r="Q7" s="20"/>
      <c r="R7" s="20"/>
      <c r="S7" s="20"/>
      <c r="T7" s="20"/>
      <c r="U7" s="20"/>
      <c r="V7" s="20"/>
    </row>
    <row r="8" spans="1:22" ht="19" x14ac:dyDescent="0.25">
      <c r="A8" s="20"/>
      <c r="B8" s="29" t="s">
        <v>550</v>
      </c>
      <c r="C8" s="27">
        <v>2371505000</v>
      </c>
      <c r="D8" s="27">
        <v>1377125000</v>
      </c>
      <c r="E8" s="27">
        <v>727317000</v>
      </c>
      <c r="F8" s="28">
        <v>740605000</v>
      </c>
      <c r="G8" s="20"/>
      <c r="H8" s="20"/>
      <c r="I8" s="20"/>
      <c r="J8" s="20"/>
      <c r="K8" s="20"/>
      <c r="L8" s="20"/>
      <c r="M8" s="20"/>
      <c r="N8" s="20"/>
      <c r="O8" s="20"/>
      <c r="P8" s="20"/>
      <c r="Q8" s="20"/>
      <c r="R8" s="20"/>
      <c r="S8" s="20"/>
      <c r="T8" s="20"/>
      <c r="U8" s="20"/>
      <c r="V8" s="20"/>
    </row>
    <row r="9" spans="1:22" ht="19" x14ac:dyDescent="0.25">
      <c r="A9" s="20"/>
      <c r="B9" s="29" t="s">
        <v>551</v>
      </c>
      <c r="C9" s="27">
        <v>3677663000</v>
      </c>
      <c r="D9" s="27">
        <v>2415173000</v>
      </c>
      <c r="E9" s="27">
        <v>1454195000</v>
      </c>
      <c r="F9" s="28">
        <v>1588003000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3971066000</v>
      </c>
      <c r="D12" s="27">
        <v>3140289000</v>
      </c>
      <c r="E12" s="27">
        <v>3184455000</v>
      </c>
      <c r="F12" s="28">
        <v>2715762000</v>
      </c>
      <c r="G12" s="20"/>
      <c r="H12" s="20"/>
      <c r="I12" s="20"/>
      <c r="J12" s="20"/>
      <c r="K12" s="20"/>
      <c r="L12" s="20"/>
      <c r="M12" s="20"/>
      <c r="N12" s="20"/>
      <c r="O12" s="20"/>
      <c r="P12" s="20"/>
      <c r="Q12" s="20"/>
      <c r="R12" s="20"/>
      <c r="S12" s="20"/>
      <c r="T12" s="20"/>
      <c r="U12" s="20"/>
      <c r="V12" s="20"/>
    </row>
    <row r="13" spans="1:22" ht="19" x14ac:dyDescent="0.25">
      <c r="A13" s="20"/>
      <c r="B13" s="29" t="s">
        <v>555</v>
      </c>
      <c r="C13" s="27">
        <v>6687469000</v>
      </c>
      <c r="D13" s="27">
        <v>5836055000</v>
      </c>
      <c r="E13" s="27">
        <v>5959551000</v>
      </c>
      <c r="F13" s="28">
        <v>5520928000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152307000</v>
      </c>
      <c r="D15" s="27">
        <v>112804000</v>
      </c>
      <c r="E15" s="27">
        <v>99115000</v>
      </c>
      <c r="F15" s="28">
        <v>93738000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602260000</v>
      </c>
      <c r="D17" s="34">
        <v>873369000</v>
      </c>
      <c r="E17" s="34">
        <v>237559000</v>
      </c>
      <c r="F17" s="35">
        <v>37120000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Fail</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0.13387265315521879</v>
      </c>
      <c r="D24" s="50">
        <f>D17/(D4)</f>
        <v>0.24059175441249755</v>
      </c>
      <c r="E24" s="50">
        <f>E17/(E4)</f>
        <v>7.7269433233672385E-2</v>
      </c>
      <c r="F24" s="51">
        <f>F17/(F4)</f>
        <v>1.2923238677805069E-2</v>
      </c>
      <c r="G24" s="46">
        <f>(IF(C24 &gt; 0.5, 100, IF(C24 &gt;= 0.2, 50, 0))) +
  (IF(D24 &gt; 0.5, 100, IF(D24 &gt;= 0.2, 50, 0))) +
  (IF(E24 &gt; 0.5, 100, IF(E24 &gt;= 0.2, 50, 0))) +
  (IF(F24 &gt; 0.5, 100, IF(F24 &gt;= 0.2, 50, 0)))</f>
        <v>50</v>
      </c>
      <c r="H24" s="47" t="s">
        <v>571</v>
      </c>
      <c r="I24" s="20"/>
      <c r="J24" s="20"/>
      <c r="K24" s="20"/>
      <c r="L24" s="20"/>
      <c r="M24" s="20"/>
      <c r="N24" s="20"/>
      <c r="O24" s="20"/>
      <c r="P24" s="20"/>
      <c r="Q24" s="20"/>
      <c r="R24" s="20"/>
      <c r="S24" s="20"/>
      <c r="T24" s="20"/>
      <c r="U24" s="20"/>
      <c r="V24" s="20"/>
    </row>
    <row r="25" spans="1:22" x14ac:dyDescent="0.2">
      <c r="A25" s="20"/>
      <c r="B25" s="39" t="s">
        <v>487</v>
      </c>
      <c r="C25" s="50">
        <f>C17/C6</f>
        <v>5.810442163206412E-2</v>
      </c>
      <c r="D25" s="50">
        <f>D17/D6</f>
        <v>0.10584715390242519</v>
      </c>
      <c r="E25" s="50">
        <f>E17/E6</f>
        <v>3.2043045445581758E-2</v>
      </c>
      <c r="F25" s="51">
        <f>F17/F6</f>
        <v>5.2216008285915277E-3</v>
      </c>
      <c r="G25" s="46">
        <f>(IF(C25 &gt; 0.17, 100, IF(C25 &gt;= 0.1, 50, 0))) +
  (IF(D25 &gt; 0.17, 100, IF(D25 &gt;= 0.1, 50, 0))) +
  (IF(E25 &gt; 0.17, 100, IF(E25 &gt;= 0.1, 50, 0))) +
  (IF(F25 &gt; 0.17, 100, IF(F25 &gt;= 0.1, 50, 0)))</f>
        <v>50</v>
      </c>
      <c r="H25" s="47" t="s">
        <v>572</v>
      </c>
      <c r="I25" s="20"/>
      <c r="J25" s="20"/>
      <c r="K25" s="20"/>
      <c r="L25" s="20"/>
      <c r="M25" s="20"/>
      <c r="N25" s="20"/>
      <c r="O25" s="20"/>
      <c r="P25" s="20"/>
      <c r="Q25" s="20"/>
      <c r="R25" s="20"/>
      <c r="S25" s="20"/>
      <c r="T25" s="20"/>
      <c r="U25" s="20"/>
      <c r="V25" s="20"/>
    </row>
    <row r="26" spans="1:22" x14ac:dyDescent="0.2">
      <c r="A26" s="20"/>
      <c r="B26" s="39" t="s">
        <v>489</v>
      </c>
      <c r="C26" s="50">
        <f>C8/C6</f>
        <v>0.22879641088989508</v>
      </c>
      <c r="D26" s="50">
        <f>D8/D6</f>
        <v>0.16689939970147474</v>
      </c>
      <c r="E26" s="50">
        <f>E8/E6</f>
        <v>9.8103846557462321E-2</v>
      </c>
      <c r="F26" s="51">
        <f>F8/F6</f>
        <v>0.10417951728607297</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0.54993346511213737</v>
      </c>
      <c r="D27" s="50">
        <f>D9/(D13+D10)</f>
        <v>0.41383657282188052</v>
      </c>
      <c r="E27" s="50">
        <f>E9/(E13+E10)</f>
        <v>0.24401083235968615</v>
      </c>
      <c r="F27" s="51">
        <f>F9/(F13+F10)</f>
        <v>0.2876333471474361</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0.14108918860257205</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9.0057987558521763E-2</v>
      </c>
      <c r="D31" s="50">
        <f>D17/(D13+D10)</f>
        <v>0.14965057731635498</v>
      </c>
      <c r="E31" s="50">
        <f>E17/(E13+E10)</f>
        <v>3.9861895636097419E-2</v>
      </c>
      <c r="F31" s="51">
        <f>F17/(F13+F10)</f>
        <v>6.7235073523871352E-3</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0.16</v>
      </c>
      <c r="J2" s="20"/>
      <c r="K2" s="20"/>
      <c r="L2" s="20"/>
      <c r="M2" s="20"/>
      <c r="N2" s="20"/>
      <c r="O2" s="20"/>
      <c r="P2" s="20"/>
      <c r="Q2" s="20"/>
      <c r="R2" s="20"/>
      <c r="S2" s="20"/>
      <c r="T2" s="20"/>
      <c r="U2" s="20"/>
      <c r="V2" s="20"/>
    </row>
    <row r="3" spans="1:22" ht="19" x14ac:dyDescent="0.25">
      <c r="A3" s="20"/>
      <c r="B3" s="26" t="s">
        <v>545</v>
      </c>
      <c r="C3" s="27">
        <v>512000000</v>
      </c>
      <c r="D3" s="27">
        <v>421000000</v>
      </c>
      <c r="E3" s="27">
        <v>260000000</v>
      </c>
      <c r="F3" s="28">
        <v>317000000</v>
      </c>
      <c r="G3" s="20"/>
      <c r="H3" s="20"/>
      <c r="I3" s="20"/>
      <c r="J3" s="20"/>
      <c r="K3" s="20"/>
      <c r="L3" s="20"/>
      <c r="M3" s="20"/>
      <c r="N3" s="20"/>
      <c r="O3" s="20"/>
      <c r="P3" s="20"/>
      <c r="Q3" s="20"/>
      <c r="R3" s="20"/>
      <c r="S3" s="20"/>
      <c r="T3" s="20"/>
      <c r="U3" s="20"/>
      <c r="V3" s="20"/>
    </row>
    <row r="4" spans="1:22" ht="19" x14ac:dyDescent="0.25">
      <c r="A4" s="20"/>
      <c r="B4" s="29" t="s">
        <v>546</v>
      </c>
      <c r="C4" s="27">
        <v>38412000000</v>
      </c>
      <c r="D4" s="27">
        <v>36285000000</v>
      </c>
      <c r="E4" s="27">
        <v>34744000000</v>
      </c>
      <c r="F4" s="28">
        <v>33294000000</v>
      </c>
      <c r="G4" s="20"/>
      <c r="H4" s="20"/>
      <c r="I4" s="20"/>
      <c r="J4" s="20"/>
      <c r="K4" s="20"/>
      <c r="L4" s="20"/>
      <c r="M4" s="20"/>
      <c r="N4" s="20"/>
      <c r="O4" s="20"/>
      <c r="P4" s="20"/>
      <c r="Q4" s="20"/>
      <c r="R4" s="20"/>
      <c r="S4" s="20"/>
      <c r="T4" s="20"/>
      <c r="U4" s="20"/>
      <c r="V4" s="20"/>
    </row>
    <row r="5" spans="1:22" ht="19" x14ac:dyDescent="0.25">
      <c r="A5" s="20"/>
      <c r="B5" s="29" t="s">
        <v>547</v>
      </c>
      <c r="C5" s="27">
        <v>5618000000</v>
      </c>
      <c r="D5" s="27">
        <v>5618000000</v>
      </c>
      <c r="E5" s="27">
        <v>5618000000</v>
      </c>
      <c r="F5" s="28">
        <v>5618000000</v>
      </c>
      <c r="G5" s="20"/>
      <c r="H5" s="20"/>
      <c r="I5" s="20"/>
      <c r="J5" s="20"/>
      <c r="K5" s="20"/>
      <c r="L5" s="20"/>
      <c r="M5" s="20"/>
      <c r="N5" s="20"/>
      <c r="O5" s="20"/>
      <c r="P5" s="20"/>
      <c r="Q5" s="20"/>
      <c r="R5" s="20"/>
      <c r="S5" s="20"/>
      <c r="T5" s="20"/>
      <c r="U5" s="20"/>
      <c r="V5" s="20"/>
    </row>
    <row r="6" spans="1:22" ht="19" x14ac:dyDescent="0.25">
      <c r="A6" s="20"/>
      <c r="B6" s="29" t="s">
        <v>548</v>
      </c>
      <c r="C6" s="27">
        <v>48767000000</v>
      </c>
      <c r="D6" s="27">
        <v>46108000000</v>
      </c>
      <c r="E6" s="27">
        <v>45432000000</v>
      </c>
      <c r="F6" s="28">
        <v>44464000000</v>
      </c>
      <c r="G6" s="20"/>
      <c r="H6" s="20"/>
      <c r="I6" s="20"/>
      <c r="J6" s="20"/>
      <c r="K6" s="20"/>
      <c r="L6" s="20"/>
      <c r="M6" s="20"/>
      <c r="N6" s="20"/>
      <c r="O6" s="20"/>
      <c r="P6" s="20"/>
      <c r="Q6" s="20"/>
      <c r="R6" s="20"/>
      <c r="S6" s="20"/>
      <c r="T6" s="20"/>
      <c r="U6" s="20"/>
      <c r="V6" s="20"/>
    </row>
    <row r="7" spans="1:22" ht="19" x14ac:dyDescent="0.25">
      <c r="A7" s="20"/>
      <c r="B7" s="29" t="s">
        <v>549</v>
      </c>
      <c r="C7" s="27">
        <v>5386000000</v>
      </c>
      <c r="D7" s="27">
        <v>3958000000</v>
      </c>
      <c r="E7" s="27">
        <v>4416000000</v>
      </c>
      <c r="F7" s="28">
        <v>5004000000</v>
      </c>
      <c r="G7" s="20"/>
      <c r="H7" s="20"/>
      <c r="I7" s="20"/>
      <c r="J7" s="20"/>
      <c r="K7" s="20"/>
      <c r="L7" s="20"/>
      <c r="M7" s="20"/>
      <c r="N7" s="20"/>
      <c r="O7" s="20"/>
      <c r="P7" s="20"/>
      <c r="Q7" s="20"/>
      <c r="R7" s="20"/>
      <c r="S7" s="20"/>
      <c r="T7" s="20"/>
      <c r="U7" s="20"/>
      <c r="V7" s="20"/>
    </row>
    <row r="8" spans="1:22" ht="19" x14ac:dyDescent="0.25">
      <c r="A8" s="20"/>
      <c r="B8" s="29" t="s">
        <v>550</v>
      </c>
      <c r="C8" s="27">
        <v>32465000000</v>
      </c>
      <c r="D8" s="27">
        <v>31507000000</v>
      </c>
      <c r="E8" s="27">
        <v>32341000000</v>
      </c>
      <c r="F8" s="28">
        <v>32223000000</v>
      </c>
      <c r="G8" s="20"/>
      <c r="H8" s="20"/>
      <c r="I8" s="20"/>
      <c r="J8" s="20"/>
      <c r="K8" s="20"/>
      <c r="L8" s="20"/>
      <c r="M8" s="20"/>
      <c r="N8" s="20"/>
      <c r="O8" s="20"/>
      <c r="P8" s="20"/>
      <c r="Q8" s="20"/>
      <c r="R8" s="20"/>
      <c r="S8" s="20"/>
      <c r="T8" s="20"/>
      <c r="U8" s="20"/>
      <c r="V8" s="20"/>
    </row>
    <row r="9" spans="1:22" ht="19" x14ac:dyDescent="0.25">
      <c r="A9" s="20"/>
      <c r="B9" s="29" t="s">
        <v>551</v>
      </c>
      <c r="C9" s="27">
        <v>37851000000</v>
      </c>
      <c r="D9" s="27">
        <v>35465000000</v>
      </c>
      <c r="E9" s="27">
        <v>36757000000</v>
      </c>
      <c r="F9" s="28">
        <v>37227000000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-97000000</v>
      </c>
      <c r="D12" s="27">
        <v>-1199000000</v>
      </c>
      <c r="E12" s="27">
        <v>-1605000000</v>
      </c>
      <c r="F12" s="28">
        <v>-2888000000</v>
      </c>
      <c r="G12" s="20"/>
      <c r="H12" s="20"/>
      <c r="I12" s="20"/>
      <c r="J12" s="20"/>
      <c r="K12" s="20"/>
      <c r="L12" s="20"/>
      <c r="M12" s="20"/>
      <c r="N12" s="20"/>
      <c r="O12" s="20"/>
      <c r="P12" s="20"/>
      <c r="Q12" s="20"/>
      <c r="R12" s="20"/>
      <c r="S12" s="20"/>
      <c r="T12" s="20"/>
      <c r="U12" s="20"/>
      <c r="V12" s="20"/>
    </row>
    <row r="13" spans="1:22" ht="19" x14ac:dyDescent="0.25">
      <c r="A13" s="20"/>
      <c r="B13" s="29" t="s">
        <v>555</v>
      </c>
      <c r="C13" s="27">
        <v>10916000000</v>
      </c>
      <c r="D13" s="27">
        <v>10643000000</v>
      </c>
      <c r="E13" s="27">
        <v>8675000000</v>
      </c>
      <c r="F13" s="28">
        <v>7237000000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1387000000</v>
      </c>
      <c r="D17" s="34">
        <v>2683000000</v>
      </c>
      <c r="E17" s="34">
        <v>2811000000</v>
      </c>
      <c r="F17" s="35">
        <v>1423000000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Fail</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Fail</v>
      </c>
      <c r="E22" s="44" t="str">
        <f>IF(E17&gt;F17, "Pass", "Fail")</f>
        <v>Pass</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3.6108507757992292E-2</v>
      </c>
      <c r="D24" s="50">
        <f>D17/(D4)</f>
        <v>7.3942400440953557E-2</v>
      </c>
      <c r="E24" s="50">
        <f>E17/(E4)</f>
        <v>8.090605572185125E-2</v>
      </c>
      <c r="F24" s="51">
        <f>F17/(F4)</f>
        <v>4.27404337117799E-2</v>
      </c>
      <c r="G24" s="46">
        <f>(IF(C24 &gt; 0.5, 100, IF(C24 &gt;= 0.2, 50, 0))) +
  (IF(D24 &gt; 0.5, 100, IF(D24 &gt;= 0.2, 50, 0))) +
  (IF(E24 &gt; 0.5, 100, IF(E24 &gt;= 0.2, 50, 0))) +
  (IF(F24 &gt; 0.5, 100, IF(F24 &gt;= 0.2, 50, 0)))</f>
        <v>0</v>
      </c>
      <c r="H24" s="47" t="s">
        <v>571</v>
      </c>
      <c r="I24" s="20"/>
      <c r="J24" s="20"/>
      <c r="K24" s="20"/>
      <c r="L24" s="20"/>
      <c r="M24" s="20"/>
      <c r="N24" s="20"/>
      <c r="O24" s="20"/>
      <c r="P24" s="20"/>
      <c r="Q24" s="20"/>
      <c r="R24" s="20"/>
      <c r="S24" s="20"/>
      <c r="T24" s="20"/>
      <c r="U24" s="20"/>
      <c r="V24" s="20"/>
    </row>
    <row r="25" spans="1:22" x14ac:dyDescent="0.2">
      <c r="A25" s="20"/>
      <c r="B25" s="39" t="s">
        <v>487</v>
      </c>
      <c r="C25" s="50">
        <f>C17/C6</f>
        <v>2.8441364037156275E-2</v>
      </c>
      <c r="D25" s="50">
        <f>D17/D6</f>
        <v>5.8189468205083715E-2</v>
      </c>
      <c r="E25" s="50">
        <f>E17/E6</f>
        <v>6.187268885367142E-2</v>
      </c>
      <c r="F25" s="51">
        <f>F17/F6</f>
        <v>3.2003418495861823E-2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0.66571657063177969</v>
      </c>
      <c r="D26" s="50">
        <f>D8/D6</f>
        <v>0.68333044157196143</v>
      </c>
      <c r="E26" s="50">
        <f>E8/E6</f>
        <v>0.71185508011973941</v>
      </c>
      <c r="F26" s="51">
        <f>F8/F6</f>
        <v>0.72469863260165523</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3.4674789300109929</v>
      </c>
      <c r="D27" s="50">
        <f>D9/(D13+D10)</f>
        <v>3.3322371511791786</v>
      </c>
      <c r="E27" s="50">
        <f>E9/(E13+E10)</f>
        <v>4.2371181556195969</v>
      </c>
      <c r="F27" s="51">
        <f>F9/(F13+F10)</f>
        <v>5.1439823131131686</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-0.53877027616481266</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0.12706119457676804</v>
      </c>
      <c r="D31" s="50">
        <f>D17/(D13+D10)</f>
        <v>0.25209057596542328</v>
      </c>
      <c r="E31" s="50">
        <f>E17/(E13+E10)</f>
        <v>0.32403458213256486</v>
      </c>
      <c r="F31" s="51">
        <f>F17/(F13+F10)</f>
        <v>0.19662843719773387</v>
      </c>
      <c r="G31" s="46">
        <f>(IF(C31 &gt; 0.23, 100, 0)) +
  (IF(D31 &gt; 0.23, 100, 0)) +
  (IF(E31 &gt; 0.23, 100, 0)) +
  (IF(F31 &gt; 0.23, 100, 0))</f>
        <v>200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0.3133333333333333</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2161000000</v>
      </c>
      <c r="D4" s="27">
        <v>1958000000</v>
      </c>
      <c r="E4" s="27">
        <v>1742000000</v>
      </c>
      <c r="F4" s="28">
        <v>1628000000</v>
      </c>
      <c r="G4" s="20"/>
      <c r="H4" s="20"/>
      <c r="I4" s="20"/>
      <c r="J4" s="20"/>
      <c r="K4" s="20"/>
      <c r="L4" s="20"/>
      <c r="M4" s="20"/>
      <c r="N4" s="20"/>
      <c r="O4" s="20"/>
      <c r="P4" s="20"/>
      <c r="Q4" s="20"/>
      <c r="R4" s="20"/>
      <c r="S4" s="20"/>
      <c r="T4" s="20"/>
      <c r="U4" s="20"/>
      <c r="V4" s="20"/>
    </row>
    <row r="5" spans="1:22" ht="19" x14ac:dyDescent="0.25">
      <c r="A5" s="20"/>
      <c r="B5" s="29" t="s">
        <v>547</v>
      </c>
      <c r="C5" s="27">
        <v>37205000000</v>
      </c>
      <c r="D5" s="27">
        <v>36811000000</v>
      </c>
      <c r="E5" s="27">
        <v>36433000000</v>
      </c>
      <c r="F5" s="28">
        <v>36322000000</v>
      </c>
      <c r="G5" s="20"/>
      <c r="H5" s="20"/>
      <c r="I5" s="20"/>
      <c r="J5" s="20"/>
      <c r="K5" s="20"/>
      <c r="L5" s="20"/>
      <c r="M5" s="20"/>
      <c r="N5" s="20"/>
      <c r="O5" s="20"/>
      <c r="P5" s="20"/>
      <c r="Q5" s="20"/>
      <c r="R5" s="20"/>
      <c r="S5" s="20"/>
      <c r="T5" s="20"/>
      <c r="U5" s="20"/>
      <c r="V5" s="20"/>
    </row>
    <row r="6" spans="1:22" ht="19" x14ac:dyDescent="0.25">
      <c r="A6" s="20"/>
      <c r="B6" s="29" t="s">
        <v>548</v>
      </c>
      <c r="C6" s="27">
        <v>90890000000</v>
      </c>
      <c r="D6" s="27">
        <v>83869000000</v>
      </c>
      <c r="E6" s="27">
        <v>76249000000</v>
      </c>
      <c r="F6" s="28">
        <v>74619000000</v>
      </c>
      <c r="G6" s="20"/>
      <c r="H6" s="20"/>
      <c r="I6" s="20"/>
      <c r="J6" s="20"/>
      <c r="K6" s="20"/>
      <c r="L6" s="20"/>
      <c r="M6" s="20"/>
      <c r="N6" s="20"/>
      <c r="O6" s="20"/>
      <c r="P6" s="20"/>
      <c r="Q6" s="20"/>
      <c r="R6" s="20"/>
      <c r="S6" s="20"/>
      <c r="T6" s="20"/>
      <c r="U6" s="20"/>
      <c r="V6" s="20"/>
    </row>
    <row r="7" spans="1:22" ht="19" x14ac:dyDescent="0.25">
      <c r="A7" s="20"/>
      <c r="B7" s="29" t="s">
        <v>549</v>
      </c>
      <c r="C7" s="27">
        <v>33552000000</v>
      </c>
      <c r="D7" s="27">
        <v>26458000000</v>
      </c>
      <c r="E7" s="27">
        <v>18295000000</v>
      </c>
      <c r="F7" s="28">
        <v>15637000000</v>
      </c>
      <c r="G7" s="20"/>
      <c r="H7" s="20"/>
      <c r="I7" s="20"/>
      <c r="J7" s="20"/>
      <c r="K7" s="20"/>
      <c r="L7" s="20"/>
      <c r="M7" s="20"/>
      <c r="N7" s="20"/>
      <c r="O7" s="20"/>
      <c r="P7" s="20"/>
      <c r="Q7" s="20"/>
      <c r="R7" s="20"/>
      <c r="S7" s="20"/>
      <c r="T7" s="20"/>
      <c r="U7" s="20"/>
      <c r="V7" s="20"/>
    </row>
    <row r="8" spans="1:22" ht="19" x14ac:dyDescent="0.25">
      <c r="A8" s="20"/>
      <c r="B8" s="29" t="s">
        <v>550</v>
      </c>
      <c r="C8" s="27">
        <v>26669000000</v>
      </c>
      <c r="D8" s="27">
        <v>25723000000</v>
      </c>
      <c r="E8" s="27">
        <v>26004000000</v>
      </c>
      <c r="F8" s="28">
        <v>25653000000</v>
      </c>
      <c r="G8" s="20"/>
      <c r="H8" s="20"/>
      <c r="I8" s="20"/>
      <c r="J8" s="20"/>
      <c r="K8" s="20"/>
      <c r="L8" s="20"/>
      <c r="M8" s="20"/>
      <c r="N8" s="20"/>
      <c r="O8" s="20"/>
      <c r="P8" s="20"/>
      <c r="Q8" s="20"/>
      <c r="R8" s="20"/>
      <c r="S8" s="20"/>
      <c r="T8" s="20"/>
      <c r="U8" s="20"/>
      <c r="V8" s="20"/>
    </row>
    <row r="9" spans="1:22" ht="19" x14ac:dyDescent="0.25">
      <c r="A9" s="20"/>
      <c r="B9" s="29" t="s">
        <v>551</v>
      </c>
      <c r="C9" s="27">
        <v>60221000000</v>
      </c>
      <c r="D9" s="27">
        <v>52181000000</v>
      </c>
      <c r="E9" s="27">
        <v>44299000000</v>
      </c>
      <c r="F9" s="28">
        <v>41290000000</v>
      </c>
      <c r="G9" s="20"/>
      <c r="H9" s="20"/>
      <c r="I9" s="20"/>
      <c r="J9" s="20"/>
      <c r="K9" s="20"/>
      <c r="L9" s="20"/>
      <c r="M9" s="20"/>
      <c r="N9" s="20"/>
      <c r="O9" s="20"/>
      <c r="P9" s="20"/>
      <c r="Q9" s="20"/>
      <c r="R9" s="20"/>
      <c r="S9" s="20"/>
      <c r="T9" s="20"/>
      <c r="U9" s="20"/>
      <c r="V9" s="20"/>
    </row>
    <row r="10" spans="1:22" ht="19" x14ac:dyDescent="0.25">
      <c r="A10" s="20"/>
      <c r="B10" s="29" t="s">
        <v>552</v>
      </c>
      <c r="C10" s="27">
        <v>12915000000</v>
      </c>
      <c r="D10" s="27">
        <v>8378000000</v>
      </c>
      <c r="E10" s="27">
        <v>6140000000</v>
      </c>
      <c r="F10" s="28">
        <v>4375000000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20444000000</v>
      </c>
      <c r="D12" s="27">
        <v>17376000000</v>
      </c>
      <c r="E12" s="27">
        <v>14846000000</v>
      </c>
      <c r="F12" s="28">
        <v>13441000000</v>
      </c>
      <c r="G12" s="20"/>
      <c r="H12" s="20"/>
      <c r="I12" s="20"/>
      <c r="J12" s="20"/>
      <c r="K12" s="20"/>
      <c r="L12" s="20"/>
      <c r="M12" s="20"/>
      <c r="N12" s="20"/>
      <c r="O12" s="20"/>
      <c r="P12" s="20"/>
      <c r="Q12" s="20"/>
      <c r="R12" s="20"/>
      <c r="S12" s="20"/>
      <c r="T12" s="20"/>
      <c r="U12" s="20"/>
      <c r="V12" s="20"/>
    </row>
    <row r="13" spans="1:22" ht="19" x14ac:dyDescent="0.25">
      <c r="A13" s="20"/>
      <c r="B13" s="29" t="s">
        <v>555</v>
      </c>
      <c r="C13" s="27">
        <v>30669000000</v>
      </c>
      <c r="D13" s="27">
        <v>31688000000</v>
      </c>
      <c r="E13" s="27">
        <v>31950000000</v>
      </c>
      <c r="F13" s="28">
        <v>33329000000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5162000000</v>
      </c>
      <c r="D17" s="34">
        <v>4618000000</v>
      </c>
      <c r="E17" s="34">
        <v>4034000000</v>
      </c>
      <c r="F17" s="35">
        <v>4147000000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2.3887089310504397</v>
      </c>
      <c r="D24" s="50">
        <f>D17/(D4)</f>
        <v>2.3585291113380999</v>
      </c>
      <c r="E24" s="50">
        <f>E17/(E4)</f>
        <v>2.3157290470723306</v>
      </c>
      <c r="F24" s="51">
        <f>F17/(F4)</f>
        <v>2.5472972972972974</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5.679392672461217E-2</v>
      </c>
      <c r="D25" s="50">
        <f>D17/D6</f>
        <v>5.5062061071432827E-2</v>
      </c>
      <c r="E25" s="50">
        <f>E17/E6</f>
        <v>5.2905611876877076E-2</v>
      </c>
      <c r="F25" s="51">
        <f>F17/F6</f>
        <v>5.5575657674318872E-2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0.29342061832984928</v>
      </c>
      <c r="D26" s="50">
        <f>D8/D6</f>
        <v>0.30670450345181177</v>
      </c>
      <c r="E26" s="50">
        <f>E8/E6</f>
        <v>0.34104053823656705</v>
      </c>
      <c r="F26" s="51">
        <f>F8/F6</f>
        <v>0.34378643509025852</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1.3817226505139502</v>
      </c>
      <c r="D27" s="50">
        <f>D9/(D13+D10)</f>
        <v>1.3023760794688763</v>
      </c>
      <c r="E27" s="50">
        <f>E9/(E13+E10)</f>
        <v>1.1630086636912575</v>
      </c>
      <c r="F27" s="51">
        <f>F9/(F13+F10)</f>
        <v>1.0951092722257585</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0.15050418805150126</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0.11843795888399412</v>
      </c>
      <c r="D31" s="50">
        <f>D17/(D13+D10)</f>
        <v>0.11525982129486348</v>
      </c>
      <c r="E31" s="50">
        <f>E17/(E13+E10)</f>
        <v>0.10590706222105539</v>
      </c>
      <c r="F31" s="51">
        <f>F17/(F13+F10)</f>
        <v>0.10998833015064714</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A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0.32916666666666672</v>
      </c>
      <c r="J2" s="20"/>
      <c r="K2" s="20"/>
      <c r="L2" s="20"/>
      <c r="M2" s="20"/>
      <c r="N2" s="20"/>
      <c r="O2" s="20"/>
      <c r="P2" s="20"/>
      <c r="Q2" s="20"/>
      <c r="R2" s="20"/>
      <c r="S2" s="20"/>
      <c r="T2" s="20"/>
      <c r="U2" s="20"/>
      <c r="V2" s="20"/>
    </row>
    <row r="3" spans="1:22" ht="19" x14ac:dyDescent="0.25">
      <c r="A3" s="20"/>
      <c r="B3" s="26" t="s">
        <v>545</v>
      </c>
      <c r="C3" s="27">
        <v>1724600000</v>
      </c>
      <c r="D3" s="27">
        <v>1651600000</v>
      </c>
      <c r="E3" s="27">
        <v>1521900000</v>
      </c>
      <c r="F3" s="28">
        <v>1095600000</v>
      </c>
      <c r="G3" s="20"/>
      <c r="H3" s="20"/>
      <c r="I3" s="20"/>
      <c r="J3" s="20"/>
      <c r="K3" s="20"/>
      <c r="L3" s="20"/>
      <c r="M3" s="20"/>
      <c r="N3" s="20"/>
      <c r="O3" s="20"/>
      <c r="P3" s="20"/>
      <c r="Q3" s="20"/>
      <c r="R3" s="20"/>
      <c r="S3" s="20"/>
      <c r="T3" s="20"/>
      <c r="U3" s="20"/>
      <c r="V3" s="20"/>
    </row>
    <row r="4" spans="1:22" ht="19" x14ac:dyDescent="0.25">
      <c r="A4" s="20"/>
      <c r="B4" s="29" t="s">
        <v>546</v>
      </c>
      <c r="C4" s="27">
        <v>1014300000</v>
      </c>
      <c r="D4" s="27">
        <v>973400000</v>
      </c>
      <c r="E4" s="27">
        <v>952200000</v>
      </c>
      <c r="F4" s="28">
        <v>919000000</v>
      </c>
      <c r="G4" s="20"/>
      <c r="H4" s="20"/>
      <c r="I4" s="20"/>
      <c r="J4" s="20"/>
      <c r="K4" s="20"/>
      <c r="L4" s="20"/>
      <c r="M4" s="20"/>
      <c r="N4" s="20"/>
      <c r="O4" s="20"/>
      <c r="P4" s="20"/>
      <c r="Q4" s="20"/>
      <c r="R4" s="20"/>
      <c r="S4" s="20"/>
      <c r="T4" s="20"/>
      <c r="U4" s="20"/>
      <c r="V4" s="20"/>
    </row>
    <row r="5" spans="1:22" ht="19" x14ac:dyDescent="0.25">
      <c r="A5" s="20"/>
      <c r="B5" s="29" t="s">
        <v>547</v>
      </c>
      <c r="C5" s="27">
        <v>1593600000</v>
      </c>
      <c r="D5" s="27">
        <v>1589300000</v>
      </c>
      <c r="E5" s="27">
        <v>1463300000</v>
      </c>
      <c r="F5" s="28">
        <v>1468900000</v>
      </c>
      <c r="G5" s="20"/>
      <c r="H5" s="20"/>
      <c r="I5" s="20"/>
      <c r="J5" s="20"/>
      <c r="K5" s="20"/>
      <c r="L5" s="20"/>
      <c r="M5" s="20"/>
      <c r="N5" s="20"/>
      <c r="O5" s="20"/>
      <c r="P5" s="20"/>
      <c r="Q5" s="20"/>
      <c r="R5" s="20"/>
      <c r="S5" s="20"/>
      <c r="T5" s="20"/>
      <c r="U5" s="20"/>
      <c r="V5" s="20"/>
    </row>
    <row r="6" spans="1:22" ht="19" x14ac:dyDescent="0.25">
      <c r="A6" s="20"/>
      <c r="B6" s="29" t="s">
        <v>548</v>
      </c>
      <c r="C6" s="27">
        <v>11926200000</v>
      </c>
      <c r="D6" s="27">
        <v>11171300000</v>
      </c>
      <c r="E6" s="27">
        <v>10673100000</v>
      </c>
      <c r="F6" s="28">
        <v>10186400000</v>
      </c>
      <c r="G6" s="20"/>
      <c r="H6" s="20"/>
      <c r="I6" s="20"/>
      <c r="J6" s="20"/>
      <c r="K6" s="20"/>
      <c r="L6" s="20"/>
      <c r="M6" s="20"/>
      <c r="N6" s="20"/>
      <c r="O6" s="20"/>
      <c r="P6" s="20"/>
      <c r="Q6" s="20"/>
      <c r="R6" s="20"/>
      <c r="S6" s="20"/>
      <c r="T6" s="20"/>
      <c r="U6" s="20"/>
      <c r="V6" s="20"/>
    </row>
    <row r="7" spans="1:22" ht="19" x14ac:dyDescent="0.25">
      <c r="A7" s="20"/>
      <c r="B7" s="29" t="s">
        <v>549</v>
      </c>
      <c r="C7" s="27">
        <v>3384600000</v>
      </c>
      <c r="D7" s="27">
        <v>3799600000</v>
      </c>
      <c r="E7" s="27">
        <v>3520300000</v>
      </c>
      <c r="F7" s="28">
        <v>2829000000</v>
      </c>
      <c r="G7" s="20"/>
      <c r="H7" s="20"/>
      <c r="I7" s="20"/>
      <c r="J7" s="20"/>
      <c r="K7" s="20"/>
      <c r="L7" s="20"/>
      <c r="M7" s="20"/>
      <c r="N7" s="20"/>
      <c r="O7" s="20"/>
      <c r="P7" s="20"/>
      <c r="Q7" s="20"/>
      <c r="R7" s="20"/>
      <c r="S7" s="20"/>
      <c r="T7" s="20"/>
      <c r="U7" s="20"/>
      <c r="V7" s="20"/>
    </row>
    <row r="8" spans="1:22" ht="19" x14ac:dyDescent="0.25">
      <c r="A8" s="20"/>
      <c r="B8" s="29" t="s">
        <v>550</v>
      </c>
      <c r="C8" s="27">
        <v>4108200000</v>
      </c>
      <c r="D8" s="27">
        <v>3970800000</v>
      </c>
      <c r="E8" s="27">
        <v>4009100000</v>
      </c>
      <c r="F8" s="28">
        <v>4373200000</v>
      </c>
      <c r="G8" s="20"/>
      <c r="H8" s="20"/>
      <c r="I8" s="20"/>
      <c r="J8" s="20"/>
      <c r="K8" s="20"/>
      <c r="L8" s="20"/>
      <c r="M8" s="20"/>
      <c r="N8" s="20"/>
      <c r="O8" s="20"/>
      <c r="P8" s="20"/>
      <c r="Q8" s="20"/>
      <c r="R8" s="20"/>
      <c r="S8" s="20"/>
      <c r="T8" s="20"/>
      <c r="U8" s="20"/>
      <c r="V8" s="20"/>
    </row>
    <row r="9" spans="1:22" ht="19" x14ac:dyDescent="0.25">
      <c r="A9" s="20"/>
      <c r="B9" s="29" t="s">
        <v>551</v>
      </c>
      <c r="C9" s="27">
        <v>7492800000</v>
      </c>
      <c r="D9" s="27">
        <v>7770400000</v>
      </c>
      <c r="E9" s="27">
        <v>7529400000</v>
      </c>
      <c r="F9" s="28">
        <v>7202200000</v>
      </c>
      <c r="G9" s="20"/>
      <c r="H9" s="20"/>
      <c r="I9" s="20"/>
      <c r="J9" s="20"/>
      <c r="K9" s="20"/>
      <c r="L9" s="20"/>
      <c r="M9" s="20"/>
      <c r="N9" s="20"/>
      <c r="O9" s="20"/>
      <c r="P9" s="20"/>
      <c r="Q9" s="20"/>
      <c r="R9" s="20"/>
      <c r="S9" s="20"/>
      <c r="T9" s="20"/>
      <c r="U9" s="20"/>
      <c r="V9" s="20"/>
    </row>
    <row r="10" spans="1:22" ht="19" x14ac:dyDescent="0.25">
      <c r="A10" s="20"/>
      <c r="B10" s="29" t="s">
        <v>552</v>
      </c>
      <c r="C10" s="27">
        <v>2723900000</v>
      </c>
      <c r="D10" s="27">
        <v>2646200000</v>
      </c>
      <c r="E10" s="27">
        <v>2542100000</v>
      </c>
      <c r="F10" s="28">
        <v>2141200000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6587100000</v>
      </c>
      <c r="D12" s="27">
        <v>5555900000</v>
      </c>
      <c r="E12" s="27">
        <v>5092900000</v>
      </c>
      <c r="F12" s="28">
        <v>4506400000</v>
      </c>
      <c r="G12" s="20"/>
      <c r="H12" s="20"/>
      <c r="I12" s="20"/>
      <c r="J12" s="20"/>
      <c r="K12" s="20"/>
      <c r="L12" s="20"/>
      <c r="M12" s="20"/>
      <c r="N12" s="20"/>
      <c r="O12" s="20"/>
      <c r="P12" s="20"/>
      <c r="Q12" s="20"/>
      <c r="R12" s="20"/>
      <c r="S12" s="20"/>
      <c r="T12" s="20"/>
      <c r="U12" s="20"/>
      <c r="V12" s="20"/>
    </row>
    <row r="13" spans="1:22" ht="19" x14ac:dyDescent="0.25">
      <c r="A13" s="20"/>
      <c r="B13" s="29" t="s">
        <v>555</v>
      </c>
      <c r="C13" s="27">
        <v>4433400000</v>
      </c>
      <c r="D13" s="27">
        <v>3400900000</v>
      </c>
      <c r="E13" s="27">
        <v>3143700000</v>
      </c>
      <c r="F13" s="28">
        <v>2984200000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328800000</v>
      </c>
      <c r="D15" s="27">
        <v>314200000</v>
      </c>
      <c r="E15" s="27">
        <v>304700000</v>
      </c>
      <c r="F15" s="28">
        <v>287900000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-386400000</v>
      </c>
      <c r="D17" s="34">
        <v>582400000</v>
      </c>
      <c r="E17" s="34">
        <v>820100000</v>
      </c>
      <c r="F17" s="35">
        <v>647800000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Fail</v>
      </c>
      <c r="E22" s="44" t="str">
        <f>IF(E17&gt;F17, "Pass", "Fail")</f>
        <v>Pass</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-0.38095238095238093</v>
      </c>
      <c r="D24" s="50">
        <f>D17/(D4)</f>
        <v>0.59831518389151428</v>
      </c>
      <c r="E24" s="50">
        <f>E17/(E4)</f>
        <v>0.8612686410417979</v>
      </c>
      <c r="F24" s="51">
        <f>F17/(F4)</f>
        <v>0.70489662676822629</v>
      </c>
      <c r="G24" s="46">
        <f>(IF(C24 &gt; 0.5, 100, IF(C24 &gt;= 0.2, 50, 0))) +
  (IF(D24 &gt; 0.5, 100, IF(D24 &gt;= 0.2, 50, 0))) +
  (IF(E24 &gt; 0.5, 100, IF(E24 &gt;= 0.2, 50, 0))) +
  (IF(F24 &gt; 0.5, 100, IF(F24 &gt;= 0.2, 50, 0)))</f>
        <v>300</v>
      </c>
      <c r="H24" s="47" t="s">
        <v>571</v>
      </c>
      <c r="I24" s="20"/>
      <c r="J24" s="20"/>
      <c r="K24" s="20"/>
      <c r="L24" s="20"/>
      <c r="M24" s="20"/>
      <c r="N24" s="20"/>
      <c r="O24" s="20"/>
      <c r="P24" s="20"/>
      <c r="Q24" s="20"/>
      <c r="R24" s="20"/>
      <c r="S24" s="20"/>
      <c r="T24" s="20"/>
      <c r="U24" s="20"/>
      <c r="V24" s="20"/>
    </row>
    <row r="25" spans="1:22" x14ac:dyDescent="0.2">
      <c r="A25" s="20"/>
      <c r="B25" s="39" t="s">
        <v>487</v>
      </c>
      <c r="C25" s="50">
        <f>C17/C6</f>
        <v>-3.2399255420838158E-2</v>
      </c>
      <c r="D25" s="50">
        <f>D17/D6</f>
        <v>5.2133592330346513E-2</v>
      </c>
      <c r="E25" s="50">
        <f>E17/E6</f>
        <v>7.6838032061912656E-2</v>
      </c>
      <c r="F25" s="51">
        <f>F17/F6</f>
        <v>6.3594596717191545E-2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0.34446848115912865</v>
      </c>
      <c r="D26" s="50">
        <f>D8/D6</f>
        <v>0.35544654605999304</v>
      </c>
      <c r="E26" s="50">
        <f>E8/E6</f>
        <v>0.37562657522181936</v>
      </c>
      <c r="F26" s="51">
        <f>F8/F6</f>
        <v>0.42931752140108381</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1.0468752183085801</v>
      </c>
      <c r="D27" s="50">
        <f>D9/(D13+D10)</f>
        <v>1.2849795769873162</v>
      </c>
      <c r="E27" s="50">
        <f>E9/(E13+E10)</f>
        <v>1.3242463681452039</v>
      </c>
      <c r="F27" s="51">
        <f>F9/(F13+F10)</f>
        <v>1.4051976431107815</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0.13555453402335424</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-5.398683861232588E-2</v>
      </c>
      <c r="D31" s="50">
        <f>D17/(D13+D10)</f>
        <v>9.6310628235021747E-2</v>
      </c>
      <c r="E31" s="50">
        <f>E17/(E13+E10)</f>
        <v>0.14423651904745155</v>
      </c>
      <c r="F31" s="51">
        <f>F17/(F13+F10)</f>
        <v>0.12639013540406602</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B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0.42541666666666672</v>
      </c>
      <c r="J2" s="20"/>
      <c r="K2" s="20"/>
      <c r="L2" s="20"/>
      <c r="M2" s="20"/>
      <c r="N2" s="20"/>
      <c r="O2" s="20"/>
      <c r="P2" s="20"/>
      <c r="Q2" s="20"/>
      <c r="R2" s="20"/>
      <c r="S2" s="20"/>
      <c r="T2" s="20"/>
      <c r="U2" s="20"/>
      <c r="V2" s="20"/>
    </row>
    <row r="3" spans="1:22" ht="19" x14ac:dyDescent="0.25">
      <c r="A3" s="20"/>
      <c r="B3" s="26" t="s">
        <v>545</v>
      </c>
      <c r="C3" s="27">
        <v>15651000000</v>
      </c>
      <c r="D3" s="27">
        <v>14080000000</v>
      </c>
      <c r="E3" s="27">
        <v>12065000000</v>
      </c>
      <c r="F3" s="28">
        <v>10808000000</v>
      </c>
      <c r="G3" s="20"/>
      <c r="H3" s="20"/>
      <c r="I3" s="20"/>
      <c r="J3" s="20"/>
      <c r="K3" s="20"/>
      <c r="L3" s="20"/>
      <c r="M3" s="20"/>
      <c r="N3" s="20"/>
      <c r="O3" s="20"/>
      <c r="P3" s="20"/>
      <c r="Q3" s="20"/>
      <c r="R3" s="20"/>
      <c r="S3" s="20"/>
      <c r="T3" s="20"/>
      <c r="U3" s="20"/>
      <c r="V3" s="20"/>
    </row>
    <row r="4" spans="1:22" ht="19" x14ac:dyDescent="0.25">
      <c r="A4" s="20"/>
      <c r="B4" s="29" t="s">
        <v>546</v>
      </c>
      <c r="C4" s="27">
        <v>62205000000</v>
      </c>
      <c r="D4" s="27">
        <v>60037000000</v>
      </c>
      <c r="E4" s="27">
        <v>63500000000</v>
      </c>
      <c r="F4" s="28">
        <v>65034000000</v>
      </c>
      <c r="G4" s="20"/>
      <c r="H4" s="20"/>
      <c r="I4" s="20"/>
      <c r="J4" s="20"/>
      <c r="K4" s="20"/>
      <c r="L4" s="20"/>
      <c r="M4" s="20"/>
      <c r="N4" s="20"/>
      <c r="O4" s="20"/>
      <c r="P4" s="20"/>
      <c r="Q4" s="20"/>
      <c r="R4" s="20"/>
      <c r="S4" s="20"/>
      <c r="T4" s="20"/>
      <c r="U4" s="20"/>
      <c r="V4" s="20"/>
    </row>
    <row r="5" spans="1:22" ht="19" x14ac:dyDescent="0.25">
      <c r="A5" s="20"/>
      <c r="B5" s="29" t="s">
        <v>547</v>
      </c>
      <c r="C5" s="27">
        <v>0</v>
      </c>
      <c r="D5" s="27">
        <v>0</v>
      </c>
      <c r="E5" s="27">
        <v>619000000</v>
      </c>
      <c r="F5" s="28">
        <v>258000000</v>
      </c>
      <c r="G5" s="20"/>
      <c r="H5" s="20"/>
      <c r="I5" s="20"/>
      <c r="J5" s="20"/>
      <c r="K5" s="20"/>
      <c r="L5" s="20"/>
      <c r="M5" s="20"/>
      <c r="N5" s="20"/>
      <c r="O5" s="20"/>
      <c r="P5" s="20"/>
      <c r="Q5" s="20"/>
      <c r="R5" s="20"/>
      <c r="S5" s="20"/>
      <c r="T5" s="20"/>
      <c r="U5" s="20"/>
      <c r="V5" s="20"/>
    </row>
    <row r="6" spans="1:22" ht="19" x14ac:dyDescent="0.25">
      <c r="A6" s="20"/>
      <c r="B6" s="29" t="s">
        <v>548</v>
      </c>
      <c r="C6" s="27">
        <v>273310000000</v>
      </c>
      <c r="D6" s="27">
        <v>255884000000</v>
      </c>
      <c r="E6" s="27">
        <v>257035000000</v>
      </c>
      <c r="F6" s="28">
        <v>267261000000</v>
      </c>
      <c r="G6" s="20"/>
      <c r="H6" s="20"/>
      <c r="I6" s="20"/>
      <c r="J6" s="20"/>
      <c r="K6" s="20"/>
      <c r="L6" s="20"/>
      <c r="M6" s="20"/>
      <c r="N6" s="20"/>
      <c r="O6" s="20"/>
      <c r="P6" s="20"/>
      <c r="Q6" s="20"/>
      <c r="R6" s="20"/>
      <c r="S6" s="20"/>
      <c r="T6" s="20"/>
      <c r="U6" s="20"/>
      <c r="V6" s="20"/>
    </row>
    <row r="7" spans="1:22" ht="19" x14ac:dyDescent="0.25">
      <c r="A7" s="20"/>
      <c r="B7" s="29" t="s">
        <v>549</v>
      </c>
      <c r="C7" s="27">
        <v>101531000000</v>
      </c>
      <c r="D7" s="27">
        <v>96866000000</v>
      </c>
      <c r="E7" s="27">
        <v>90727000000</v>
      </c>
      <c r="F7" s="28">
        <v>97192000000</v>
      </c>
      <c r="G7" s="20"/>
      <c r="H7" s="20"/>
      <c r="I7" s="20"/>
      <c r="J7" s="20"/>
      <c r="K7" s="20"/>
      <c r="L7" s="20"/>
      <c r="M7" s="20"/>
      <c r="N7" s="20"/>
      <c r="O7" s="20"/>
      <c r="P7" s="20"/>
      <c r="Q7" s="20"/>
      <c r="R7" s="20"/>
      <c r="S7" s="20"/>
      <c r="T7" s="20"/>
      <c r="U7" s="20"/>
      <c r="V7" s="20"/>
    </row>
    <row r="8" spans="1:22" ht="19" x14ac:dyDescent="0.25">
      <c r="A8" s="20"/>
      <c r="B8" s="29" t="s">
        <v>550</v>
      </c>
      <c r="C8" s="27">
        <v>128981000000</v>
      </c>
      <c r="D8" s="27">
        <v>115851000000</v>
      </c>
      <c r="E8" s="27">
        <v>117686000000</v>
      </c>
      <c r="F8" s="28">
        <v>139258000000</v>
      </c>
      <c r="G8" s="20"/>
      <c r="H8" s="20"/>
      <c r="I8" s="20"/>
      <c r="J8" s="20"/>
      <c r="K8" s="20"/>
      <c r="L8" s="20"/>
      <c r="M8" s="20"/>
      <c r="N8" s="20"/>
      <c r="O8" s="20"/>
      <c r="P8" s="20"/>
      <c r="Q8" s="20"/>
      <c r="R8" s="20"/>
      <c r="S8" s="20"/>
      <c r="T8" s="20"/>
      <c r="U8" s="20"/>
      <c r="V8" s="20"/>
    </row>
    <row r="9" spans="1:22" ht="19" x14ac:dyDescent="0.25">
      <c r="A9" s="20"/>
      <c r="B9" s="29" t="s">
        <v>551</v>
      </c>
      <c r="C9" s="27">
        <v>230512000000</v>
      </c>
      <c r="D9" s="27">
        <v>212717000000</v>
      </c>
      <c r="E9" s="27">
        <v>208413000000</v>
      </c>
      <c r="F9" s="28">
        <v>236450000000</v>
      </c>
      <c r="G9" s="20"/>
      <c r="H9" s="20"/>
      <c r="I9" s="20"/>
      <c r="J9" s="20"/>
      <c r="K9" s="20"/>
      <c r="L9" s="20"/>
      <c r="M9" s="20"/>
      <c r="N9" s="20"/>
      <c r="O9" s="20"/>
      <c r="P9" s="20"/>
      <c r="Q9" s="20"/>
      <c r="R9" s="20"/>
      <c r="S9" s="20"/>
      <c r="T9" s="20"/>
      <c r="U9" s="20"/>
      <c r="V9" s="20"/>
    </row>
    <row r="10" spans="1:22" ht="19" x14ac:dyDescent="0.25">
      <c r="A10" s="20"/>
      <c r="B10" s="29" t="s">
        <v>552</v>
      </c>
      <c r="C10" s="27">
        <v>2384000000</v>
      </c>
      <c r="D10" s="27">
        <v>2047000000</v>
      </c>
      <c r="E10" s="27">
        <v>1563000000</v>
      </c>
      <c r="F10" s="28">
        <v>1590000000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31029000000</v>
      </c>
      <c r="D12" s="27">
        <v>31754000000</v>
      </c>
      <c r="E12" s="27">
        <v>35769000000</v>
      </c>
      <c r="F12" s="28">
        <v>18243000000</v>
      </c>
      <c r="G12" s="20"/>
      <c r="H12" s="20"/>
      <c r="I12" s="20"/>
      <c r="J12" s="20"/>
      <c r="K12" s="20"/>
      <c r="L12" s="20"/>
      <c r="M12" s="20"/>
      <c r="N12" s="20"/>
      <c r="O12" s="20"/>
      <c r="P12" s="20"/>
      <c r="Q12" s="20"/>
      <c r="R12" s="20"/>
      <c r="S12" s="20"/>
      <c r="T12" s="20"/>
      <c r="U12" s="20"/>
      <c r="V12" s="20"/>
    </row>
    <row r="13" spans="1:22" ht="19" x14ac:dyDescent="0.25">
      <c r="A13" s="20"/>
      <c r="B13" s="29" t="s">
        <v>555</v>
      </c>
      <c r="C13" s="27">
        <v>42798000000</v>
      </c>
      <c r="D13" s="27">
        <v>43167000000</v>
      </c>
      <c r="E13" s="27">
        <v>48622000000</v>
      </c>
      <c r="F13" s="28">
        <v>30811000000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14918000000</v>
      </c>
      <c r="D17" s="34">
        <v>6853000000</v>
      </c>
      <c r="E17" s="34">
        <v>15787000000</v>
      </c>
      <c r="F17" s="35">
        <v>24269000000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0.23981995016477775</v>
      </c>
      <c r="D24" s="50">
        <f>D17/(D4)</f>
        <v>0.1141462764628479</v>
      </c>
      <c r="E24" s="50">
        <f>E17/(E4)</f>
        <v>0.24861417322834645</v>
      </c>
      <c r="F24" s="51">
        <f>F17/(F4)</f>
        <v>0.37317403204477656</v>
      </c>
      <c r="G24" s="46">
        <f>(IF(C24 &gt; 0.5, 100, IF(C24 &gt;= 0.2, 50, 0))) +
  (IF(D24 &gt; 0.5, 100, IF(D24 &gt;= 0.2, 50, 0))) +
  (IF(E24 &gt; 0.5, 100, IF(E24 &gt;= 0.2, 50, 0))) +
  (IF(F24 &gt; 0.5, 100, IF(F24 &gt;= 0.2, 50, 0)))</f>
        <v>150</v>
      </c>
      <c r="H24" s="47" t="s">
        <v>571</v>
      </c>
      <c r="I24" s="20"/>
      <c r="J24" s="20"/>
      <c r="K24" s="20"/>
      <c r="L24" s="20"/>
      <c r="M24" s="20"/>
      <c r="N24" s="20"/>
      <c r="O24" s="20"/>
      <c r="P24" s="20"/>
      <c r="Q24" s="20"/>
      <c r="R24" s="20"/>
      <c r="S24" s="20"/>
      <c r="T24" s="20"/>
      <c r="U24" s="20"/>
      <c r="V24" s="20"/>
    </row>
    <row r="25" spans="1:22" x14ac:dyDescent="0.2">
      <c r="A25" s="20"/>
      <c r="B25" s="39" t="s">
        <v>487</v>
      </c>
      <c r="C25" s="50">
        <f>C17/C6</f>
        <v>5.458270827997512E-2</v>
      </c>
      <c r="D25" s="50">
        <f>D17/D6</f>
        <v>2.6781666692720137E-2</v>
      </c>
      <c r="E25" s="50">
        <f>E17/E6</f>
        <v>6.1419651020289068E-2</v>
      </c>
      <c r="F25" s="51">
        <f>F17/F6</f>
        <v>9.0806365313307963E-2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0.47192199334089496</v>
      </c>
      <c r="D26" s="50">
        <f>D8/D6</f>
        <v>0.45274812024198463</v>
      </c>
      <c r="E26" s="50">
        <f>E8/E6</f>
        <v>0.45785982453751434</v>
      </c>
      <c r="F26" s="51">
        <f>F8/F6</f>
        <v>0.521056196003158</v>
      </c>
      <c r="G26" s="46">
        <f>(IF(C26 &lt; 0.5, 100, 0)) +
  (IF(D26 &lt; 0.5, 100, 0)) +
  (IF(E26 &lt; 0.5, 100, 0)) +
  (IF(F26 &lt; 0.5, 100, 0))</f>
        <v>300</v>
      </c>
      <c r="H26" s="47" t="s">
        <v>573</v>
      </c>
      <c r="I26" s="20"/>
      <c r="J26" s="20"/>
      <c r="K26" s="20"/>
      <c r="L26" s="20"/>
      <c r="M26" s="20"/>
      <c r="N26" s="20"/>
      <c r="O26" s="20"/>
      <c r="P26" s="20"/>
      <c r="Q26" s="20"/>
      <c r="R26" s="20"/>
      <c r="S26" s="20"/>
      <c r="T26" s="20"/>
      <c r="U26" s="20"/>
      <c r="V26" s="20"/>
    </row>
    <row r="27" spans="1:22" x14ac:dyDescent="0.2">
      <c r="A27" s="20"/>
      <c r="B27" s="39" t="s">
        <v>574</v>
      </c>
      <c r="C27" s="50">
        <f>C9/(C13+C10)</f>
        <v>5.1018547209065561</v>
      </c>
      <c r="D27" s="50">
        <f>D9/(D13+D10)</f>
        <v>4.7046711195647362</v>
      </c>
      <c r="E27" s="50">
        <f>E9/(E13+E10)</f>
        <v>4.1528942911228457</v>
      </c>
      <c r="F27" s="51">
        <f>F9/(F13+F10)</f>
        <v>7.2976142711644698</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0.27520581616880074</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0.33017573369926079</v>
      </c>
      <c r="D31" s="50">
        <f>D17/(D13+D10)</f>
        <v>0.15156809837660901</v>
      </c>
      <c r="E31" s="50">
        <f>E17/(E13+E10)</f>
        <v>0.31457606854637837</v>
      </c>
      <c r="F31" s="51">
        <f>F17/(F13+F10)</f>
        <v>0.74902009197246999</v>
      </c>
      <c r="G31" s="46">
        <f>(IF(C31 &gt; 0.23, 100, 0)) +
  (IF(D31 &gt; 0.23, 100, 0)) +
  (IF(E31 &gt; 0.23, 100, 0)) +
  (IF(F31 &gt; 0.23, 100, 0))</f>
        <v>300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C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0.55000000000000004</v>
      </c>
      <c r="J2" s="20"/>
      <c r="K2" s="20"/>
      <c r="L2" s="20"/>
      <c r="M2" s="20"/>
      <c r="N2" s="20"/>
      <c r="O2" s="20"/>
      <c r="P2" s="20"/>
      <c r="Q2" s="20"/>
      <c r="R2" s="20"/>
      <c r="S2" s="20"/>
      <c r="T2" s="20"/>
      <c r="U2" s="20"/>
      <c r="V2" s="20"/>
    </row>
    <row r="3" spans="1:22" ht="19" x14ac:dyDescent="0.25">
      <c r="A3" s="20"/>
      <c r="B3" s="26" t="s">
        <v>545</v>
      </c>
      <c r="C3" s="27">
        <v>484800000</v>
      </c>
      <c r="D3" s="27">
        <v>264600000</v>
      </c>
      <c r="E3" s="27">
        <v>175800000</v>
      </c>
      <c r="F3" s="28">
        <v>139800000</v>
      </c>
      <c r="G3" s="20"/>
      <c r="H3" s="20"/>
      <c r="I3" s="20"/>
      <c r="J3" s="20"/>
      <c r="K3" s="20"/>
      <c r="L3" s="20"/>
      <c r="M3" s="20"/>
      <c r="N3" s="20"/>
      <c r="O3" s="20"/>
      <c r="P3" s="20"/>
      <c r="Q3" s="20"/>
      <c r="R3" s="20"/>
      <c r="S3" s="20"/>
      <c r="T3" s="20"/>
      <c r="U3" s="20"/>
      <c r="V3" s="20"/>
    </row>
    <row r="4" spans="1:22" ht="19" x14ac:dyDescent="0.25">
      <c r="A4" s="20"/>
      <c r="B4" s="29" t="s">
        <v>546</v>
      </c>
      <c r="C4" s="27">
        <v>1044400000</v>
      </c>
      <c r="D4" s="27">
        <v>898500000</v>
      </c>
      <c r="E4" s="27">
        <v>687600000</v>
      </c>
      <c r="F4" s="28">
        <v>448000000</v>
      </c>
      <c r="G4" s="20"/>
      <c r="H4" s="20"/>
      <c r="I4" s="20"/>
      <c r="J4" s="20"/>
      <c r="K4" s="20"/>
      <c r="L4" s="20"/>
      <c r="M4" s="20"/>
      <c r="N4" s="20"/>
      <c r="O4" s="20"/>
      <c r="P4" s="20"/>
      <c r="Q4" s="20"/>
      <c r="R4" s="20"/>
      <c r="S4" s="20"/>
      <c r="T4" s="20"/>
      <c r="U4" s="20"/>
      <c r="V4" s="20"/>
    </row>
    <row r="5" spans="1:22" ht="19" x14ac:dyDescent="0.25">
      <c r="A5" s="20"/>
      <c r="B5" s="29" t="s">
        <v>547</v>
      </c>
      <c r="C5" s="27">
        <v>126500000</v>
      </c>
      <c r="D5" s="27">
        <v>128000000</v>
      </c>
      <c r="E5" s="27">
        <v>125100000</v>
      </c>
      <c r="F5" s="28">
        <v>93000000</v>
      </c>
      <c r="G5" s="20"/>
      <c r="H5" s="20"/>
      <c r="I5" s="20"/>
      <c r="J5" s="20"/>
      <c r="K5" s="20"/>
      <c r="L5" s="20"/>
      <c r="M5" s="20"/>
      <c r="N5" s="20"/>
      <c r="O5" s="20"/>
      <c r="P5" s="20"/>
      <c r="Q5" s="20"/>
      <c r="R5" s="20"/>
      <c r="S5" s="20"/>
      <c r="T5" s="20"/>
      <c r="U5" s="20"/>
      <c r="V5" s="20"/>
    </row>
    <row r="6" spans="1:22" ht="19" x14ac:dyDescent="0.25">
      <c r="A6" s="20"/>
      <c r="B6" s="29" t="s">
        <v>548</v>
      </c>
      <c r="C6" s="27">
        <v>7258900000</v>
      </c>
      <c r="D6" s="27">
        <v>6228000000</v>
      </c>
      <c r="E6" s="27">
        <v>5919100000</v>
      </c>
      <c r="F6" s="28">
        <v>4044500000</v>
      </c>
      <c r="G6" s="20"/>
      <c r="H6" s="20"/>
      <c r="I6" s="20"/>
      <c r="J6" s="20"/>
      <c r="K6" s="20"/>
      <c r="L6" s="20"/>
      <c r="M6" s="20"/>
      <c r="N6" s="20"/>
      <c r="O6" s="20"/>
      <c r="P6" s="20"/>
      <c r="Q6" s="20"/>
      <c r="R6" s="20"/>
      <c r="S6" s="20"/>
      <c r="T6" s="20"/>
      <c r="U6" s="20"/>
      <c r="V6" s="20"/>
    </row>
    <row r="7" spans="1:22" ht="19" x14ac:dyDescent="0.25">
      <c r="A7" s="20"/>
      <c r="B7" s="29" t="s">
        <v>549</v>
      </c>
      <c r="C7" s="27">
        <v>3719000000</v>
      </c>
      <c r="D7" s="27">
        <v>3078400000</v>
      </c>
      <c r="E7" s="27">
        <v>2318100000</v>
      </c>
      <c r="F7" s="28">
        <v>1829500000</v>
      </c>
      <c r="G7" s="20"/>
      <c r="H7" s="20"/>
      <c r="I7" s="20"/>
      <c r="J7" s="20"/>
      <c r="K7" s="20"/>
      <c r="L7" s="20"/>
      <c r="M7" s="20"/>
      <c r="N7" s="20"/>
      <c r="O7" s="20"/>
      <c r="P7" s="20"/>
      <c r="Q7" s="20"/>
      <c r="R7" s="20"/>
      <c r="S7" s="20"/>
      <c r="T7" s="20"/>
      <c r="U7" s="20"/>
      <c r="V7" s="20"/>
    </row>
    <row r="8" spans="1:22" ht="19" x14ac:dyDescent="0.25">
      <c r="A8" s="20"/>
      <c r="B8" s="29" t="s">
        <v>550</v>
      </c>
      <c r="C8" s="27">
        <v>4003300000</v>
      </c>
      <c r="D8" s="27">
        <v>3431200000</v>
      </c>
      <c r="E8" s="27">
        <v>2802600000</v>
      </c>
      <c r="F8" s="28">
        <v>1359000000</v>
      </c>
      <c r="G8" s="20"/>
      <c r="H8" s="20"/>
      <c r="I8" s="20"/>
      <c r="J8" s="20"/>
      <c r="K8" s="20"/>
      <c r="L8" s="20"/>
      <c r="M8" s="20"/>
      <c r="N8" s="20"/>
      <c r="O8" s="20"/>
      <c r="P8" s="20"/>
      <c r="Q8" s="20"/>
      <c r="R8" s="20"/>
      <c r="S8" s="20"/>
      <c r="T8" s="20"/>
      <c r="U8" s="20"/>
      <c r="V8" s="20"/>
    </row>
    <row r="9" spans="1:22" ht="19" x14ac:dyDescent="0.25">
      <c r="A9" s="20"/>
      <c r="B9" s="29" t="s">
        <v>551</v>
      </c>
      <c r="C9" s="27">
        <v>7722300000</v>
      </c>
      <c r="D9" s="27">
        <v>6509600000</v>
      </c>
      <c r="E9" s="27">
        <v>5120700000</v>
      </c>
      <c r="F9" s="28">
        <v>3188500000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-1861700000</v>
      </c>
      <c r="D12" s="27">
        <v>-1546400000</v>
      </c>
      <c r="E12" s="27">
        <v>-467900000</v>
      </c>
      <c r="F12" s="28">
        <v>-352100000</v>
      </c>
      <c r="G12" s="20"/>
      <c r="H12" s="20"/>
      <c r="I12" s="20"/>
      <c r="J12" s="20"/>
      <c r="K12" s="20"/>
      <c r="L12" s="20"/>
      <c r="M12" s="20"/>
      <c r="N12" s="20"/>
      <c r="O12" s="20"/>
      <c r="P12" s="20"/>
      <c r="Q12" s="20"/>
      <c r="R12" s="20"/>
      <c r="S12" s="20"/>
      <c r="T12" s="20"/>
      <c r="U12" s="20"/>
      <c r="V12" s="20"/>
    </row>
    <row r="13" spans="1:22" ht="19" x14ac:dyDescent="0.25">
      <c r="A13" s="20"/>
      <c r="B13" s="29" t="s">
        <v>555</v>
      </c>
      <c r="C13" s="27">
        <v>-463400000</v>
      </c>
      <c r="D13" s="27">
        <v>-281600000</v>
      </c>
      <c r="E13" s="27">
        <v>798400000</v>
      </c>
      <c r="F13" s="28">
        <v>856000000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613800000</v>
      </c>
      <c r="D15" s="27">
        <v>512400000</v>
      </c>
      <c r="E15" s="27">
        <v>424200000</v>
      </c>
      <c r="F15" s="28">
        <v>341400000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1935500000</v>
      </c>
      <c r="D17" s="34">
        <v>1730600000</v>
      </c>
      <c r="E17" s="34">
        <v>1499700000</v>
      </c>
      <c r="F17" s="35">
        <v>1083700000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1.8532171581769437</v>
      </c>
      <c r="D24" s="50">
        <f>D17/(D4)</f>
        <v>1.9260990539788536</v>
      </c>
      <c r="E24" s="50">
        <f>E17/(E4)</f>
        <v>2.1810645724258291</v>
      </c>
      <c r="F24" s="51">
        <f>F17/(F4)</f>
        <v>2.4189732142857143</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0.26663819586989762</v>
      </c>
      <c r="D25" s="50">
        <f>D17/D6</f>
        <v>0.27787411689145791</v>
      </c>
      <c r="E25" s="50">
        <f>E17/E6</f>
        <v>0.25336622121606323</v>
      </c>
      <c r="F25" s="51">
        <f>F17/F6</f>
        <v>0.26794412164668069</v>
      </c>
      <c r="G25" s="46">
        <f>(IF(C25 &gt; 0.17, 100, IF(C25 &gt;= 0.1, 50, 0))) +
  (IF(D25 &gt; 0.17, 100, IF(D25 &gt;= 0.1, 50, 0))) +
  (IF(E25 &gt; 0.17, 100, IF(E25 &gt;= 0.1, 50, 0))) +
  (IF(F25 &gt; 0.17, 100, IF(F25 &gt;= 0.1, 50, 0)))</f>
        <v>400</v>
      </c>
      <c r="H25" s="47" t="s">
        <v>572</v>
      </c>
      <c r="I25" s="20"/>
      <c r="J25" s="20"/>
      <c r="K25" s="20"/>
      <c r="L25" s="20"/>
      <c r="M25" s="20"/>
      <c r="N25" s="20"/>
      <c r="O25" s="20"/>
      <c r="P25" s="20"/>
      <c r="Q25" s="20"/>
      <c r="R25" s="20"/>
      <c r="S25" s="20"/>
      <c r="T25" s="20"/>
      <c r="U25" s="20"/>
      <c r="V25" s="20"/>
    </row>
    <row r="26" spans="1:22" x14ac:dyDescent="0.2">
      <c r="A26" s="20"/>
      <c r="B26" s="39" t="s">
        <v>489</v>
      </c>
      <c r="C26" s="50">
        <f>C8/C6</f>
        <v>0.55150229373596549</v>
      </c>
      <c r="D26" s="50">
        <f>D8/D6</f>
        <v>0.55093127809890818</v>
      </c>
      <c r="E26" s="50">
        <f>E8/E6</f>
        <v>0.47348414454900239</v>
      </c>
      <c r="F26" s="51">
        <f>F8/F6</f>
        <v>0.33601186796884658</v>
      </c>
      <c r="G26" s="46">
        <f>(IF(C26 &lt; 0.5, 100, 0)) +
  (IF(D26 &lt; 0.5, 100, 0)) +
  (IF(E26 &lt; 0.5, 100, 0)) +
  (IF(F26 &lt; 0.5, 100, 0))</f>
        <v>200</v>
      </c>
      <c r="H26" s="47" t="s">
        <v>573</v>
      </c>
      <c r="I26" s="20"/>
      <c r="J26" s="20"/>
      <c r="K26" s="20"/>
      <c r="L26" s="20"/>
      <c r="M26" s="20"/>
      <c r="N26" s="20"/>
      <c r="O26" s="20"/>
      <c r="P26" s="20"/>
      <c r="Q26" s="20"/>
      <c r="R26" s="20"/>
      <c r="S26" s="20"/>
      <c r="T26" s="20"/>
      <c r="U26" s="20"/>
      <c r="V26" s="20"/>
    </row>
    <row r="27" spans="1:22" x14ac:dyDescent="0.2">
      <c r="A27" s="20"/>
      <c r="B27" s="39" t="s">
        <v>574</v>
      </c>
      <c r="C27" s="50">
        <f>C9/(C13+C10)</f>
        <v>-16.664436771687527</v>
      </c>
      <c r="D27" s="50">
        <f>D9/(D13+D10)</f>
        <v>-23.116477272727273</v>
      </c>
      <c r="E27" s="50">
        <f>E9/(E13+E10)</f>
        <v>6.4137024048096194</v>
      </c>
      <c r="F27" s="51">
        <f>F9/(F13+F10)</f>
        <v>3.7248831775700935</v>
      </c>
      <c r="G27" s="46">
        <f>(IF(C27 &lt; 0.8, 100, IF(C27 &lt; 1, 50, 0))) +
  (IF(D27 &lt; 0.8, 100, IF(D27 &lt; 1, 50, 0))) +
  (IF(E27 &lt; 0.8, 100, IF(E27 &lt; 1, 50, 0))) +
  (IF(F27 &lt; 0.8, 100, IF(F27 &lt; 1, 50, 0)))</f>
        <v>200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0.94591881630190544</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-4.1767371601208456</v>
      </c>
      <c r="D31" s="50">
        <f>D17/(D13+D10)</f>
        <v>-6.1455965909090908</v>
      </c>
      <c r="E31" s="50">
        <f>E17/(E13+E10)</f>
        <v>1.8783817635270541</v>
      </c>
      <c r="F31" s="51">
        <f>F17/(F13+F10)</f>
        <v>1.2660046728971963</v>
      </c>
      <c r="G31" s="46">
        <f>(IF(C31 &gt; 0.23, 100, 0)) +
  (IF(D31 &gt; 0.23, 100, 0)) +
  (IF(E31 &gt; 0.23, 100, 0)) +
  (IF(F31 &gt; 0.23, 100, 0))</f>
        <v>200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D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0.47333333333333338</v>
      </c>
      <c r="J2" s="20"/>
      <c r="K2" s="20"/>
      <c r="L2" s="20"/>
      <c r="M2" s="20"/>
      <c r="N2" s="20"/>
      <c r="O2" s="20"/>
      <c r="P2" s="20"/>
      <c r="Q2" s="20"/>
      <c r="R2" s="20"/>
      <c r="S2" s="20"/>
      <c r="T2" s="20"/>
      <c r="U2" s="20"/>
      <c r="V2" s="20"/>
    </row>
    <row r="3" spans="1:22" ht="19" x14ac:dyDescent="0.25">
      <c r="A3" s="20"/>
      <c r="B3" s="26" t="s">
        <v>545</v>
      </c>
      <c r="C3" s="27">
        <v>536900000</v>
      </c>
      <c r="D3" s="27">
        <v>536700000</v>
      </c>
      <c r="E3" s="27">
        <v>512700000</v>
      </c>
      <c r="F3" s="28">
        <v>455500000</v>
      </c>
      <c r="G3" s="20"/>
      <c r="H3" s="20"/>
      <c r="I3" s="20"/>
      <c r="J3" s="20"/>
      <c r="K3" s="20"/>
      <c r="L3" s="20"/>
      <c r="M3" s="20"/>
      <c r="N3" s="20"/>
      <c r="O3" s="20"/>
      <c r="P3" s="20"/>
      <c r="Q3" s="20"/>
      <c r="R3" s="20"/>
      <c r="S3" s="20"/>
      <c r="T3" s="20"/>
      <c r="U3" s="20"/>
      <c r="V3" s="20"/>
    </row>
    <row r="4" spans="1:22" ht="19" x14ac:dyDescent="0.25">
      <c r="A4" s="20"/>
      <c r="B4" s="29" t="s">
        <v>546</v>
      </c>
      <c r="C4" s="27">
        <v>439800000</v>
      </c>
      <c r="D4" s="27">
        <v>421900000</v>
      </c>
      <c r="E4" s="27">
        <v>395500000</v>
      </c>
      <c r="F4" s="28">
        <v>610700000</v>
      </c>
      <c r="G4" s="20"/>
      <c r="H4" s="20"/>
      <c r="I4" s="20"/>
      <c r="J4" s="20"/>
      <c r="K4" s="20"/>
      <c r="L4" s="20"/>
      <c r="M4" s="20"/>
      <c r="N4" s="20"/>
      <c r="O4" s="20"/>
      <c r="P4" s="20"/>
      <c r="Q4" s="20"/>
      <c r="R4" s="20"/>
      <c r="S4" s="20"/>
      <c r="T4" s="20"/>
      <c r="U4" s="20"/>
      <c r="V4" s="20"/>
    </row>
    <row r="5" spans="1:22" ht="19" x14ac:dyDescent="0.25">
      <c r="A5" s="20"/>
      <c r="B5" s="29" t="s">
        <v>547</v>
      </c>
      <c r="C5" s="27">
        <v>9121700000</v>
      </c>
      <c r="D5" s="27">
        <v>9048500000</v>
      </c>
      <c r="E5" s="27">
        <v>9152000000</v>
      </c>
      <c r="F5" s="28">
        <v>7359200000</v>
      </c>
      <c r="G5" s="20"/>
      <c r="H5" s="20"/>
      <c r="I5" s="20"/>
      <c r="J5" s="20"/>
      <c r="K5" s="20"/>
      <c r="L5" s="20"/>
      <c r="M5" s="20"/>
      <c r="N5" s="20"/>
      <c r="O5" s="20"/>
      <c r="P5" s="20"/>
      <c r="Q5" s="20"/>
      <c r="R5" s="20"/>
      <c r="S5" s="20"/>
      <c r="T5" s="20"/>
      <c r="U5" s="20"/>
      <c r="V5" s="20"/>
    </row>
    <row r="6" spans="1:22" ht="19" x14ac:dyDescent="0.25">
      <c r="A6" s="20"/>
      <c r="B6" s="29" t="s">
        <v>548</v>
      </c>
      <c r="C6" s="27">
        <v>16911800000</v>
      </c>
      <c r="D6" s="27">
        <v>15890600000</v>
      </c>
      <c r="E6" s="27">
        <v>16465500000</v>
      </c>
      <c r="F6" s="28">
        <v>16051500000</v>
      </c>
      <c r="G6" s="20"/>
      <c r="H6" s="20"/>
      <c r="I6" s="20"/>
      <c r="J6" s="20"/>
      <c r="K6" s="20"/>
      <c r="L6" s="20"/>
      <c r="M6" s="20"/>
      <c r="N6" s="20"/>
      <c r="O6" s="20"/>
      <c r="P6" s="20"/>
      <c r="Q6" s="20"/>
      <c r="R6" s="20"/>
      <c r="S6" s="20"/>
      <c r="T6" s="20"/>
      <c r="U6" s="20"/>
      <c r="V6" s="20"/>
    </row>
    <row r="7" spans="1:22" ht="19" x14ac:dyDescent="0.25">
      <c r="A7" s="20"/>
      <c r="B7" s="29" t="s">
        <v>549</v>
      </c>
      <c r="C7" s="27">
        <v>1791300000</v>
      </c>
      <c r="D7" s="27">
        <v>2727100000</v>
      </c>
      <c r="E7" s="27">
        <v>3714900000</v>
      </c>
      <c r="F7" s="28">
        <v>2860800000</v>
      </c>
      <c r="G7" s="20"/>
      <c r="H7" s="20"/>
      <c r="I7" s="20"/>
      <c r="J7" s="20"/>
      <c r="K7" s="20"/>
      <c r="L7" s="20"/>
      <c r="M7" s="20"/>
      <c r="N7" s="20"/>
      <c r="O7" s="20"/>
      <c r="P7" s="20"/>
      <c r="Q7" s="20"/>
      <c r="R7" s="20"/>
      <c r="S7" s="20"/>
      <c r="T7" s="20"/>
      <c r="U7" s="20"/>
      <c r="V7" s="20"/>
    </row>
    <row r="8" spans="1:22" ht="19" x14ac:dyDescent="0.25">
      <c r="A8" s="20"/>
      <c r="B8" s="29" t="s">
        <v>550</v>
      </c>
      <c r="C8" s="27">
        <v>4795200000</v>
      </c>
      <c r="D8" s="27">
        <v>3474900000</v>
      </c>
      <c r="E8" s="27">
        <v>3233600000</v>
      </c>
      <c r="F8" s="28">
        <v>4218000000</v>
      </c>
      <c r="G8" s="20"/>
      <c r="H8" s="20"/>
      <c r="I8" s="20"/>
      <c r="J8" s="20"/>
      <c r="K8" s="20"/>
      <c r="L8" s="20"/>
      <c r="M8" s="20"/>
      <c r="N8" s="20"/>
      <c r="O8" s="20"/>
      <c r="P8" s="20"/>
      <c r="Q8" s="20"/>
      <c r="R8" s="20"/>
      <c r="S8" s="20"/>
      <c r="T8" s="20"/>
      <c r="U8" s="20"/>
      <c r="V8" s="20"/>
    </row>
    <row r="9" spans="1:22" ht="19" x14ac:dyDescent="0.25">
      <c r="A9" s="20"/>
      <c r="B9" s="29" t="s">
        <v>551</v>
      </c>
      <c r="C9" s="27">
        <v>6586500000</v>
      </c>
      <c r="D9" s="27">
        <v>6202000000</v>
      </c>
      <c r="E9" s="27">
        <v>6948500000</v>
      </c>
      <c r="F9" s="28">
        <v>7078800000</v>
      </c>
      <c r="G9" s="20"/>
      <c r="H9" s="20"/>
      <c r="I9" s="20"/>
      <c r="J9" s="20"/>
      <c r="K9" s="20"/>
      <c r="L9" s="20"/>
      <c r="M9" s="20"/>
      <c r="N9" s="20"/>
      <c r="O9" s="20"/>
      <c r="P9" s="20"/>
      <c r="Q9" s="20"/>
      <c r="R9" s="20"/>
      <c r="S9" s="20"/>
      <c r="T9" s="20"/>
      <c r="U9" s="20"/>
      <c r="V9" s="20"/>
    </row>
    <row r="10" spans="1:22" ht="19" x14ac:dyDescent="0.25">
      <c r="A10" s="20"/>
      <c r="B10" s="29" t="s">
        <v>552</v>
      </c>
      <c r="C10" s="27">
        <v>715800000</v>
      </c>
      <c r="D10" s="27">
        <v>442900000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7505900000</v>
      </c>
      <c r="D12" s="27">
        <v>6742100000</v>
      </c>
      <c r="E12" s="27">
        <v>6023600000</v>
      </c>
      <c r="F12" s="28">
        <v>5547400000</v>
      </c>
      <c r="G12" s="20"/>
      <c r="H12" s="20"/>
      <c r="I12" s="20"/>
      <c r="J12" s="20"/>
      <c r="K12" s="20"/>
      <c r="L12" s="20"/>
      <c r="M12" s="20"/>
      <c r="N12" s="20"/>
      <c r="O12" s="20"/>
      <c r="P12" s="20"/>
      <c r="Q12" s="20"/>
      <c r="R12" s="20"/>
      <c r="S12" s="20"/>
      <c r="T12" s="20"/>
      <c r="U12" s="20"/>
      <c r="V12" s="20"/>
    </row>
    <row r="13" spans="1:22" ht="19" x14ac:dyDescent="0.25">
      <c r="A13" s="20"/>
      <c r="B13" s="29" t="s">
        <v>555</v>
      </c>
      <c r="C13" s="27">
        <v>10325300000</v>
      </c>
      <c r="D13" s="27">
        <v>9688600000</v>
      </c>
      <c r="E13" s="27">
        <v>9517000000</v>
      </c>
      <c r="F13" s="28">
        <v>8972700000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397800000</v>
      </c>
      <c r="D15" s="27">
        <v>401500000</v>
      </c>
      <c r="E15" s="27">
        <v>354800000</v>
      </c>
      <c r="F15" s="28">
        <v>320700000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1353600000</v>
      </c>
      <c r="D17" s="34">
        <v>1303200000</v>
      </c>
      <c r="E17" s="34">
        <v>961100000</v>
      </c>
      <c r="F17" s="35">
        <v>1436700000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3.0777626193724421</v>
      </c>
      <c r="D24" s="50">
        <f>D17/(D4)</f>
        <v>3.088883621711306</v>
      </c>
      <c r="E24" s="50">
        <f>E17/(E4)</f>
        <v>2.4300884955752213</v>
      </c>
      <c r="F24" s="51">
        <f>F17/(F4)</f>
        <v>2.3525462583920094</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8.0038789484265419E-2</v>
      </c>
      <c r="D25" s="50">
        <f>D17/D6</f>
        <v>8.2010748492819655E-2</v>
      </c>
      <c r="E25" s="50">
        <f>E17/E6</f>
        <v>5.8370532325164738E-2</v>
      </c>
      <c r="F25" s="51">
        <f>F17/F6</f>
        <v>8.9505653677226432E-2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0.28354166913042966</v>
      </c>
      <c r="D26" s="50">
        <f>D8/D6</f>
        <v>0.21867645022843693</v>
      </c>
      <c r="E26" s="50">
        <f>E8/E6</f>
        <v>0.19638638365066352</v>
      </c>
      <c r="F26" s="51">
        <f>F8/F6</f>
        <v>0.2627791795159331</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0.59654382262636874</v>
      </c>
      <c r="D27" s="50">
        <f>D9/(D13+D10)</f>
        <v>0.61215022454720425</v>
      </c>
      <c r="E27" s="50">
        <f>E9/(E13+E10)</f>
        <v>0.73011453189030151</v>
      </c>
      <c r="F27" s="51">
        <f>F9/(F13+F10)</f>
        <v>0.788926410110669</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0.10613699648775114</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Fail</v>
      </c>
      <c r="F30" s="58" t="str">
        <f>IF(F10&lt;&gt;0,"Pass","Fail")</f>
        <v>Fail</v>
      </c>
      <c r="G30" s="46">
        <f>(COUNTIF(C30:F30, "Pass") * 100) + (COUNTIF(C30:F30, "Fail") * 0)</f>
        <v>200</v>
      </c>
      <c r="H30" s="47" t="s">
        <v>579</v>
      </c>
      <c r="I30" s="20"/>
      <c r="J30" s="20"/>
      <c r="K30" s="20"/>
      <c r="L30" s="20"/>
      <c r="M30" s="20"/>
      <c r="N30" s="20"/>
      <c r="O30" s="20"/>
      <c r="P30" s="20"/>
      <c r="Q30" s="20"/>
      <c r="R30" s="20"/>
      <c r="S30" s="20"/>
      <c r="T30" s="20"/>
      <c r="U30" s="20"/>
      <c r="V30" s="20"/>
    </row>
    <row r="31" spans="1:22" x14ac:dyDescent="0.2">
      <c r="A31" s="20"/>
      <c r="B31" s="39" t="s">
        <v>580</v>
      </c>
      <c r="C31" s="50">
        <f>C17/(C13+C10)</f>
        <v>0.12259648042314625</v>
      </c>
      <c r="D31" s="50">
        <f>D17/(D13+D10)</f>
        <v>0.12862853476780339</v>
      </c>
      <c r="E31" s="50">
        <f>E17/(E13+E10)</f>
        <v>0.1009877062099401</v>
      </c>
      <c r="F31" s="51">
        <f>F17/(F13+F10)</f>
        <v>0.16011902771740946</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E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603</v>
      </c>
      <c r="D2" s="23" t="s">
        <v>604</v>
      </c>
      <c r="E2" s="23" t="s">
        <v>605</v>
      </c>
      <c r="F2" s="23" t="s">
        <v>606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0.40250000000000002</v>
      </c>
      <c r="J2" s="20"/>
      <c r="K2" s="20"/>
      <c r="L2" s="20"/>
      <c r="M2" s="20"/>
      <c r="N2" s="20"/>
      <c r="O2" s="20"/>
      <c r="P2" s="20"/>
      <c r="Q2" s="20"/>
      <c r="R2" s="20"/>
      <c r="S2" s="20"/>
      <c r="T2" s="20"/>
      <c r="U2" s="20"/>
      <c r="V2" s="20"/>
    </row>
    <row r="3" spans="1:22" ht="19" x14ac:dyDescent="0.25">
      <c r="A3" s="20"/>
      <c r="B3" s="26" t="s">
        <v>545</v>
      </c>
      <c r="C3" s="27">
        <v>626000000</v>
      </c>
      <c r="D3" s="27">
        <v>543000000</v>
      </c>
      <c r="E3" s="27">
        <v>791000000</v>
      </c>
      <c r="F3" s="28">
        <v>729000000</v>
      </c>
      <c r="G3" s="20"/>
      <c r="H3" s="20"/>
      <c r="I3" s="20"/>
      <c r="J3" s="20"/>
      <c r="K3" s="20"/>
      <c r="L3" s="20"/>
      <c r="M3" s="20"/>
      <c r="N3" s="20"/>
      <c r="O3" s="20"/>
      <c r="P3" s="20"/>
      <c r="Q3" s="20"/>
      <c r="R3" s="20"/>
      <c r="S3" s="20"/>
      <c r="T3" s="20"/>
      <c r="U3" s="20"/>
      <c r="V3" s="20"/>
    </row>
    <row r="4" spans="1:22" ht="19" x14ac:dyDescent="0.25">
      <c r="A4" s="20"/>
      <c r="B4" s="29" t="s">
        <v>546</v>
      </c>
      <c r="C4" s="27">
        <v>2600000000</v>
      </c>
      <c r="D4" s="27">
        <v>2655000000</v>
      </c>
      <c r="E4" s="27">
        <v>2159000000</v>
      </c>
      <c r="F4" s="28">
        <v>2177000000</v>
      </c>
      <c r="G4" s="20"/>
      <c r="H4" s="20"/>
      <c r="I4" s="20"/>
      <c r="J4" s="20"/>
      <c r="K4" s="20"/>
      <c r="L4" s="20"/>
      <c r="M4" s="20"/>
      <c r="N4" s="20"/>
      <c r="O4" s="20"/>
      <c r="P4" s="20"/>
      <c r="Q4" s="20"/>
      <c r="R4" s="20"/>
      <c r="S4" s="20"/>
      <c r="T4" s="20"/>
      <c r="U4" s="20"/>
      <c r="V4" s="20"/>
    </row>
    <row r="5" spans="1:22" ht="19" x14ac:dyDescent="0.25">
      <c r="A5" s="20"/>
      <c r="B5" s="29" t="s">
        <v>547</v>
      </c>
      <c r="C5" s="27">
        <v>3544000000</v>
      </c>
      <c r="D5" s="27">
        <v>3559000000</v>
      </c>
      <c r="E5" s="27">
        <v>3554000000</v>
      </c>
      <c r="F5" s="28">
        <v>3435000000</v>
      </c>
      <c r="G5" s="20"/>
      <c r="H5" s="20"/>
      <c r="I5" s="20"/>
      <c r="J5" s="20"/>
      <c r="K5" s="20"/>
      <c r="L5" s="20"/>
      <c r="M5" s="20"/>
      <c r="N5" s="20"/>
      <c r="O5" s="20"/>
      <c r="P5" s="20"/>
      <c r="Q5" s="20"/>
      <c r="R5" s="20"/>
      <c r="S5" s="20"/>
      <c r="T5" s="20"/>
      <c r="U5" s="20"/>
      <c r="V5" s="20"/>
    </row>
    <row r="6" spans="1:22" ht="19" x14ac:dyDescent="0.25">
      <c r="A6" s="20"/>
      <c r="B6" s="29" t="s">
        <v>548</v>
      </c>
      <c r="C6" s="27">
        <v>21972000000</v>
      </c>
      <c r="D6" s="27">
        <v>21866000000</v>
      </c>
      <c r="E6" s="27">
        <v>22185000000</v>
      </c>
      <c r="F6" s="28">
        <v>22926000000</v>
      </c>
      <c r="G6" s="20"/>
      <c r="H6" s="20"/>
      <c r="I6" s="20"/>
      <c r="J6" s="20"/>
      <c r="K6" s="20"/>
      <c r="L6" s="20"/>
      <c r="M6" s="20"/>
      <c r="N6" s="20"/>
      <c r="O6" s="20"/>
      <c r="P6" s="20"/>
      <c r="Q6" s="20"/>
      <c r="R6" s="20"/>
      <c r="S6" s="20"/>
      <c r="T6" s="20"/>
      <c r="U6" s="20"/>
      <c r="V6" s="20"/>
    </row>
    <row r="7" spans="1:22" ht="19" x14ac:dyDescent="0.25">
      <c r="A7" s="20"/>
      <c r="B7" s="29" t="s">
        <v>549</v>
      </c>
      <c r="C7" s="27">
        <v>2952000000</v>
      </c>
      <c r="D7" s="27">
        <v>3763000000</v>
      </c>
      <c r="E7" s="27">
        <v>2296000000</v>
      </c>
      <c r="F7" s="28">
        <v>3002000000</v>
      </c>
      <c r="G7" s="20"/>
      <c r="H7" s="20"/>
      <c r="I7" s="20"/>
      <c r="J7" s="20"/>
      <c r="K7" s="20"/>
      <c r="L7" s="20"/>
      <c r="M7" s="20"/>
      <c r="N7" s="20"/>
      <c r="O7" s="20"/>
      <c r="P7" s="20"/>
      <c r="Q7" s="20"/>
      <c r="R7" s="20"/>
      <c r="S7" s="20"/>
      <c r="T7" s="20"/>
      <c r="U7" s="20"/>
      <c r="V7" s="20"/>
    </row>
    <row r="8" spans="1:22" ht="19" x14ac:dyDescent="0.25">
      <c r="A8" s="20"/>
      <c r="B8" s="29" t="s">
        <v>550</v>
      </c>
      <c r="C8" s="27">
        <v>7964000000</v>
      </c>
      <c r="D8" s="27">
        <v>7445000000</v>
      </c>
      <c r="E8" s="27">
        <v>8326000000</v>
      </c>
      <c r="F8" s="28">
        <v>8538000000</v>
      </c>
      <c r="G8" s="20"/>
      <c r="H8" s="20"/>
      <c r="I8" s="20"/>
      <c r="J8" s="20"/>
      <c r="K8" s="20"/>
      <c r="L8" s="20"/>
      <c r="M8" s="20"/>
      <c r="N8" s="20"/>
      <c r="O8" s="20"/>
      <c r="P8" s="20"/>
      <c r="Q8" s="20"/>
      <c r="R8" s="20"/>
      <c r="S8" s="20"/>
      <c r="T8" s="20"/>
      <c r="U8" s="20"/>
      <c r="V8" s="20"/>
    </row>
    <row r="9" spans="1:22" ht="19" x14ac:dyDescent="0.25">
      <c r="A9" s="20"/>
      <c r="B9" s="29" t="s">
        <v>551</v>
      </c>
      <c r="C9" s="27">
        <v>10916000000</v>
      </c>
      <c r="D9" s="27">
        <v>11208000000</v>
      </c>
      <c r="E9" s="27">
        <v>10622000000</v>
      </c>
      <c r="F9" s="28">
        <v>11540000000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3139000000</v>
      </c>
      <c r="D12" s="27">
        <v>2269000000</v>
      </c>
      <c r="E12" s="27">
        <v>2461000000</v>
      </c>
      <c r="F12" s="28">
        <v>1982000000</v>
      </c>
      <c r="G12" s="20"/>
      <c r="H12" s="20"/>
      <c r="I12" s="20"/>
      <c r="J12" s="20"/>
      <c r="K12" s="20"/>
      <c r="L12" s="20"/>
      <c r="M12" s="20"/>
      <c r="N12" s="20"/>
      <c r="O12" s="20"/>
      <c r="P12" s="20"/>
      <c r="Q12" s="20"/>
      <c r="R12" s="20"/>
      <c r="S12" s="20"/>
      <c r="T12" s="20"/>
      <c r="U12" s="20"/>
      <c r="V12" s="20"/>
    </row>
    <row r="13" spans="1:22" ht="19" x14ac:dyDescent="0.25">
      <c r="A13" s="20"/>
      <c r="B13" s="29" t="s">
        <v>555</v>
      </c>
      <c r="C13" s="27">
        <v>11056000000</v>
      </c>
      <c r="D13" s="27">
        <v>10658000000</v>
      </c>
      <c r="E13" s="27">
        <v>11563000000</v>
      </c>
      <c r="F13" s="28">
        <v>11386000000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1840000000</v>
      </c>
      <c r="D17" s="34">
        <v>1800000000</v>
      </c>
      <c r="E17" s="34">
        <v>1884000000</v>
      </c>
      <c r="F17" s="35">
        <v>2639000000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Fail</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0.70769230769230773</v>
      </c>
      <c r="D24" s="50">
        <f>D17/(D4)</f>
        <v>0.67796610169491522</v>
      </c>
      <c r="E24" s="50">
        <f>E17/(E4)</f>
        <v>0.87262621584066702</v>
      </c>
      <c r="F24" s="51">
        <f>F17/(F4)</f>
        <v>1.212218649517685</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8.3742945567085378E-2</v>
      </c>
      <c r="D25" s="50">
        <f>D17/D6</f>
        <v>8.2319582914113232E-2</v>
      </c>
      <c r="E25" s="50">
        <f>E17/E6</f>
        <v>8.4922244759972954E-2</v>
      </c>
      <c r="F25" s="51">
        <f>F17/F6</f>
        <v>0.11510948268341621</v>
      </c>
      <c r="G25" s="46">
        <f>(IF(C25 &gt; 0.17, 100, IF(C25 &gt;= 0.1, 50, 0))) +
  (IF(D25 &gt; 0.17, 100, IF(D25 &gt;= 0.1, 50, 0))) +
  (IF(E25 &gt; 0.17, 100, IF(E25 &gt;= 0.1, 50, 0))) +
  (IF(F25 &gt; 0.17, 100, IF(F25 &gt;= 0.1, 50, 0)))</f>
        <v>50</v>
      </c>
      <c r="H25" s="47" t="s">
        <v>572</v>
      </c>
      <c r="I25" s="20"/>
      <c r="J25" s="20"/>
      <c r="K25" s="20"/>
      <c r="L25" s="20"/>
      <c r="M25" s="20"/>
      <c r="N25" s="20"/>
      <c r="O25" s="20"/>
      <c r="P25" s="20"/>
      <c r="Q25" s="20"/>
      <c r="R25" s="20"/>
      <c r="S25" s="20"/>
      <c r="T25" s="20"/>
      <c r="U25" s="20"/>
      <c r="V25" s="20"/>
    </row>
    <row r="26" spans="1:22" x14ac:dyDescent="0.2">
      <c r="A26" s="20"/>
      <c r="B26" s="39" t="s">
        <v>489</v>
      </c>
      <c r="C26" s="50">
        <f>C8/C6</f>
        <v>0.36246131440014562</v>
      </c>
      <c r="D26" s="50">
        <f>D8/D6</f>
        <v>0.34048294155309611</v>
      </c>
      <c r="E26" s="50">
        <f>E8/E6</f>
        <v>0.3752986251972053</v>
      </c>
      <c r="F26" s="51">
        <f>F8/F6</f>
        <v>0.37241559801099189</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0.98733719247467433</v>
      </c>
      <c r="D27" s="50">
        <f>D9/(D13+D10)</f>
        <v>1.051604428598236</v>
      </c>
      <c r="E27" s="50">
        <f>E9/(E13+E10)</f>
        <v>0.91861973536279518</v>
      </c>
      <c r="F27" s="51">
        <f>F9/(F13+F10)</f>
        <v>1.0135253820481294</v>
      </c>
      <c r="G27" s="46">
        <f>(IF(C27 &lt; 0.8, 100, IF(C27 &lt; 1, 50, 0))) +
  (IF(D27 &lt; 0.8, 100, IF(D27 &lt; 1, 50, 0))) +
  (IF(E27 &lt; 0.8, 100, IF(E27 &lt; 1, 50, 0))) +
  (IF(F27 &lt; 0.8, 100, IF(F27 &lt; 1, 50, 0)))</f>
        <v>100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0.18236227757268489</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0.16642547033285093</v>
      </c>
      <c r="D31" s="50">
        <f>D17/(D13+D10)</f>
        <v>0.1688872208669544</v>
      </c>
      <c r="E31" s="50">
        <f>E17/(E13+E10)</f>
        <v>0.16293349476779381</v>
      </c>
      <c r="F31" s="51">
        <f>F17/(F13+F10)</f>
        <v>0.23177586509748815</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F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603</v>
      </c>
      <c r="D2" s="23" t="s">
        <v>604</v>
      </c>
      <c r="E2" s="23" t="s">
        <v>605</v>
      </c>
      <c r="F2" s="23" t="s">
        <v>606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0.40250000000000002</v>
      </c>
      <c r="J2" s="20"/>
      <c r="K2" s="20"/>
      <c r="L2" s="20"/>
      <c r="M2" s="20"/>
      <c r="N2" s="20"/>
      <c r="O2" s="20"/>
      <c r="P2" s="20"/>
      <c r="Q2" s="20"/>
      <c r="R2" s="20"/>
      <c r="S2" s="20"/>
      <c r="T2" s="20"/>
      <c r="U2" s="20"/>
      <c r="V2" s="20"/>
    </row>
    <row r="3" spans="1:22" ht="19" x14ac:dyDescent="0.25">
      <c r="A3" s="20"/>
      <c r="B3" s="26" t="s">
        <v>545</v>
      </c>
      <c r="C3" s="27">
        <v>626000000</v>
      </c>
      <c r="D3" s="27">
        <v>543000000</v>
      </c>
      <c r="E3" s="27">
        <v>791000000</v>
      </c>
      <c r="F3" s="28">
        <v>729000000</v>
      </c>
      <c r="G3" s="20"/>
      <c r="H3" s="20"/>
      <c r="I3" s="20"/>
      <c r="J3" s="20"/>
      <c r="K3" s="20"/>
      <c r="L3" s="20"/>
      <c r="M3" s="20"/>
      <c r="N3" s="20"/>
      <c r="O3" s="20"/>
      <c r="P3" s="20"/>
      <c r="Q3" s="20"/>
      <c r="R3" s="20"/>
      <c r="S3" s="20"/>
      <c r="T3" s="20"/>
      <c r="U3" s="20"/>
      <c r="V3" s="20"/>
    </row>
    <row r="4" spans="1:22" ht="19" x14ac:dyDescent="0.25">
      <c r="A4" s="20"/>
      <c r="B4" s="29" t="s">
        <v>546</v>
      </c>
      <c r="C4" s="27">
        <v>2600000000</v>
      </c>
      <c r="D4" s="27">
        <v>2655000000</v>
      </c>
      <c r="E4" s="27">
        <v>2159000000</v>
      </c>
      <c r="F4" s="28">
        <v>2177000000</v>
      </c>
      <c r="G4" s="20"/>
      <c r="H4" s="20"/>
      <c r="I4" s="20"/>
      <c r="J4" s="20"/>
      <c r="K4" s="20"/>
      <c r="L4" s="20"/>
      <c r="M4" s="20"/>
      <c r="N4" s="20"/>
      <c r="O4" s="20"/>
      <c r="P4" s="20"/>
      <c r="Q4" s="20"/>
      <c r="R4" s="20"/>
      <c r="S4" s="20"/>
      <c r="T4" s="20"/>
      <c r="U4" s="20"/>
      <c r="V4" s="20"/>
    </row>
    <row r="5" spans="1:22" ht="19" x14ac:dyDescent="0.25">
      <c r="A5" s="20"/>
      <c r="B5" s="29" t="s">
        <v>547</v>
      </c>
      <c r="C5" s="27">
        <v>3544000000</v>
      </c>
      <c r="D5" s="27">
        <v>3559000000</v>
      </c>
      <c r="E5" s="27">
        <v>3554000000</v>
      </c>
      <c r="F5" s="28">
        <v>3435000000</v>
      </c>
      <c r="G5" s="20"/>
      <c r="H5" s="20"/>
      <c r="I5" s="20"/>
      <c r="J5" s="20"/>
      <c r="K5" s="20"/>
      <c r="L5" s="20"/>
      <c r="M5" s="20"/>
      <c r="N5" s="20"/>
      <c r="O5" s="20"/>
      <c r="P5" s="20"/>
      <c r="Q5" s="20"/>
      <c r="R5" s="20"/>
      <c r="S5" s="20"/>
      <c r="T5" s="20"/>
      <c r="U5" s="20"/>
      <c r="V5" s="20"/>
    </row>
    <row r="6" spans="1:22" ht="19" x14ac:dyDescent="0.25">
      <c r="A6" s="20"/>
      <c r="B6" s="29" t="s">
        <v>548</v>
      </c>
      <c r="C6" s="27">
        <v>21972000000</v>
      </c>
      <c r="D6" s="27">
        <v>21866000000</v>
      </c>
      <c r="E6" s="27">
        <v>22185000000</v>
      </c>
      <c r="F6" s="28">
        <v>22926000000</v>
      </c>
      <c r="G6" s="20"/>
      <c r="H6" s="20"/>
      <c r="I6" s="20"/>
      <c r="J6" s="20"/>
      <c r="K6" s="20"/>
      <c r="L6" s="20"/>
      <c r="M6" s="20"/>
      <c r="N6" s="20"/>
      <c r="O6" s="20"/>
      <c r="P6" s="20"/>
      <c r="Q6" s="20"/>
      <c r="R6" s="20"/>
      <c r="S6" s="20"/>
      <c r="T6" s="20"/>
      <c r="U6" s="20"/>
      <c r="V6" s="20"/>
    </row>
    <row r="7" spans="1:22" ht="19" x14ac:dyDescent="0.25">
      <c r="A7" s="20"/>
      <c r="B7" s="29" t="s">
        <v>549</v>
      </c>
      <c r="C7" s="27">
        <v>2952000000</v>
      </c>
      <c r="D7" s="27">
        <v>3763000000</v>
      </c>
      <c r="E7" s="27">
        <v>2296000000</v>
      </c>
      <c r="F7" s="28">
        <v>3002000000</v>
      </c>
      <c r="G7" s="20"/>
      <c r="H7" s="20"/>
      <c r="I7" s="20"/>
      <c r="J7" s="20"/>
      <c r="K7" s="20"/>
      <c r="L7" s="20"/>
      <c r="M7" s="20"/>
      <c r="N7" s="20"/>
      <c r="O7" s="20"/>
      <c r="P7" s="20"/>
      <c r="Q7" s="20"/>
      <c r="R7" s="20"/>
      <c r="S7" s="20"/>
      <c r="T7" s="20"/>
      <c r="U7" s="20"/>
      <c r="V7" s="20"/>
    </row>
    <row r="8" spans="1:22" ht="19" x14ac:dyDescent="0.25">
      <c r="A8" s="20"/>
      <c r="B8" s="29" t="s">
        <v>550</v>
      </c>
      <c r="C8" s="27">
        <v>7964000000</v>
      </c>
      <c r="D8" s="27">
        <v>7445000000</v>
      </c>
      <c r="E8" s="27">
        <v>8326000000</v>
      </c>
      <c r="F8" s="28">
        <v>8538000000</v>
      </c>
      <c r="G8" s="20"/>
      <c r="H8" s="20"/>
      <c r="I8" s="20"/>
      <c r="J8" s="20"/>
      <c r="K8" s="20"/>
      <c r="L8" s="20"/>
      <c r="M8" s="20"/>
      <c r="N8" s="20"/>
      <c r="O8" s="20"/>
      <c r="P8" s="20"/>
      <c r="Q8" s="20"/>
      <c r="R8" s="20"/>
      <c r="S8" s="20"/>
      <c r="T8" s="20"/>
      <c r="U8" s="20"/>
      <c r="V8" s="20"/>
    </row>
    <row r="9" spans="1:22" ht="19" x14ac:dyDescent="0.25">
      <c r="A9" s="20"/>
      <c r="B9" s="29" t="s">
        <v>551</v>
      </c>
      <c r="C9" s="27">
        <v>10916000000</v>
      </c>
      <c r="D9" s="27">
        <v>11208000000</v>
      </c>
      <c r="E9" s="27">
        <v>10622000000</v>
      </c>
      <c r="F9" s="28">
        <v>11540000000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3139000000</v>
      </c>
      <c r="D12" s="27">
        <v>2269000000</v>
      </c>
      <c r="E12" s="27">
        <v>2461000000</v>
      </c>
      <c r="F12" s="28">
        <v>1982000000</v>
      </c>
      <c r="G12" s="20"/>
      <c r="H12" s="20"/>
      <c r="I12" s="20"/>
      <c r="J12" s="20"/>
      <c r="K12" s="20"/>
      <c r="L12" s="20"/>
      <c r="M12" s="20"/>
      <c r="N12" s="20"/>
      <c r="O12" s="20"/>
      <c r="P12" s="20"/>
      <c r="Q12" s="20"/>
      <c r="R12" s="20"/>
      <c r="S12" s="20"/>
      <c r="T12" s="20"/>
      <c r="U12" s="20"/>
      <c r="V12" s="20"/>
    </row>
    <row r="13" spans="1:22" ht="19" x14ac:dyDescent="0.25">
      <c r="A13" s="20"/>
      <c r="B13" s="29" t="s">
        <v>555</v>
      </c>
      <c r="C13" s="27">
        <v>11056000000</v>
      </c>
      <c r="D13" s="27">
        <v>10658000000</v>
      </c>
      <c r="E13" s="27">
        <v>11563000000</v>
      </c>
      <c r="F13" s="28">
        <v>11386000000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1840000000</v>
      </c>
      <c r="D17" s="34">
        <v>1800000000</v>
      </c>
      <c r="E17" s="34">
        <v>1884000000</v>
      </c>
      <c r="F17" s="35">
        <v>2639000000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Fail</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0.70769230769230773</v>
      </c>
      <c r="D24" s="50">
        <f>D17/(D4)</f>
        <v>0.67796610169491522</v>
      </c>
      <c r="E24" s="50">
        <f>E17/(E4)</f>
        <v>0.87262621584066702</v>
      </c>
      <c r="F24" s="51">
        <f>F17/(F4)</f>
        <v>1.212218649517685</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8.3742945567085378E-2</v>
      </c>
      <c r="D25" s="50">
        <f>D17/D6</f>
        <v>8.2319582914113232E-2</v>
      </c>
      <c r="E25" s="50">
        <f>E17/E6</f>
        <v>8.4922244759972954E-2</v>
      </c>
      <c r="F25" s="51">
        <f>F17/F6</f>
        <v>0.11510948268341621</v>
      </c>
      <c r="G25" s="46">
        <f>(IF(C25 &gt; 0.17, 100, IF(C25 &gt;= 0.1, 50, 0))) +
  (IF(D25 &gt; 0.17, 100, IF(D25 &gt;= 0.1, 50, 0))) +
  (IF(E25 &gt; 0.17, 100, IF(E25 &gt;= 0.1, 50, 0))) +
  (IF(F25 &gt; 0.17, 100, IF(F25 &gt;= 0.1, 50, 0)))</f>
        <v>50</v>
      </c>
      <c r="H25" s="47" t="s">
        <v>572</v>
      </c>
      <c r="I25" s="20"/>
      <c r="J25" s="20"/>
      <c r="K25" s="20"/>
      <c r="L25" s="20"/>
      <c r="M25" s="20"/>
      <c r="N25" s="20"/>
      <c r="O25" s="20"/>
      <c r="P25" s="20"/>
      <c r="Q25" s="20"/>
      <c r="R25" s="20"/>
      <c r="S25" s="20"/>
      <c r="T25" s="20"/>
      <c r="U25" s="20"/>
      <c r="V25" s="20"/>
    </row>
    <row r="26" spans="1:22" x14ac:dyDescent="0.2">
      <c r="A26" s="20"/>
      <c r="B26" s="39" t="s">
        <v>489</v>
      </c>
      <c r="C26" s="50">
        <f>C8/C6</f>
        <v>0.36246131440014562</v>
      </c>
      <c r="D26" s="50">
        <f>D8/D6</f>
        <v>0.34048294155309611</v>
      </c>
      <c r="E26" s="50">
        <f>E8/E6</f>
        <v>0.3752986251972053</v>
      </c>
      <c r="F26" s="51">
        <f>F8/F6</f>
        <v>0.37241559801099189</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0.98733719247467433</v>
      </c>
      <c r="D27" s="50">
        <f>D9/(D13+D10)</f>
        <v>1.051604428598236</v>
      </c>
      <c r="E27" s="50">
        <f>E9/(E13+E10)</f>
        <v>0.91861973536279518</v>
      </c>
      <c r="F27" s="51">
        <f>F9/(F13+F10)</f>
        <v>1.0135253820481294</v>
      </c>
      <c r="G27" s="46">
        <f>(IF(C27 &lt; 0.8, 100, IF(C27 &lt; 1, 50, 0))) +
  (IF(D27 &lt; 0.8, 100, IF(D27 &lt; 1, 50, 0))) +
  (IF(E27 &lt; 0.8, 100, IF(E27 &lt; 1, 50, 0))) +
  (IF(F27 &lt; 0.8, 100, IF(F27 &lt; 1, 50, 0)))</f>
        <v>100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0.18236227757268489</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0.16642547033285093</v>
      </c>
      <c r="D31" s="50">
        <f>D17/(D13+D10)</f>
        <v>0.1688872208669544</v>
      </c>
      <c r="E31" s="50">
        <f>E17/(E13+E10)</f>
        <v>0.16293349476779381</v>
      </c>
      <c r="F31" s="51">
        <f>F17/(F13+F10)</f>
        <v>0.23177586509748815</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0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599</v>
      </c>
      <c r="D2" s="23" t="s">
        <v>600</v>
      </c>
      <c r="E2" s="23" t="s">
        <v>601</v>
      </c>
      <c r="F2" s="23" t="s">
        <v>602</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0.32583333333333331</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1206400000</v>
      </c>
      <c r="D4" s="27">
        <v>1207800000</v>
      </c>
      <c r="E4" s="27">
        <v>1218400000</v>
      </c>
      <c r="F4" s="28">
        <v>1348600000</v>
      </c>
      <c r="G4" s="20"/>
      <c r="H4" s="20"/>
      <c r="I4" s="20"/>
      <c r="J4" s="20"/>
      <c r="K4" s="20"/>
      <c r="L4" s="20"/>
      <c r="M4" s="20"/>
      <c r="N4" s="20"/>
      <c r="O4" s="20"/>
      <c r="P4" s="20"/>
      <c r="Q4" s="20"/>
      <c r="R4" s="20"/>
      <c r="S4" s="20"/>
      <c r="T4" s="20"/>
      <c r="U4" s="20"/>
      <c r="V4" s="20"/>
    </row>
    <row r="5" spans="1:22" ht="19" x14ac:dyDescent="0.25">
      <c r="A5" s="20"/>
      <c r="B5" s="29" t="s">
        <v>547</v>
      </c>
      <c r="C5" s="27">
        <v>6003800000</v>
      </c>
      <c r="D5" s="27">
        <v>5778600000</v>
      </c>
      <c r="E5" s="27">
        <v>4457700000</v>
      </c>
      <c r="F5" s="28">
        <v>4500800000</v>
      </c>
      <c r="G5" s="20"/>
      <c r="H5" s="20"/>
      <c r="I5" s="20"/>
      <c r="J5" s="20"/>
      <c r="K5" s="20"/>
      <c r="L5" s="20"/>
      <c r="M5" s="20"/>
      <c r="N5" s="20"/>
      <c r="O5" s="20"/>
      <c r="P5" s="20"/>
      <c r="Q5" s="20"/>
      <c r="R5" s="20"/>
      <c r="S5" s="20"/>
      <c r="T5" s="20"/>
      <c r="U5" s="20"/>
      <c r="V5" s="20"/>
    </row>
    <row r="6" spans="1:22" ht="19" x14ac:dyDescent="0.25">
      <c r="A6" s="20"/>
      <c r="B6" s="29" t="s">
        <v>548</v>
      </c>
      <c r="C6" s="27">
        <v>30121200000</v>
      </c>
      <c r="D6" s="27">
        <v>28060600000</v>
      </c>
      <c r="E6" s="27">
        <v>24168400000</v>
      </c>
      <c r="F6" s="28">
        <v>21684500000</v>
      </c>
      <c r="G6" s="20"/>
      <c r="H6" s="20"/>
      <c r="I6" s="20"/>
      <c r="J6" s="20"/>
      <c r="K6" s="20"/>
      <c r="L6" s="20"/>
      <c r="M6" s="20"/>
      <c r="N6" s="20"/>
      <c r="O6" s="20"/>
      <c r="P6" s="20"/>
      <c r="Q6" s="20"/>
      <c r="R6" s="20"/>
      <c r="S6" s="20"/>
      <c r="T6" s="20"/>
      <c r="U6" s="20"/>
      <c r="V6" s="20"/>
    </row>
    <row r="7" spans="1:22" ht="19" x14ac:dyDescent="0.25">
      <c r="A7" s="20"/>
      <c r="B7" s="29" t="s">
        <v>549</v>
      </c>
      <c r="C7" s="27">
        <v>1393200000</v>
      </c>
      <c r="D7" s="27">
        <v>1636200000</v>
      </c>
      <c r="E7" s="27">
        <v>1730900000</v>
      </c>
      <c r="F7" s="28">
        <v>1741400000</v>
      </c>
      <c r="G7" s="20"/>
      <c r="H7" s="20"/>
      <c r="I7" s="20"/>
      <c r="J7" s="20"/>
      <c r="K7" s="20"/>
      <c r="L7" s="20"/>
      <c r="M7" s="20"/>
      <c r="N7" s="20"/>
      <c r="O7" s="20"/>
      <c r="P7" s="20"/>
      <c r="Q7" s="20"/>
      <c r="R7" s="20"/>
      <c r="S7" s="20"/>
      <c r="T7" s="20"/>
      <c r="U7" s="20"/>
      <c r="V7" s="20"/>
    </row>
    <row r="8" spans="1:22" ht="19" x14ac:dyDescent="0.25">
      <c r="A8" s="20"/>
      <c r="B8" s="29" t="s">
        <v>550</v>
      </c>
      <c r="C8" s="27">
        <v>15154100000</v>
      </c>
      <c r="D8" s="27">
        <v>12599700000</v>
      </c>
      <c r="E8" s="27">
        <v>9693900000</v>
      </c>
      <c r="F8" s="28">
        <v>8532100000</v>
      </c>
      <c r="G8" s="20"/>
      <c r="H8" s="20"/>
      <c r="I8" s="20"/>
      <c r="J8" s="20"/>
      <c r="K8" s="20"/>
      <c r="L8" s="20"/>
      <c r="M8" s="20"/>
      <c r="N8" s="20"/>
      <c r="O8" s="20"/>
      <c r="P8" s="20"/>
      <c r="Q8" s="20"/>
      <c r="R8" s="20"/>
      <c r="S8" s="20"/>
      <c r="T8" s="20"/>
      <c r="U8" s="20"/>
      <c r="V8" s="20"/>
    </row>
    <row r="9" spans="1:22" ht="19" x14ac:dyDescent="0.25">
      <c r="A9" s="20"/>
      <c r="B9" s="29" t="s">
        <v>551</v>
      </c>
      <c r="C9" s="27">
        <v>16547300000</v>
      </c>
      <c r="D9" s="27">
        <v>14235900000</v>
      </c>
      <c r="E9" s="27">
        <v>11424800000</v>
      </c>
      <c r="F9" s="28">
        <v>10273500000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12376600000</v>
      </c>
      <c r="D12" s="27">
        <v>12045600000</v>
      </c>
      <c r="E12" s="27">
        <v>11550800000</v>
      </c>
      <c r="F12" s="28">
        <v>10472600000</v>
      </c>
      <c r="G12" s="20"/>
      <c r="H12" s="20"/>
      <c r="I12" s="20"/>
      <c r="J12" s="20"/>
      <c r="K12" s="20"/>
      <c r="L12" s="20"/>
      <c r="M12" s="20"/>
      <c r="N12" s="20"/>
      <c r="O12" s="20"/>
      <c r="P12" s="20"/>
      <c r="Q12" s="20"/>
      <c r="R12" s="20"/>
      <c r="S12" s="20"/>
      <c r="T12" s="20"/>
      <c r="U12" s="20"/>
      <c r="V12" s="20"/>
    </row>
    <row r="13" spans="1:22" ht="19" x14ac:dyDescent="0.25">
      <c r="A13" s="20"/>
      <c r="B13" s="29" t="s">
        <v>555</v>
      </c>
      <c r="C13" s="27">
        <v>13573900000</v>
      </c>
      <c r="D13" s="27">
        <v>13824700000</v>
      </c>
      <c r="E13" s="27">
        <v>12743600000</v>
      </c>
      <c r="F13" s="28">
        <v>11411000000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1138700000</v>
      </c>
      <c r="D17" s="34">
        <v>1956700000</v>
      </c>
      <c r="E17" s="34">
        <v>1245400000</v>
      </c>
      <c r="F17" s="35">
        <v>1083300000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Pass</v>
      </c>
      <c r="E23" s="44" t="str">
        <f>IF(E17&gt;E7, "Pass", "Fail")</f>
        <v>Fail</v>
      </c>
      <c r="F23" s="49" t="str">
        <f>IF(F17&gt;F7, "Pass", "Fail")</f>
        <v>Fail</v>
      </c>
      <c r="G23" s="46">
        <f>(COUNTIF(C23:F23, "Pass") * 100) + (COUNTIF(C23:F23, "Fail") * 0)</f>
        <v>100</v>
      </c>
      <c r="H23" s="47" t="s">
        <v>570</v>
      </c>
      <c r="I23" s="20"/>
      <c r="J23" s="20"/>
      <c r="K23" s="20"/>
      <c r="L23" s="20"/>
      <c r="M23" s="20"/>
      <c r="N23" s="20"/>
      <c r="O23" s="20"/>
      <c r="P23" s="20"/>
      <c r="Q23" s="20"/>
      <c r="R23" s="20"/>
      <c r="S23" s="20"/>
      <c r="T23" s="20"/>
      <c r="U23" s="20"/>
      <c r="V23" s="20"/>
    </row>
    <row r="24" spans="1:22" x14ac:dyDescent="0.2">
      <c r="A24" s="20"/>
      <c r="B24" s="39" t="s">
        <v>499</v>
      </c>
      <c r="C24" s="50">
        <f>C17/(C4)</f>
        <v>0.94388262599469497</v>
      </c>
      <c r="D24" s="50">
        <f>D17/(D4)</f>
        <v>1.620052988905448</v>
      </c>
      <c r="E24" s="50">
        <f>E17/(E4)</f>
        <v>1.0221602101116218</v>
      </c>
      <c r="F24" s="51">
        <f>F17/(F4)</f>
        <v>0.80327747293489549</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3.7803938754100104E-2</v>
      </c>
      <c r="D25" s="50">
        <f>D17/D6</f>
        <v>6.9731224563979385E-2</v>
      </c>
      <c r="E25" s="50">
        <f>E17/E6</f>
        <v>5.1530097151652569E-2</v>
      </c>
      <c r="F25" s="51">
        <f>F17/F6</f>
        <v>4.9957342802462591E-2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0.50310412599763621</v>
      </c>
      <c r="D26" s="50">
        <f>D8/D6</f>
        <v>0.44901748358908933</v>
      </c>
      <c r="E26" s="50">
        <f>E8/E6</f>
        <v>0.40109812813425794</v>
      </c>
      <c r="F26" s="51">
        <f>F8/F6</f>
        <v>0.39346537849616087</v>
      </c>
      <c r="G26" s="46">
        <f>(IF(C26 &lt; 0.5, 100, 0)) +
  (IF(D26 &lt; 0.5, 100, 0)) +
  (IF(E26 &lt; 0.5, 100, 0)) +
  (IF(F26 &lt; 0.5, 100, 0))</f>
        <v>300</v>
      </c>
      <c r="H26" s="47" t="s">
        <v>573</v>
      </c>
      <c r="I26" s="20"/>
      <c r="J26" s="20"/>
      <c r="K26" s="20"/>
      <c r="L26" s="20"/>
      <c r="M26" s="20"/>
      <c r="N26" s="20"/>
      <c r="O26" s="20"/>
      <c r="P26" s="20"/>
      <c r="Q26" s="20"/>
      <c r="R26" s="20"/>
      <c r="S26" s="20"/>
      <c r="T26" s="20"/>
      <c r="U26" s="20"/>
      <c r="V26" s="20"/>
    </row>
    <row r="27" spans="1:22" x14ac:dyDescent="0.2">
      <c r="A27" s="20"/>
      <c r="B27" s="39" t="s">
        <v>574</v>
      </c>
      <c r="C27" s="50">
        <f>C9/(C13+C10)</f>
        <v>1.2190527409219163</v>
      </c>
      <c r="D27" s="50">
        <f>D9/(D13+D10)</f>
        <v>1.0297438642429855</v>
      </c>
      <c r="E27" s="50">
        <f>E9/(E13+E10)</f>
        <v>0.89651275934586772</v>
      </c>
      <c r="F27" s="51">
        <f>F9/(F13+F10)</f>
        <v>0.90031548505827708</v>
      </c>
      <c r="G27" s="46">
        <f>(IF(C27 &lt; 0.8, 100, IF(C27 &lt; 1, 50, 0))) +
  (IF(D27 &lt; 0.8, 100, IF(D27 &lt; 1, 50, 0))) +
  (IF(E27 &lt; 0.8, 100, IF(E27 &lt; 1, 50, 0))) +
  (IF(F27 &lt; 0.8, 100, IF(F27 &lt; 1, 50, 0)))</f>
        <v>100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5.7756716476145241E-2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8.3888933909930088E-2</v>
      </c>
      <c r="D31" s="50">
        <f>D17/(D13+D10)</f>
        <v>0.14153652520488691</v>
      </c>
      <c r="E31" s="50">
        <f>E17/(E13+E10)</f>
        <v>9.7727486738441255E-2</v>
      </c>
      <c r="F31" s="51">
        <f>F17/(F13+F10)</f>
        <v>9.4934712119884315E-2</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1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0.46208333333333335</v>
      </c>
      <c r="J2" s="20"/>
      <c r="K2" s="20"/>
      <c r="L2" s="20"/>
      <c r="M2" s="20"/>
      <c r="N2" s="20"/>
      <c r="O2" s="20"/>
      <c r="P2" s="20"/>
      <c r="Q2" s="20"/>
      <c r="R2" s="20"/>
      <c r="S2" s="20"/>
      <c r="T2" s="20"/>
      <c r="U2" s="20"/>
      <c r="V2" s="20"/>
    </row>
    <row r="3" spans="1:22" ht="19" x14ac:dyDescent="0.25">
      <c r="A3" s="20"/>
      <c r="B3" s="26" t="s">
        <v>545</v>
      </c>
      <c r="C3" s="27">
        <v>6060000000</v>
      </c>
      <c r="D3" s="27">
        <v>5180000000</v>
      </c>
      <c r="E3" s="27">
        <v>4497000000</v>
      </c>
      <c r="F3" s="28">
        <v>3893000000</v>
      </c>
      <c r="G3" s="20"/>
      <c r="H3" s="20"/>
      <c r="I3" s="20"/>
      <c r="J3" s="20"/>
      <c r="K3" s="20"/>
      <c r="L3" s="20"/>
      <c r="M3" s="20"/>
      <c r="N3" s="20"/>
      <c r="O3" s="20"/>
      <c r="P3" s="20"/>
      <c r="Q3" s="20"/>
      <c r="R3" s="20"/>
      <c r="S3" s="20"/>
      <c r="T3" s="20"/>
      <c r="U3" s="20"/>
      <c r="V3" s="20"/>
    </row>
    <row r="4" spans="1:22" ht="19" x14ac:dyDescent="0.25">
      <c r="A4" s="20"/>
      <c r="B4" s="29" t="s">
        <v>546</v>
      </c>
      <c r="C4" s="27">
        <v>35295000000</v>
      </c>
      <c r="D4" s="27">
        <v>32627000000</v>
      </c>
      <c r="E4" s="27">
        <v>30345000000</v>
      </c>
      <c r="F4" s="28">
        <v>29818000000</v>
      </c>
      <c r="G4" s="20"/>
      <c r="H4" s="20"/>
      <c r="I4" s="20"/>
      <c r="J4" s="20"/>
      <c r="K4" s="20"/>
      <c r="L4" s="20"/>
      <c r="M4" s="20"/>
      <c r="N4" s="20"/>
      <c r="O4" s="20"/>
      <c r="P4" s="20"/>
      <c r="Q4" s="20"/>
      <c r="R4" s="20"/>
      <c r="S4" s="20"/>
      <c r="T4" s="20"/>
      <c r="U4" s="20"/>
      <c r="V4" s="20"/>
    </row>
    <row r="5" spans="1:22" ht="19" x14ac:dyDescent="0.25">
      <c r="A5" s="20"/>
      <c r="B5" s="29" t="s">
        <v>547</v>
      </c>
      <c r="C5" s="27">
        <v>0</v>
      </c>
      <c r="D5" s="27">
        <v>0</v>
      </c>
      <c r="E5" s="27">
        <v>0</v>
      </c>
      <c r="F5" s="28">
        <v>0</v>
      </c>
      <c r="G5" s="20"/>
      <c r="H5" s="20"/>
      <c r="I5" s="20"/>
      <c r="J5" s="20"/>
      <c r="K5" s="20"/>
      <c r="L5" s="20"/>
      <c r="M5" s="20"/>
      <c r="N5" s="20"/>
      <c r="O5" s="20"/>
      <c r="P5" s="20"/>
      <c r="Q5" s="20"/>
      <c r="R5" s="20"/>
      <c r="S5" s="20"/>
      <c r="T5" s="20"/>
      <c r="U5" s="20"/>
      <c r="V5" s="20"/>
    </row>
    <row r="6" spans="1:22" ht="19" x14ac:dyDescent="0.25">
      <c r="A6" s="20"/>
      <c r="B6" s="29" t="s">
        <v>548</v>
      </c>
      <c r="C6" s="27">
        <v>52506000000</v>
      </c>
      <c r="D6" s="27">
        <v>51093000000</v>
      </c>
      <c r="E6" s="27">
        <v>48022000000</v>
      </c>
      <c r="F6" s="28">
        <v>42144000000</v>
      </c>
      <c r="G6" s="20"/>
      <c r="H6" s="20"/>
      <c r="I6" s="20"/>
      <c r="J6" s="20"/>
      <c r="K6" s="20"/>
      <c r="L6" s="20"/>
      <c r="M6" s="20"/>
      <c r="N6" s="20"/>
      <c r="O6" s="20"/>
      <c r="P6" s="20"/>
      <c r="Q6" s="20"/>
      <c r="R6" s="20"/>
      <c r="S6" s="20"/>
      <c r="T6" s="20"/>
      <c r="U6" s="20"/>
      <c r="V6" s="20"/>
    </row>
    <row r="7" spans="1:22" ht="19" x14ac:dyDescent="0.25">
      <c r="A7" s="20"/>
      <c r="B7" s="29" t="s">
        <v>549</v>
      </c>
      <c r="C7" s="27">
        <v>5815000000</v>
      </c>
      <c r="D7" s="27">
        <v>6345000000</v>
      </c>
      <c r="E7" s="27">
        <v>5892000000</v>
      </c>
      <c r="F7" s="28">
        <v>3417000000</v>
      </c>
      <c r="G7" s="20"/>
      <c r="H7" s="20"/>
      <c r="I7" s="20"/>
      <c r="J7" s="20"/>
      <c r="K7" s="20"/>
      <c r="L7" s="20"/>
      <c r="M7" s="20"/>
      <c r="N7" s="20"/>
      <c r="O7" s="20"/>
      <c r="P7" s="20"/>
      <c r="Q7" s="20"/>
      <c r="R7" s="20"/>
      <c r="S7" s="20"/>
      <c r="T7" s="20"/>
      <c r="U7" s="20"/>
      <c r="V7" s="20"/>
    </row>
    <row r="8" spans="1:22" ht="19" x14ac:dyDescent="0.25">
      <c r="A8" s="20"/>
      <c r="B8" s="29" t="s">
        <v>550</v>
      </c>
      <c r="C8" s="27">
        <v>19381000000</v>
      </c>
      <c r="D8" s="27">
        <v>19877000000</v>
      </c>
      <c r="E8" s="27">
        <v>19111000000</v>
      </c>
      <c r="F8" s="28">
        <v>20059000000</v>
      </c>
      <c r="G8" s="20"/>
      <c r="H8" s="20"/>
      <c r="I8" s="20"/>
      <c r="J8" s="20"/>
      <c r="K8" s="20"/>
      <c r="L8" s="20"/>
      <c r="M8" s="20"/>
      <c r="N8" s="20"/>
      <c r="O8" s="20"/>
      <c r="P8" s="20"/>
      <c r="Q8" s="20"/>
      <c r="R8" s="20"/>
      <c r="S8" s="20"/>
      <c r="T8" s="20"/>
      <c r="U8" s="20"/>
      <c r="V8" s="20"/>
    </row>
    <row r="9" spans="1:22" ht="19" x14ac:dyDescent="0.25">
      <c r="A9" s="20"/>
      <c r="B9" s="29" t="s">
        <v>551</v>
      </c>
      <c r="C9" s="27">
        <v>25196000000</v>
      </c>
      <c r="D9" s="27">
        <v>26222000000</v>
      </c>
      <c r="E9" s="27">
        <v>25003000000</v>
      </c>
      <c r="F9" s="28">
        <v>23476000000</v>
      </c>
      <c r="G9" s="20"/>
      <c r="H9" s="20"/>
      <c r="I9" s="20"/>
      <c r="J9" s="20"/>
      <c r="K9" s="20"/>
      <c r="L9" s="20"/>
      <c r="M9" s="20"/>
      <c r="N9" s="20"/>
      <c r="O9" s="20"/>
      <c r="P9" s="20"/>
      <c r="Q9" s="20"/>
      <c r="R9" s="20"/>
      <c r="S9" s="20"/>
      <c r="T9" s="20"/>
      <c r="U9" s="20"/>
      <c r="V9" s="20"/>
    </row>
    <row r="10" spans="1:22" ht="19" x14ac:dyDescent="0.25">
      <c r="A10" s="20"/>
      <c r="B10" s="29" t="s">
        <v>552</v>
      </c>
      <c r="C10" s="27">
        <v>5773000000</v>
      </c>
      <c r="D10" s="27">
        <v>5701000000</v>
      </c>
      <c r="E10" s="27">
        <v>4292000000</v>
      </c>
      <c r="F10" s="28">
        <v>3758000000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-2059000000</v>
      </c>
      <c r="D12" s="27">
        <v>-3907000000</v>
      </c>
      <c r="E12" s="27">
        <v>-7375000000</v>
      </c>
      <c r="F12" s="28">
        <v>-11681000000</v>
      </c>
      <c r="G12" s="20"/>
      <c r="H12" s="20"/>
      <c r="I12" s="20"/>
      <c r="J12" s="20"/>
      <c r="K12" s="20"/>
      <c r="L12" s="20"/>
      <c r="M12" s="20"/>
      <c r="N12" s="20"/>
      <c r="O12" s="20"/>
      <c r="P12" s="20"/>
      <c r="Q12" s="20"/>
      <c r="R12" s="20"/>
      <c r="S12" s="20"/>
      <c r="T12" s="20"/>
      <c r="U12" s="20"/>
      <c r="V12" s="20"/>
    </row>
    <row r="13" spans="1:22" ht="19" x14ac:dyDescent="0.25">
      <c r="A13" s="20"/>
      <c r="B13" s="29" t="s">
        <v>555</v>
      </c>
      <c r="C13" s="27">
        <v>27310000000</v>
      </c>
      <c r="D13" s="27">
        <v>24871000000</v>
      </c>
      <c r="E13" s="27">
        <v>23019000000</v>
      </c>
      <c r="F13" s="28">
        <v>18668000000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5279000000</v>
      </c>
      <c r="D17" s="34">
        <v>5139000000</v>
      </c>
      <c r="E17" s="34">
        <v>7715000000</v>
      </c>
      <c r="F17" s="35">
        <v>3017000000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Pass</v>
      </c>
      <c r="F23" s="49" t="str">
        <f>IF(F17&gt;F7, "Pass", "Fail")</f>
        <v>Fail</v>
      </c>
      <c r="G23" s="46">
        <f>(COUNTIF(C23:F23, "Pass") * 100) + (COUNTIF(C23:F23, "Fail") * 0)</f>
        <v>100</v>
      </c>
      <c r="H23" s="47" t="s">
        <v>570</v>
      </c>
      <c r="I23" s="20"/>
      <c r="J23" s="20"/>
      <c r="K23" s="20"/>
      <c r="L23" s="20"/>
      <c r="M23" s="20"/>
      <c r="N23" s="20"/>
      <c r="O23" s="20"/>
      <c r="P23" s="20"/>
      <c r="Q23" s="20"/>
      <c r="R23" s="20"/>
      <c r="S23" s="20"/>
      <c r="T23" s="20"/>
      <c r="U23" s="20"/>
      <c r="V23" s="20"/>
    </row>
    <row r="24" spans="1:22" x14ac:dyDescent="0.2">
      <c r="A24" s="20"/>
      <c r="B24" s="39" t="s">
        <v>499</v>
      </c>
      <c r="C24" s="50">
        <f>C17/(C4)</f>
        <v>0.14956792746847997</v>
      </c>
      <c r="D24" s="50">
        <f>D17/(D4)</f>
        <v>0.15750758574187024</v>
      </c>
      <c r="E24" s="50">
        <f>E17/(E4)</f>
        <v>0.25424287362003622</v>
      </c>
      <c r="F24" s="51">
        <f>F17/(F4)</f>
        <v>0.10118049500301832</v>
      </c>
      <c r="G24" s="46">
        <f>(IF(C24 &gt; 0.5, 100, IF(C24 &gt;= 0.2, 50, 0))) +
  (IF(D24 &gt; 0.5, 100, IF(D24 &gt;= 0.2, 50, 0))) +
  (IF(E24 &gt; 0.5, 100, IF(E24 &gt;= 0.2, 50, 0))) +
  (IF(F24 &gt; 0.5, 100, IF(F24 &gt;= 0.2, 50, 0)))</f>
        <v>50</v>
      </c>
      <c r="H24" s="47" t="s">
        <v>571</v>
      </c>
      <c r="I24" s="20"/>
      <c r="J24" s="20"/>
      <c r="K24" s="20"/>
      <c r="L24" s="20"/>
      <c r="M24" s="20"/>
      <c r="N24" s="20"/>
      <c r="O24" s="20"/>
      <c r="P24" s="20"/>
      <c r="Q24" s="20"/>
      <c r="R24" s="20"/>
      <c r="S24" s="20"/>
      <c r="T24" s="20"/>
      <c r="U24" s="20"/>
      <c r="V24" s="20"/>
    </row>
    <row r="25" spans="1:22" x14ac:dyDescent="0.2">
      <c r="A25" s="20"/>
      <c r="B25" s="39" t="s">
        <v>487</v>
      </c>
      <c r="C25" s="50">
        <f>C17/C6</f>
        <v>0.10054089056488782</v>
      </c>
      <c r="D25" s="50">
        <f>D17/D6</f>
        <v>0.10058129293641008</v>
      </c>
      <c r="E25" s="50">
        <f>E17/E6</f>
        <v>0.16065553288076298</v>
      </c>
      <c r="F25" s="51">
        <f>F17/F6</f>
        <v>7.1587889141989366E-2</v>
      </c>
      <c r="G25" s="46">
        <f>(IF(C25 &gt; 0.17, 100, IF(C25 &gt;= 0.1, 50, 0))) +
  (IF(D25 &gt; 0.17, 100, IF(D25 &gt;= 0.1, 50, 0))) +
  (IF(E25 &gt; 0.17, 100, IF(E25 &gt;= 0.1, 50, 0))) +
  (IF(F25 &gt; 0.17, 100, IF(F25 &gt;= 0.1, 50, 0)))</f>
        <v>150</v>
      </c>
      <c r="H25" s="47" t="s">
        <v>572</v>
      </c>
      <c r="I25" s="20"/>
      <c r="J25" s="20"/>
      <c r="K25" s="20"/>
      <c r="L25" s="20"/>
      <c r="M25" s="20"/>
      <c r="N25" s="20"/>
      <c r="O25" s="20"/>
      <c r="P25" s="20"/>
      <c r="Q25" s="20"/>
      <c r="R25" s="20"/>
      <c r="S25" s="20"/>
      <c r="T25" s="20"/>
      <c r="U25" s="20"/>
      <c r="V25" s="20"/>
    </row>
    <row r="26" spans="1:22" x14ac:dyDescent="0.2">
      <c r="A26" s="20"/>
      <c r="B26" s="39" t="s">
        <v>489</v>
      </c>
      <c r="C26" s="50">
        <f>C8/C6</f>
        <v>0.36911971965108747</v>
      </c>
      <c r="D26" s="50">
        <f>D8/D6</f>
        <v>0.389035680034447</v>
      </c>
      <c r="E26" s="50">
        <f>E8/E6</f>
        <v>0.39796343342634627</v>
      </c>
      <c r="F26" s="51">
        <f>F8/F6</f>
        <v>0.47596336370539105</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0.76159961309433843</v>
      </c>
      <c r="D27" s="50">
        <f>D9/(D13+D10)</f>
        <v>0.85771293994504771</v>
      </c>
      <c r="E27" s="50">
        <f>E9/(E13+E10)</f>
        <v>0.91549192633005017</v>
      </c>
      <c r="F27" s="51">
        <f>F9/(F13+F10)</f>
        <v>1.0468206545973424</v>
      </c>
      <c r="G27" s="46">
        <f>(IF(C27 &lt; 0.8, 100, IF(C27 &lt; 1, 50, 0))) +
  (IF(D27 &lt; 0.8, 100, IF(D27 &lt; 1, 50, 0))) +
  (IF(E27 &lt; 0.8, 100, IF(E27 &lt; 1, 50, 0))) +
  (IF(F27 &lt; 0.8, 100, IF(F27 &lt; 1, 50, 0)))</f>
        <v>200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-0.43728909840282632</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0.15956835837136898</v>
      </c>
      <c r="D31" s="50">
        <f>D17/(D13+D10)</f>
        <v>0.16809498887871255</v>
      </c>
      <c r="E31" s="50">
        <f>E17/(E13+E10)</f>
        <v>0.28248691003624915</v>
      </c>
      <c r="F31" s="51">
        <f>F17/(F13+F10)</f>
        <v>0.13453134754303042</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2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0.57499999999999996</v>
      </c>
      <c r="J2" s="20"/>
      <c r="K2" s="20"/>
      <c r="L2" s="20"/>
      <c r="M2" s="20"/>
      <c r="N2" s="20"/>
      <c r="O2" s="20"/>
      <c r="P2" s="20"/>
      <c r="Q2" s="20"/>
      <c r="R2" s="20"/>
      <c r="S2" s="20"/>
      <c r="T2" s="20"/>
      <c r="U2" s="20"/>
      <c r="V2" s="20"/>
    </row>
    <row r="3" spans="1:22" ht="19" x14ac:dyDescent="0.25">
      <c r="A3" s="20"/>
      <c r="B3" s="26" t="s">
        <v>545</v>
      </c>
      <c r="C3" s="27">
        <v>1345955000</v>
      </c>
      <c r="D3" s="27">
        <v>1515045000</v>
      </c>
      <c r="E3" s="27">
        <v>1227609000</v>
      </c>
      <c r="F3" s="28">
        <v>762084000</v>
      </c>
      <c r="G3" s="20"/>
      <c r="H3" s="20"/>
      <c r="I3" s="20"/>
      <c r="J3" s="20"/>
      <c r="K3" s="20"/>
      <c r="L3" s="20"/>
      <c r="M3" s="20"/>
      <c r="N3" s="20"/>
      <c r="O3" s="20"/>
      <c r="P3" s="20"/>
      <c r="Q3" s="20"/>
      <c r="R3" s="20"/>
      <c r="S3" s="20"/>
      <c r="T3" s="20"/>
      <c r="U3" s="20"/>
      <c r="V3" s="20"/>
    </row>
    <row r="4" spans="1:22" ht="19" x14ac:dyDescent="0.25">
      <c r="A4" s="20"/>
      <c r="B4" s="29" t="s">
        <v>546</v>
      </c>
      <c r="C4" s="27">
        <v>1367821000</v>
      </c>
      <c r="D4" s="27">
        <v>1285045000</v>
      </c>
      <c r="E4" s="27">
        <v>1156935000</v>
      </c>
      <c r="F4" s="28">
        <v>950165000</v>
      </c>
      <c r="G4" s="20"/>
      <c r="H4" s="20"/>
      <c r="I4" s="20"/>
      <c r="J4" s="20"/>
      <c r="K4" s="20"/>
      <c r="L4" s="20"/>
      <c r="M4" s="20"/>
      <c r="N4" s="20"/>
      <c r="O4" s="20"/>
      <c r="P4" s="20"/>
      <c r="Q4" s="20"/>
      <c r="R4" s="20"/>
      <c r="S4" s="20"/>
      <c r="T4" s="20"/>
      <c r="U4" s="20"/>
      <c r="V4" s="20"/>
    </row>
    <row r="5" spans="1:22" ht="19" x14ac:dyDescent="0.25">
      <c r="A5" s="20"/>
      <c r="B5" s="29" t="s">
        <v>547</v>
      </c>
      <c r="C5" s="27">
        <v>608474000</v>
      </c>
      <c r="D5" s="27">
        <v>567994000</v>
      </c>
      <c r="E5" s="27">
        <v>575080000</v>
      </c>
      <c r="F5" s="28">
        <v>584210000</v>
      </c>
      <c r="G5" s="20"/>
      <c r="H5" s="20"/>
      <c r="I5" s="20"/>
      <c r="J5" s="20"/>
      <c r="K5" s="20"/>
      <c r="L5" s="20"/>
      <c r="M5" s="20"/>
      <c r="N5" s="20"/>
      <c r="O5" s="20"/>
      <c r="P5" s="20"/>
      <c r="Q5" s="20"/>
      <c r="R5" s="20"/>
      <c r="S5" s="20"/>
      <c r="T5" s="20"/>
      <c r="U5" s="20"/>
      <c r="V5" s="20"/>
    </row>
    <row r="6" spans="1:22" ht="19" x14ac:dyDescent="0.25">
      <c r="A6" s="20"/>
      <c r="B6" s="29" t="s">
        <v>548</v>
      </c>
      <c r="C6" s="27">
        <v>8603569000</v>
      </c>
      <c r="D6" s="27">
        <v>7731170000</v>
      </c>
      <c r="E6" s="27">
        <v>7854427000</v>
      </c>
      <c r="F6" s="28">
        <v>7031373000</v>
      </c>
      <c r="G6" s="20"/>
      <c r="H6" s="20"/>
      <c r="I6" s="20"/>
      <c r="J6" s="20"/>
      <c r="K6" s="20"/>
      <c r="L6" s="20"/>
      <c r="M6" s="20"/>
      <c r="N6" s="20"/>
      <c r="O6" s="20"/>
      <c r="P6" s="20"/>
      <c r="Q6" s="20"/>
      <c r="R6" s="20"/>
      <c r="S6" s="20"/>
      <c r="T6" s="20"/>
      <c r="U6" s="20"/>
      <c r="V6" s="20"/>
    </row>
    <row r="7" spans="1:22" ht="19" x14ac:dyDescent="0.25">
      <c r="A7" s="20"/>
      <c r="B7" s="29" t="s">
        <v>549</v>
      </c>
      <c r="C7" s="27">
        <v>1310687000</v>
      </c>
      <c r="D7" s="27">
        <v>1211635000</v>
      </c>
      <c r="E7" s="27">
        <v>1448148000</v>
      </c>
      <c r="F7" s="28">
        <v>1164217000</v>
      </c>
      <c r="G7" s="20"/>
      <c r="H7" s="20"/>
      <c r="I7" s="20"/>
      <c r="J7" s="20"/>
      <c r="K7" s="20"/>
      <c r="L7" s="20"/>
      <c r="M7" s="20"/>
      <c r="N7" s="20"/>
      <c r="O7" s="20"/>
      <c r="P7" s="20"/>
      <c r="Q7" s="20"/>
      <c r="R7" s="20"/>
      <c r="S7" s="20"/>
      <c r="T7" s="20"/>
      <c r="U7" s="20"/>
      <c r="V7" s="20"/>
    </row>
    <row r="8" spans="1:22" ht="19" x14ac:dyDescent="0.25">
      <c r="A8" s="20"/>
      <c r="B8" s="29" t="s">
        <v>550</v>
      </c>
      <c r="C8" s="27">
        <v>280822000</v>
      </c>
      <c r="D8" s="27">
        <v>315195000</v>
      </c>
      <c r="E8" s="27">
        <v>292120000</v>
      </c>
      <c r="F8" s="28">
        <v>351040000</v>
      </c>
      <c r="G8" s="20"/>
      <c r="H8" s="20"/>
      <c r="I8" s="20"/>
      <c r="J8" s="20"/>
      <c r="K8" s="20"/>
      <c r="L8" s="20"/>
      <c r="M8" s="20"/>
      <c r="N8" s="20"/>
      <c r="O8" s="20"/>
      <c r="P8" s="20"/>
      <c r="Q8" s="20"/>
      <c r="R8" s="20"/>
      <c r="S8" s="20"/>
      <c r="T8" s="20"/>
      <c r="U8" s="20"/>
      <c r="V8" s="20"/>
    </row>
    <row r="9" spans="1:22" ht="19" x14ac:dyDescent="0.25">
      <c r="A9" s="20"/>
      <c r="B9" s="29" t="s">
        <v>551</v>
      </c>
      <c r="C9" s="27">
        <v>1591509000</v>
      </c>
      <c r="D9" s="27">
        <v>1526830000</v>
      </c>
      <c r="E9" s="27">
        <v>1740268000</v>
      </c>
      <c r="F9" s="28">
        <v>1515257000</v>
      </c>
      <c r="G9" s="20"/>
      <c r="H9" s="20"/>
      <c r="I9" s="20"/>
      <c r="J9" s="20"/>
      <c r="K9" s="20"/>
      <c r="L9" s="20"/>
      <c r="M9" s="20"/>
      <c r="N9" s="20"/>
      <c r="O9" s="20"/>
      <c r="P9" s="20"/>
      <c r="Q9" s="20"/>
      <c r="R9" s="20"/>
      <c r="S9" s="20"/>
      <c r="T9" s="20"/>
      <c r="U9" s="20"/>
      <c r="V9" s="20"/>
    </row>
    <row r="10" spans="1:22" ht="19" x14ac:dyDescent="0.25">
      <c r="A10" s="20"/>
      <c r="B10" s="29" t="s">
        <v>552</v>
      </c>
      <c r="C10" s="27">
        <v>330909000</v>
      </c>
      <c r="D10" s="27">
        <v>475095000</v>
      </c>
      <c r="E10" s="27">
        <v>303114000</v>
      </c>
      <c r="F10" s="28">
        <v>320016000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5263528000</v>
      </c>
      <c r="D12" s="27">
        <v>4733517000</v>
      </c>
      <c r="E12" s="27">
        <v>4320737000</v>
      </c>
      <c r="F12" s="28">
        <v>3754372000</v>
      </c>
      <c r="G12" s="20"/>
      <c r="H12" s="20"/>
      <c r="I12" s="20"/>
      <c r="J12" s="20"/>
      <c r="K12" s="20"/>
      <c r="L12" s="20"/>
      <c r="M12" s="20"/>
      <c r="N12" s="20"/>
      <c r="O12" s="20"/>
      <c r="P12" s="20"/>
      <c r="Q12" s="20"/>
      <c r="R12" s="20"/>
      <c r="S12" s="20"/>
      <c r="T12" s="20"/>
      <c r="U12" s="20"/>
      <c r="V12" s="20"/>
    </row>
    <row r="13" spans="1:22" ht="19" x14ac:dyDescent="0.25">
      <c r="A13" s="20"/>
      <c r="B13" s="29" t="s">
        <v>555</v>
      </c>
      <c r="C13" s="27">
        <v>7012060000</v>
      </c>
      <c r="D13" s="27">
        <v>6204340000</v>
      </c>
      <c r="E13" s="27">
        <v>6114159000</v>
      </c>
      <c r="F13" s="28">
        <v>5516116000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904696000</v>
      </c>
      <c r="D15" s="27">
        <v>834927000</v>
      </c>
      <c r="E15" s="27">
        <v>778750000</v>
      </c>
      <c r="F15" s="28">
        <v>705685000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1376265000</v>
      </c>
      <c r="D17" s="34">
        <v>788259000</v>
      </c>
      <c r="E17" s="34">
        <v>1012427000</v>
      </c>
      <c r="F17" s="35">
        <v>1135267000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Fail</v>
      </c>
      <c r="E23" s="44" t="str">
        <f>IF(E17&gt;E7, "Pass", "Fail")</f>
        <v>Fail</v>
      </c>
      <c r="F23" s="49" t="str">
        <f>IF(F17&gt;F7, "Pass", "Fail")</f>
        <v>Fail</v>
      </c>
      <c r="G23" s="46">
        <f>(COUNTIF(C23:F23, "Pass") * 100) + (COUNTIF(C23:F23, "Fail") * 0)</f>
        <v>100</v>
      </c>
      <c r="H23" s="47" t="s">
        <v>570</v>
      </c>
      <c r="I23" s="20"/>
      <c r="J23" s="20"/>
      <c r="K23" s="20"/>
      <c r="L23" s="20"/>
      <c r="M23" s="20"/>
      <c r="N23" s="20"/>
      <c r="O23" s="20"/>
      <c r="P23" s="20"/>
      <c r="Q23" s="20"/>
      <c r="R23" s="20"/>
      <c r="S23" s="20"/>
      <c r="T23" s="20"/>
      <c r="U23" s="20"/>
      <c r="V23" s="20"/>
    </row>
    <row r="24" spans="1:22" x14ac:dyDescent="0.2">
      <c r="A24" s="20"/>
      <c r="B24" s="39" t="s">
        <v>499</v>
      </c>
      <c r="C24" s="50">
        <f>C17/(C4)</f>
        <v>1.0061733223864819</v>
      </c>
      <c r="D24" s="50">
        <f>D17/(D4)</f>
        <v>0.61340964713297974</v>
      </c>
      <c r="E24" s="50">
        <f>E17/(E4)</f>
        <v>0.87509410641047247</v>
      </c>
      <c r="F24" s="51">
        <f>F17/(F4)</f>
        <v>1.1948103750401247</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0.1599644287155714</v>
      </c>
      <c r="D25" s="50">
        <f>D17/D6</f>
        <v>0.10195856513309111</v>
      </c>
      <c r="E25" s="50">
        <f>E17/E6</f>
        <v>0.12889889994521561</v>
      </c>
      <c r="F25" s="51">
        <f>F17/F6</f>
        <v>0.16145737112794328</v>
      </c>
      <c r="G25" s="46">
        <f>(IF(C25 &gt; 0.17, 100, IF(C25 &gt;= 0.1, 50, 0))) +
  (IF(D25 &gt; 0.17, 100, IF(D25 &gt;= 0.1, 50, 0))) +
  (IF(E25 &gt; 0.17, 100, IF(E25 &gt;= 0.1, 50, 0))) +
  (IF(F25 &gt; 0.17, 100, IF(F25 &gt;= 0.1, 50, 0)))</f>
        <v>200</v>
      </c>
      <c r="H25" s="47" t="s">
        <v>572</v>
      </c>
      <c r="I25" s="20"/>
      <c r="J25" s="20"/>
      <c r="K25" s="20"/>
      <c r="L25" s="20"/>
      <c r="M25" s="20"/>
      <c r="N25" s="20"/>
      <c r="O25" s="20"/>
      <c r="P25" s="20"/>
      <c r="Q25" s="20"/>
      <c r="R25" s="20"/>
      <c r="S25" s="20"/>
      <c r="T25" s="20"/>
      <c r="U25" s="20"/>
      <c r="V25" s="20"/>
    </row>
    <row r="26" spans="1:22" x14ac:dyDescent="0.2">
      <c r="A26" s="20"/>
      <c r="B26" s="39" t="s">
        <v>489</v>
      </c>
      <c r="C26" s="50">
        <f>C8/C6</f>
        <v>3.2640175257500695E-2</v>
      </c>
      <c r="D26" s="50">
        <f>D8/D6</f>
        <v>4.0769379020251788E-2</v>
      </c>
      <c r="E26" s="50">
        <f>E8/E6</f>
        <v>3.7191764593394273E-2</v>
      </c>
      <c r="F26" s="51">
        <f>F8/F6</f>
        <v>4.992481553744909E-2</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0.21673916912899946</v>
      </c>
      <c r="D27" s="50">
        <f>D9/(D13+D10)</f>
        <v>0.22858669932411949</v>
      </c>
      <c r="E27" s="50">
        <f>E9/(E13+E10)</f>
        <v>0.27118497218366744</v>
      </c>
      <c r="F27" s="51">
        <f>F9/(F13+F10)</f>
        <v>0.2596337779885719</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0.1194530759408244</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0.18742623045255946</v>
      </c>
      <c r="D31" s="50">
        <f>D17/(D13+D10)</f>
        <v>0.11801282593512774</v>
      </c>
      <c r="E31" s="50">
        <f>E17/(E13+E10)</f>
        <v>0.15776592331353209</v>
      </c>
      <c r="F31" s="51">
        <f>F17/(F13+F10)</f>
        <v>0.19452387300355783</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3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0.43333333333333329</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629527000</v>
      </c>
      <c r="D4" s="27">
        <v>701173000</v>
      </c>
      <c r="E4" s="27">
        <v>821820000</v>
      </c>
      <c r="F4" s="28">
        <v>984048000</v>
      </c>
      <c r="G4" s="20"/>
      <c r="H4" s="20"/>
      <c r="I4" s="20"/>
      <c r="J4" s="20"/>
      <c r="K4" s="20"/>
      <c r="L4" s="20"/>
      <c r="M4" s="20"/>
      <c r="N4" s="20"/>
      <c r="O4" s="20"/>
      <c r="P4" s="20"/>
      <c r="Q4" s="20"/>
      <c r="R4" s="20"/>
      <c r="S4" s="20"/>
      <c r="T4" s="20"/>
      <c r="U4" s="20"/>
      <c r="V4" s="20"/>
    </row>
    <row r="5" spans="1:22" ht="19" x14ac:dyDescent="0.25">
      <c r="A5" s="20"/>
      <c r="B5" s="29" t="s">
        <v>547</v>
      </c>
      <c r="C5" s="27">
        <v>2937260000</v>
      </c>
      <c r="D5" s="27">
        <v>2930211000</v>
      </c>
      <c r="E5" s="27">
        <v>2951317000</v>
      </c>
      <c r="F5" s="28">
        <v>2945547000</v>
      </c>
      <c r="G5" s="20"/>
      <c r="H5" s="20"/>
      <c r="I5" s="20"/>
      <c r="J5" s="20"/>
      <c r="K5" s="20"/>
      <c r="L5" s="20"/>
      <c r="M5" s="20"/>
      <c r="N5" s="20"/>
      <c r="O5" s="20"/>
      <c r="P5" s="20"/>
      <c r="Q5" s="20"/>
      <c r="R5" s="20"/>
      <c r="S5" s="20"/>
      <c r="T5" s="20"/>
      <c r="U5" s="20"/>
      <c r="V5" s="20"/>
    </row>
    <row r="6" spans="1:22" ht="19" x14ac:dyDescent="0.25">
      <c r="A6" s="20"/>
      <c r="B6" s="29" t="s">
        <v>548</v>
      </c>
      <c r="C6" s="27">
        <v>7835919000</v>
      </c>
      <c r="D6" s="27">
        <v>7299736000</v>
      </c>
      <c r="E6" s="27">
        <v>7416324000</v>
      </c>
      <c r="F6" s="28">
        <v>7315967000</v>
      </c>
      <c r="G6" s="20"/>
      <c r="H6" s="20"/>
      <c r="I6" s="20"/>
      <c r="J6" s="20"/>
      <c r="K6" s="20"/>
      <c r="L6" s="20"/>
      <c r="M6" s="20"/>
      <c r="N6" s="20"/>
      <c r="O6" s="20"/>
      <c r="P6" s="20"/>
      <c r="Q6" s="20"/>
      <c r="R6" s="20"/>
      <c r="S6" s="20"/>
      <c r="T6" s="20"/>
      <c r="U6" s="20"/>
      <c r="V6" s="20"/>
    </row>
    <row r="7" spans="1:22" ht="19" x14ac:dyDescent="0.25">
      <c r="A7" s="20"/>
      <c r="B7" s="29" t="s">
        <v>549</v>
      </c>
      <c r="C7" s="27">
        <v>3777719000</v>
      </c>
      <c r="D7" s="27">
        <v>3597600000</v>
      </c>
      <c r="E7" s="27">
        <v>3378780000</v>
      </c>
      <c r="F7" s="28">
        <v>2947494000</v>
      </c>
      <c r="G7" s="20"/>
      <c r="H7" s="20"/>
      <c r="I7" s="20"/>
      <c r="J7" s="20"/>
      <c r="K7" s="20"/>
      <c r="L7" s="20"/>
      <c r="M7" s="20"/>
      <c r="N7" s="20"/>
      <c r="O7" s="20"/>
      <c r="P7" s="20"/>
      <c r="Q7" s="20"/>
      <c r="R7" s="20"/>
      <c r="S7" s="20"/>
      <c r="T7" s="20"/>
      <c r="U7" s="20"/>
      <c r="V7" s="20"/>
    </row>
    <row r="8" spans="1:22" ht="19" x14ac:dyDescent="0.25">
      <c r="A8" s="20"/>
      <c r="B8" s="29" t="s">
        <v>550</v>
      </c>
      <c r="C8" s="27">
        <v>3377566000</v>
      </c>
      <c r="D8" s="27">
        <v>3474338000</v>
      </c>
      <c r="E8" s="27">
        <v>3666486000</v>
      </c>
      <c r="F8" s="28">
        <v>3278045000</v>
      </c>
      <c r="G8" s="20"/>
      <c r="H8" s="20"/>
      <c r="I8" s="20"/>
      <c r="J8" s="20"/>
      <c r="K8" s="20"/>
      <c r="L8" s="20"/>
      <c r="M8" s="20"/>
      <c r="N8" s="20"/>
      <c r="O8" s="20"/>
      <c r="P8" s="20"/>
      <c r="Q8" s="20"/>
      <c r="R8" s="20"/>
      <c r="S8" s="20"/>
      <c r="T8" s="20"/>
      <c r="U8" s="20"/>
      <c r="V8" s="20"/>
    </row>
    <row r="9" spans="1:22" ht="19" x14ac:dyDescent="0.25">
      <c r="A9" s="20"/>
      <c r="B9" s="29" t="s">
        <v>551</v>
      </c>
      <c r="C9" s="27">
        <v>7155285000</v>
      </c>
      <c r="D9" s="27">
        <v>7071938000</v>
      </c>
      <c r="E9" s="27">
        <v>7045266000</v>
      </c>
      <c r="F9" s="28">
        <v>6225539000</v>
      </c>
      <c r="G9" s="20"/>
      <c r="H9" s="20"/>
      <c r="I9" s="20"/>
      <c r="J9" s="20"/>
      <c r="K9" s="20"/>
      <c r="L9" s="20"/>
      <c r="M9" s="20"/>
      <c r="N9" s="20"/>
      <c r="O9" s="20"/>
      <c r="P9" s="20"/>
      <c r="Q9" s="20"/>
      <c r="R9" s="20"/>
      <c r="S9" s="20"/>
      <c r="T9" s="20"/>
      <c r="U9" s="20"/>
      <c r="V9" s="20"/>
    </row>
    <row r="10" spans="1:22" ht="19" x14ac:dyDescent="0.25">
      <c r="A10" s="20"/>
      <c r="B10" s="29" t="s">
        <v>552</v>
      </c>
      <c r="C10" s="27">
        <v>6302698000</v>
      </c>
      <c r="D10" s="27">
        <v>5707104000</v>
      </c>
      <c r="E10" s="27">
        <v>4671516000</v>
      </c>
      <c r="F10" s="28">
        <v>3034823000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4739292000</v>
      </c>
      <c r="D12" s="27">
        <v>3856826000</v>
      </c>
      <c r="E12" s="27">
        <v>3049027000</v>
      </c>
      <c r="F12" s="28">
        <v>2255467000</v>
      </c>
      <c r="G12" s="20"/>
      <c r="H12" s="20"/>
      <c r="I12" s="20"/>
      <c r="J12" s="20"/>
      <c r="K12" s="20"/>
      <c r="L12" s="20"/>
      <c r="M12" s="20"/>
      <c r="N12" s="20"/>
      <c r="O12" s="20"/>
      <c r="P12" s="20"/>
      <c r="Q12" s="20"/>
      <c r="R12" s="20"/>
      <c r="S12" s="20"/>
      <c r="T12" s="20"/>
      <c r="U12" s="20"/>
      <c r="V12" s="20"/>
    </row>
    <row r="13" spans="1:22" ht="19" x14ac:dyDescent="0.25">
      <c r="A13" s="20"/>
      <c r="B13" s="29" t="s">
        <v>555</v>
      </c>
      <c r="C13" s="27">
        <v>680634000</v>
      </c>
      <c r="D13" s="27">
        <v>227798000</v>
      </c>
      <c r="E13" s="27">
        <v>371058000</v>
      </c>
      <c r="F13" s="28">
        <v>1090428000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1155737000</v>
      </c>
      <c r="D17" s="34">
        <v>1101422000</v>
      </c>
      <c r="E17" s="34">
        <v>1312470000</v>
      </c>
      <c r="F17" s="35">
        <v>903278000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1.8358815428091249</v>
      </c>
      <c r="D24" s="50">
        <f>D17/(D4)</f>
        <v>1.5708277415131502</v>
      </c>
      <c r="E24" s="50">
        <f>E17/(E4)</f>
        <v>1.5970285463970213</v>
      </c>
      <c r="F24" s="51">
        <f>F17/(F4)</f>
        <v>0.91792067053639659</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0.14749220863564311</v>
      </c>
      <c r="D25" s="50">
        <f>D17/D6</f>
        <v>0.15088518269701809</v>
      </c>
      <c r="E25" s="50">
        <f>E17/E6</f>
        <v>0.17697042362226892</v>
      </c>
      <c r="F25" s="51">
        <f>F17/F6</f>
        <v>0.12346665861122665</v>
      </c>
      <c r="G25" s="46">
        <f>(IF(C25 &gt; 0.17, 100, IF(C25 &gt;= 0.1, 50, 0))) +
  (IF(D25 &gt; 0.17, 100, IF(D25 &gt;= 0.1, 50, 0))) +
  (IF(E25 &gt; 0.17, 100, IF(E25 &gt;= 0.1, 50, 0))) +
  (IF(F25 &gt; 0.17, 100, IF(F25 &gt;= 0.1, 50, 0)))</f>
        <v>250</v>
      </c>
      <c r="H25" s="47" t="s">
        <v>572</v>
      </c>
      <c r="I25" s="20"/>
      <c r="J25" s="20"/>
      <c r="K25" s="20"/>
      <c r="L25" s="20"/>
      <c r="M25" s="20"/>
      <c r="N25" s="20"/>
      <c r="O25" s="20"/>
      <c r="P25" s="20"/>
      <c r="Q25" s="20"/>
      <c r="R25" s="20"/>
      <c r="S25" s="20"/>
      <c r="T25" s="20"/>
      <c r="U25" s="20"/>
      <c r="V25" s="20"/>
    </row>
    <row r="26" spans="1:22" x14ac:dyDescent="0.2">
      <c r="A26" s="20"/>
      <c r="B26" s="39" t="s">
        <v>489</v>
      </c>
      <c r="C26" s="50">
        <f>C8/C6</f>
        <v>0.43103635961525383</v>
      </c>
      <c r="D26" s="50">
        <f>D8/D6</f>
        <v>0.47595392490906518</v>
      </c>
      <c r="E26" s="50">
        <f>E8/E6</f>
        <v>0.49438050441161957</v>
      </c>
      <c r="F26" s="51">
        <f>F8/F6</f>
        <v>0.44806722064219262</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1.0246233459901377</v>
      </c>
      <c r="D27" s="50">
        <f>D9/(D13+D10)</f>
        <v>1.1915846293670898</v>
      </c>
      <c r="E27" s="50">
        <f>E9/(E13+E10)</f>
        <v>1.3971566902141643</v>
      </c>
      <c r="F27" s="51">
        <f>F9/(F13+F10)</f>
        <v>1.5091297474990006</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0.28186045729205234</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0.16549936334116722</v>
      </c>
      <c r="D31" s="50">
        <f>D17/(D13+D10)</f>
        <v>0.18558385631304442</v>
      </c>
      <c r="E31" s="50">
        <f>E17/(E13+E10)</f>
        <v>0.26027778670179158</v>
      </c>
      <c r="F31" s="51">
        <f>F17/(F13+F10)</f>
        <v>0.21896316127188381</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4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0.10083333333333332</v>
      </c>
      <c r="J2" s="20"/>
      <c r="K2" s="20"/>
      <c r="L2" s="20"/>
      <c r="M2" s="20"/>
      <c r="N2" s="20"/>
      <c r="O2" s="20"/>
      <c r="P2" s="20"/>
      <c r="Q2" s="20"/>
      <c r="R2" s="20"/>
      <c r="S2" s="20"/>
      <c r="T2" s="20"/>
      <c r="U2" s="20"/>
      <c r="V2" s="20"/>
    </row>
    <row r="3" spans="1:22" ht="19" x14ac:dyDescent="0.25">
      <c r="A3" s="20"/>
      <c r="B3" s="26" t="s">
        <v>545</v>
      </c>
      <c r="C3" s="27">
        <v>16528000000</v>
      </c>
      <c r="D3" s="27">
        <v>14891000000</v>
      </c>
      <c r="E3" s="27">
        <v>15847000000</v>
      </c>
      <c r="F3" s="28">
        <v>15890000000</v>
      </c>
      <c r="G3" s="20"/>
      <c r="H3" s="20"/>
      <c r="I3" s="20"/>
      <c r="J3" s="20"/>
      <c r="K3" s="20"/>
      <c r="L3" s="20"/>
      <c r="M3" s="20"/>
      <c r="N3" s="20"/>
      <c r="O3" s="20"/>
      <c r="P3" s="20"/>
      <c r="Q3" s="20"/>
      <c r="R3" s="20"/>
      <c r="S3" s="20"/>
      <c r="T3" s="20"/>
      <c r="U3" s="20"/>
      <c r="V3" s="20"/>
    </row>
    <row r="4" spans="1:22" ht="19" x14ac:dyDescent="0.25">
      <c r="A4" s="20"/>
      <c r="B4" s="29" t="s">
        <v>546</v>
      </c>
      <c r="C4" s="27">
        <v>12494000000</v>
      </c>
      <c r="D4" s="27">
        <v>12193000000</v>
      </c>
      <c r="E4" s="27">
        <v>15609000000</v>
      </c>
      <c r="F4" s="28">
        <v>16700000000</v>
      </c>
      <c r="G4" s="20"/>
      <c r="H4" s="20"/>
      <c r="I4" s="20"/>
      <c r="J4" s="20"/>
      <c r="K4" s="20"/>
      <c r="L4" s="20"/>
      <c r="M4" s="20"/>
      <c r="N4" s="20"/>
      <c r="O4" s="20"/>
      <c r="P4" s="20"/>
      <c r="Q4" s="20"/>
      <c r="R4" s="20"/>
      <c r="S4" s="20"/>
      <c r="T4" s="20"/>
      <c r="U4" s="20"/>
      <c r="V4" s="20"/>
    </row>
    <row r="5" spans="1:22" ht="19" x14ac:dyDescent="0.25">
      <c r="A5" s="20"/>
      <c r="B5" s="29" t="s">
        <v>547</v>
      </c>
      <c r="C5" s="27">
        <v>13385000000</v>
      </c>
      <c r="D5" s="27">
        <v>12999000000</v>
      </c>
      <c r="E5" s="27">
        <v>26182000000</v>
      </c>
      <c r="F5" s="28">
        <v>25524000000</v>
      </c>
      <c r="G5" s="20"/>
      <c r="H5" s="20"/>
      <c r="I5" s="20"/>
      <c r="J5" s="20"/>
      <c r="K5" s="20"/>
      <c r="L5" s="20"/>
      <c r="M5" s="20"/>
      <c r="N5" s="20"/>
      <c r="O5" s="20"/>
      <c r="P5" s="20"/>
      <c r="Q5" s="20"/>
      <c r="R5" s="20"/>
      <c r="S5" s="20"/>
      <c r="T5" s="20"/>
      <c r="U5" s="20"/>
      <c r="V5" s="20"/>
    </row>
    <row r="6" spans="1:22" ht="19" x14ac:dyDescent="0.25">
      <c r="A6" s="20"/>
      <c r="B6" s="29" t="s">
        <v>548</v>
      </c>
      <c r="C6" s="27">
        <v>163045000000</v>
      </c>
      <c r="D6" s="27">
        <v>188851000000</v>
      </c>
      <c r="E6" s="27">
        <v>198874000000</v>
      </c>
      <c r="F6" s="28">
        <v>256211000000</v>
      </c>
      <c r="G6" s="20"/>
      <c r="H6" s="20"/>
      <c r="I6" s="20"/>
      <c r="J6" s="20"/>
      <c r="K6" s="20"/>
      <c r="L6" s="20"/>
      <c r="M6" s="20"/>
      <c r="N6" s="20"/>
      <c r="O6" s="20"/>
      <c r="P6" s="20"/>
      <c r="Q6" s="20"/>
      <c r="R6" s="20"/>
      <c r="S6" s="20"/>
      <c r="T6" s="20"/>
      <c r="U6" s="20"/>
      <c r="V6" s="20"/>
    </row>
    <row r="7" spans="1:22" ht="19" x14ac:dyDescent="0.25">
      <c r="A7" s="20"/>
      <c r="B7" s="29" t="s">
        <v>549</v>
      </c>
      <c r="C7" s="27">
        <v>50876000000</v>
      </c>
      <c r="D7" s="27">
        <v>49428000000</v>
      </c>
      <c r="E7" s="27">
        <v>51952000000</v>
      </c>
      <c r="F7" s="28">
        <v>54615000000</v>
      </c>
      <c r="G7" s="20"/>
      <c r="H7" s="20"/>
      <c r="I7" s="20"/>
      <c r="J7" s="20"/>
      <c r="K7" s="20"/>
      <c r="L7" s="20"/>
      <c r="M7" s="20"/>
      <c r="N7" s="20"/>
      <c r="O7" s="20"/>
      <c r="P7" s="20"/>
      <c r="Q7" s="20"/>
      <c r="R7" s="20"/>
      <c r="S7" s="20"/>
      <c r="T7" s="20"/>
      <c r="U7" s="20"/>
      <c r="V7" s="20"/>
    </row>
    <row r="8" spans="1:22" ht="19" x14ac:dyDescent="0.25">
      <c r="A8" s="20"/>
      <c r="B8" s="29" t="s">
        <v>550</v>
      </c>
      <c r="C8" s="27">
        <v>83589000000</v>
      </c>
      <c r="D8" s="27">
        <v>104511000000</v>
      </c>
      <c r="E8" s="27">
        <v>105310000000</v>
      </c>
      <c r="F8" s="28">
        <v>164522000000</v>
      </c>
      <c r="G8" s="20"/>
      <c r="H8" s="20"/>
      <c r="I8" s="20"/>
      <c r="J8" s="20"/>
      <c r="K8" s="20"/>
      <c r="L8" s="20"/>
      <c r="M8" s="20"/>
      <c r="N8" s="20"/>
      <c r="O8" s="20"/>
      <c r="P8" s="20"/>
      <c r="Q8" s="20"/>
      <c r="R8" s="20"/>
      <c r="S8" s="20"/>
      <c r="T8" s="20"/>
      <c r="U8" s="20"/>
      <c r="V8" s="20"/>
    </row>
    <row r="9" spans="1:22" ht="19" x14ac:dyDescent="0.25">
      <c r="A9" s="20"/>
      <c r="B9" s="29" t="s">
        <v>551</v>
      </c>
      <c r="C9" s="27">
        <v>134465000000</v>
      </c>
      <c r="D9" s="27">
        <v>153939000000</v>
      </c>
      <c r="E9" s="27">
        <v>157262000000</v>
      </c>
      <c r="F9" s="28">
        <v>219137000000</v>
      </c>
      <c r="G9" s="20"/>
      <c r="H9" s="20"/>
      <c r="I9" s="20"/>
      <c r="J9" s="20"/>
      <c r="K9" s="20"/>
      <c r="L9" s="20"/>
      <c r="M9" s="20"/>
      <c r="N9" s="20"/>
      <c r="O9" s="20"/>
      <c r="P9" s="20"/>
      <c r="Q9" s="20"/>
      <c r="R9" s="20"/>
      <c r="S9" s="20"/>
      <c r="T9" s="20"/>
      <c r="U9" s="20"/>
      <c r="V9" s="20"/>
    </row>
    <row r="10" spans="1:22" ht="19" x14ac:dyDescent="0.25">
      <c r="A10" s="20"/>
      <c r="B10" s="29" t="s">
        <v>552</v>
      </c>
      <c r="C10" s="27">
        <v>79976000000</v>
      </c>
      <c r="D10" s="27">
        <v>81209000000</v>
      </c>
      <c r="E10" s="27">
        <v>81093000000</v>
      </c>
      <c r="F10" s="28">
        <v>81961000000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6000000</v>
      </c>
      <c r="E11" s="27">
        <v>6000000</v>
      </c>
      <c r="F11" s="28">
        <v>6000000</v>
      </c>
      <c r="G11" s="20"/>
      <c r="H11" s="20"/>
      <c r="I11" s="20"/>
      <c r="J11" s="20"/>
      <c r="K11" s="20"/>
      <c r="L11" s="20"/>
      <c r="M11" s="20"/>
      <c r="N11" s="20"/>
      <c r="O11" s="20"/>
      <c r="P11" s="20"/>
      <c r="Q11" s="20"/>
      <c r="R11" s="20"/>
      <c r="S11" s="20"/>
      <c r="T11" s="20"/>
      <c r="U11" s="20"/>
      <c r="V11" s="20"/>
    </row>
    <row r="12" spans="1:22" ht="19" x14ac:dyDescent="0.25">
      <c r="A12" s="20"/>
      <c r="B12" s="29" t="s">
        <v>554</v>
      </c>
      <c r="C12" s="27">
        <v>86527000000</v>
      </c>
      <c r="D12" s="27">
        <v>82983000000</v>
      </c>
      <c r="E12" s="27">
        <v>85110000000</v>
      </c>
      <c r="F12" s="28">
        <v>92247000000</v>
      </c>
      <c r="G12" s="20"/>
      <c r="H12" s="20"/>
      <c r="I12" s="20"/>
      <c r="J12" s="20"/>
      <c r="K12" s="20"/>
      <c r="L12" s="20"/>
      <c r="M12" s="20"/>
      <c r="N12" s="20"/>
      <c r="O12" s="20"/>
      <c r="P12" s="20"/>
      <c r="Q12" s="20"/>
      <c r="R12" s="20"/>
      <c r="S12" s="20"/>
      <c r="T12" s="20"/>
      <c r="U12" s="20"/>
      <c r="V12" s="20"/>
    </row>
    <row r="13" spans="1:22" ht="19" x14ac:dyDescent="0.25">
      <c r="A13" s="20"/>
      <c r="B13" s="29" t="s">
        <v>555</v>
      </c>
      <c r="C13" s="27">
        <v>28580000000</v>
      </c>
      <c r="D13" s="27">
        <v>34912000000</v>
      </c>
      <c r="E13" s="27">
        <v>41612000000</v>
      </c>
      <c r="F13" s="28">
        <v>37074000000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1907000000</v>
      </c>
      <c r="D15" s="27">
        <v>1786000000</v>
      </c>
      <c r="E15" s="27">
        <v>1682000000</v>
      </c>
      <c r="F15" s="28">
        <v>2565000000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5179000000</v>
      </c>
      <c r="D17" s="34">
        <v>5916000000</v>
      </c>
      <c r="E17" s="34">
        <v>3481000000</v>
      </c>
      <c r="F17" s="35">
        <v>3568000000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Fail</v>
      </c>
      <c r="E21" s="44" t="str">
        <f>IF(E3&gt;F3, "Pass", "Fail")</f>
        <v>Fail</v>
      </c>
      <c r="F21" s="45"/>
      <c r="G21" s="46">
        <f>(((COUNTIF(C21:E21, "Pass") * 100) + (COUNTIF(C21:E21, "Fail") * 0)) * (400/300)) / 2</f>
        <v>66.666666666666657</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0.4145189691051705</v>
      </c>
      <c r="D24" s="50">
        <f>D17/(D4)</f>
        <v>0.48519642417780695</v>
      </c>
      <c r="E24" s="50">
        <f>E17/(E4)</f>
        <v>0.22301236466141328</v>
      </c>
      <c r="F24" s="51">
        <f>F17/(F4)</f>
        <v>0.21365269461077843</v>
      </c>
      <c r="G24" s="46">
        <f>(IF(C24 &gt; 0.5, 100, IF(C24 &gt;= 0.2, 50, 0))) +
  (IF(D24 &gt; 0.5, 100, IF(D24 &gt;= 0.2, 50, 0))) +
  (IF(E24 &gt; 0.5, 100, IF(E24 &gt;= 0.2, 50, 0))) +
  (IF(F24 &gt; 0.5, 100, IF(F24 &gt;= 0.2, 50, 0)))</f>
        <v>200</v>
      </c>
      <c r="H24" s="47" t="s">
        <v>571</v>
      </c>
      <c r="I24" s="20"/>
      <c r="J24" s="20"/>
      <c r="K24" s="20"/>
      <c r="L24" s="20"/>
      <c r="M24" s="20"/>
      <c r="N24" s="20"/>
      <c r="O24" s="20"/>
      <c r="P24" s="20"/>
      <c r="Q24" s="20"/>
      <c r="R24" s="20"/>
      <c r="S24" s="20"/>
      <c r="T24" s="20"/>
      <c r="U24" s="20"/>
      <c r="V24" s="20"/>
    </row>
    <row r="25" spans="1:22" x14ac:dyDescent="0.2">
      <c r="A25" s="20"/>
      <c r="B25" s="39" t="s">
        <v>487</v>
      </c>
      <c r="C25" s="50">
        <f>C17/C6</f>
        <v>3.1764236867122576E-2</v>
      </c>
      <c r="D25" s="50">
        <f>D17/D6</f>
        <v>3.1326283683962487E-2</v>
      </c>
      <c r="E25" s="50">
        <f>E17/E6</f>
        <v>1.7503544958114185E-2</v>
      </c>
      <c r="F25" s="51">
        <f>F17/F6</f>
        <v>1.3926021911627525E-2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0.51267441503879296</v>
      </c>
      <c r="D26" s="50">
        <f>D8/D6</f>
        <v>0.55340453585101479</v>
      </c>
      <c r="E26" s="50">
        <f>E8/E6</f>
        <v>0.52953126099942682</v>
      </c>
      <c r="F26" s="51">
        <f>F8/F6</f>
        <v>0.64213480295537662</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1.2386694424997235</v>
      </c>
      <c r="D27" s="50">
        <f>D9/(D13+D10)</f>
        <v>1.3256775260288836</v>
      </c>
      <c r="E27" s="50">
        <f>E9/(E13+E10)</f>
        <v>1.2816266655800497</v>
      </c>
      <c r="F27" s="51">
        <f>F9/(F13+F10)</f>
        <v>1.8409459402696686</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Fail</v>
      </c>
      <c r="E28" s="52" t="str">
        <f>IF(E11=0, "Pass", "Fail")</f>
        <v>Fail</v>
      </c>
      <c r="F28" s="53" t="str">
        <f>IF(F11=0, "Pass", "Fail")</f>
        <v>Fail</v>
      </c>
      <c r="G28" s="46">
        <f>(COUNTIF(C28:F28, "Pass") * 100) + (COUNTIF(C28:F28, "Fail") * 0)</f>
        <v>100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-1.9884005022962836E-2</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4.770809536091971E-2</v>
      </c>
      <c r="D31" s="50">
        <f>D17/(D13+D10)</f>
        <v>5.0946857157620068E-2</v>
      </c>
      <c r="E31" s="50">
        <f>E17/(E13+E10)</f>
        <v>2.8368852125015279E-2</v>
      </c>
      <c r="F31" s="51">
        <f>F17/(F13+F10)</f>
        <v>2.9974377283992104E-2</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5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t="e">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#DIV/0!</v>
      </c>
      <c r="J2" s="20"/>
      <c r="K2" s="20"/>
      <c r="L2" s="20"/>
      <c r="M2" s="20"/>
      <c r="N2" s="20"/>
      <c r="O2" s="20"/>
      <c r="P2" s="20"/>
      <c r="Q2" s="20"/>
      <c r="R2" s="20"/>
      <c r="S2" s="20"/>
      <c r="T2" s="20"/>
      <c r="U2" s="20"/>
      <c r="V2" s="20"/>
    </row>
    <row r="3" spans="1:22" ht="19" x14ac:dyDescent="0.25">
      <c r="A3" s="20"/>
      <c r="B3" s="26" t="s">
        <v>545</v>
      </c>
      <c r="C3" s="27">
        <v>1960000000</v>
      </c>
      <c r="D3" s="27">
        <v>2155000000</v>
      </c>
      <c r="E3" s="27">
        <v>1946000000</v>
      </c>
      <c r="F3" s="28">
        <v>1594000000</v>
      </c>
      <c r="G3" s="20"/>
      <c r="H3" s="20"/>
      <c r="I3" s="20"/>
      <c r="J3" s="20"/>
      <c r="K3" s="20"/>
      <c r="L3" s="20"/>
      <c r="M3" s="20"/>
      <c r="N3" s="20"/>
      <c r="O3" s="20"/>
      <c r="P3" s="20"/>
      <c r="Q3" s="20"/>
      <c r="R3" s="20"/>
      <c r="S3" s="20"/>
      <c r="T3" s="20"/>
      <c r="U3" s="20"/>
      <c r="V3" s="20"/>
    </row>
    <row r="4" spans="1:22" ht="19" x14ac:dyDescent="0.25">
      <c r="A4" s="20"/>
      <c r="B4" s="29" t="s">
        <v>546</v>
      </c>
      <c r="C4" s="27">
        <v>2500000000</v>
      </c>
      <c r="D4" s="27">
        <v>2314000000</v>
      </c>
      <c r="E4" s="27">
        <v>2235000000</v>
      </c>
      <c r="F4" s="28">
        <v>2202000000</v>
      </c>
      <c r="G4" s="20"/>
      <c r="H4" s="20"/>
      <c r="I4" s="20"/>
      <c r="J4" s="20"/>
      <c r="K4" s="20"/>
      <c r="L4" s="20"/>
      <c r="M4" s="20"/>
      <c r="N4" s="20"/>
      <c r="O4" s="20"/>
      <c r="P4" s="20"/>
      <c r="Q4" s="20"/>
      <c r="R4" s="20"/>
      <c r="S4" s="20"/>
      <c r="T4" s="20"/>
      <c r="U4" s="20"/>
      <c r="V4" s="20"/>
    </row>
    <row r="5" spans="1:22" ht="19" x14ac:dyDescent="0.25">
      <c r="A5" s="20"/>
      <c r="B5" s="29" t="s">
        <v>547</v>
      </c>
      <c r="C5" s="27">
        <v>12936000000</v>
      </c>
      <c r="D5" s="27">
        <v>12813000000</v>
      </c>
      <c r="E5" s="27">
        <v>12892000000</v>
      </c>
      <c r="F5" s="28">
        <v>11868000000</v>
      </c>
      <c r="G5" s="20"/>
      <c r="H5" s="20"/>
      <c r="I5" s="20"/>
      <c r="J5" s="20"/>
      <c r="K5" s="20"/>
      <c r="L5" s="20"/>
      <c r="M5" s="20"/>
      <c r="N5" s="20"/>
      <c r="O5" s="20"/>
      <c r="P5" s="20"/>
      <c r="Q5" s="20"/>
      <c r="R5" s="20"/>
      <c r="S5" s="20"/>
      <c r="T5" s="20"/>
      <c r="U5" s="20"/>
      <c r="V5" s="20"/>
    </row>
    <row r="6" spans="1:22" ht="19" x14ac:dyDescent="0.25">
      <c r="A6" s="20"/>
      <c r="B6" s="29" t="s">
        <v>548</v>
      </c>
      <c r="C6" s="27">
        <v>32454000000</v>
      </c>
      <c r="D6" s="27">
        <v>27539000000</v>
      </c>
      <c r="E6" s="27">
        <v>26308000000</v>
      </c>
      <c r="F6" s="28">
        <v>24228000000</v>
      </c>
      <c r="G6" s="20"/>
      <c r="H6" s="20"/>
      <c r="I6" s="20"/>
      <c r="J6" s="20"/>
      <c r="K6" s="20"/>
      <c r="L6" s="20"/>
      <c r="M6" s="20"/>
      <c r="N6" s="20"/>
      <c r="O6" s="20"/>
      <c r="P6" s="20"/>
      <c r="Q6" s="20"/>
      <c r="R6" s="20"/>
      <c r="S6" s="20"/>
      <c r="T6" s="20"/>
      <c r="U6" s="20"/>
      <c r="V6" s="20"/>
    </row>
    <row r="7" spans="1:22" ht="19" x14ac:dyDescent="0.25">
      <c r="A7" s="20"/>
      <c r="B7" s="29" t="s">
        <v>549</v>
      </c>
      <c r="C7" s="27">
        <v>8981000000</v>
      </c>
      <c r="D7" s="27">
        <v>7191000000</v>
      </c>
      <c r="E7" s="27">
        <v>6761000000</v>
      </c>
      <c r="F7" s="28">
        <v>6524000000</v>
      </c>
      <c r="G7" s="20"/>
      <c r="H7" s="20"/>
      <c r="I7" s="20"/>
      <c r="J7" s="20"/>
      <c r="K7" s="20"/>
      <c r="L7" s="20"/>
      <c r="M7" s="20"/>
      <c r="N7" s="20"/>
      <c r="O7" s="20"/>
      <c r="P7" s="20"/>
      <c r="Q7" s="20"/>
      <c r="R7" s="20"/>
      <c r="S7" s="20"/>
      <c r="T7" s="20"/>
      <c r="U7" s="20"/>
      <c r="V7" s="20"/>
    </row>
    <row r="8" spans="1:22" ht="19" x14ac:dyDescent="0.25">
      <c r="A8" s="20"/>
      <c r="B8" s="29" t="s">
        <v>550</v>
      </c>
      <c r="C8" s="27">
        <v>16163000000</v>
      </c>
      <c r="D8" s="27">
        <v>10756000000</v>
      </c>
      <c r="E8" s="27">
        <v>2651000000</v>
      </c>
      <c r="F8" s="28">
        <v>2953000000</v>
      </c>
      <c r="G8" s="20"/>
      <c r="H8" s="20"/>
      <c r="I8" s="20"/>
      <c r="J8" s="20"/>
      <c r="K8" s="20"/>
      <c r="L8" s="20"/>
      <c r="M8" s="20"/>
      <c r="N8" s="20"/>
      <c r="O8" s="20"/>
      <c r="P8" s="20"/>
      <c r="Q8" s="20"/>
      <c r="R8" s="20"/>
      <c r="S8" s="20"/>
      <c r="T8" s="20"/>
      <c r="U8" s="20"/>
      <c r="V8" s="20"/>
    </row>
    <row r="9" spans="1:22" ht="19" x14ac:dyDescent="0.25">
      <c r="A9" s="20"/>
      <c r="B9" s="29" t="s">
        <v>551</v>
      </c>
      <c r="C9" s="27">
        <v>25144000000</v>
      </c>
      <c r="D9" s="27">
        <v>17947000000</v>
      </c>
      <c r="E9" s="27">
        <v>9412000000</v>
      </c>
      <c r="F9" s="28">
        <v>9477000000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1326000000</v>
      </c>
      <c r="D12" s="27">
        <v>0</v>
      </c>
      <c r="E12" s="27">
        <v>0</v>
      </c>
      <c r="F12" s="28">
        <v>0</v>
      </c>
      <c r="G12" s="20"/>
      <c r="H12" s="20"/>
      <c r="I12" s="20"/>
      <c r="J12" s="20"/>
      <c r="K12" s="20"/>
      <c r="L12" s="20"/>
      <c r="M12" s="20"/>
      <c r="N12" s="20"/>
      <c r="O12" s="20"/>
      <c r="P12" s="20"/>
      <c r="Q12" s="20"/>
      <c r="R12" s="20"/>
      <c r="S12" s="20"/>
      <c r="T12" s="20"/>
      <c r="U12" s="20"/>
      <c r="V12" s="20"/>
    </row>
    <row r="13" spans="1:22" ht="19" x14ac:dyDescent="0.25">
      <c r="A13" s="20"/>
      <c r="B13" s="29" t="s">
        <v>555</v>
      </c>
      <c r="C13" s="27">
        <v>7310000000</v>
      </c>
      <c r="D13" s="27">
        <v>9592000000</v>
      </c>
      <c r="E13" s="27">
        <v>16896000000</v>
      </c>
      <c r="F13" s="28">
        <v>14751000000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1205000000</v>
      </c>
      <c r="D15" s="27">
        <v>1026000000</v>
      </c>
      <c r="E15" s="27">
        <v>816000000</v>
      </c>
      <c r="F15" s="28">
        <v>810000000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2101000000</v>
      </c>
      <c r="D17" s="34">
        <v>2113000000</v>
      </c>
      <c r="E17" s="34">
        <v>1607000000</v>
      </c>
      <c r="F17" s="35">
        <v>1687000000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0.84040000000000004</v>
      </c>
      <c r="D24" s="50">
        <f>D17/(D4)</f>
        <v>0.91313742437337941</v>
      </c>
      <c r="E24" s="50">
        <f>E17/(E4)</f>
        <v>0.71901565995525729</v>
      </c>
      <c r="F24" s="51">
        <f>F17/(F4)</f>
        <v>0.76612170753860132</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6.473778270783262E-2</v>
      </c>
      <c r="D25" s="50">
        <f>D17/D6</f>
        <v>7.6727550019971683E-2</v>
      </c>
      <c r="E25" s="50">
        <f>E17/E6</f>
        <v>6.1084080887942829E-2</v>
      </c>
      <c r="F25" s="51">
        <f>F17/F6</f>
        <v>6.9630179957074462E-2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0.49802797806125593</v>
      </c>
      <c r="D26" s="50">
        <f>D8/D6</f>
        <v>0.39057336867714876</v>
      </c>
      <c r="E26" s="50">
        <f>E8/E6</f>
        <v>0.10076782727687396</v>
      </c>
      <c r="F26" s="51">
        <f>F8/F6</f>
        <v>0.12188377084365197</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3.439671682626539</v>
      </c>
      <c r="D27" s="50">
        <f>D9/(D13+D10)</f>
        <v>1.8710383653044202</v>
      </c>
      <c r="E27" s="50">
        <f>E9/(E13+E10)</f>
        <v>0.5570549242424242</v>
      </c>
      <c r="F27" s="51">
        <f>F9/(F13+F10)</f>
        <v>0.64246491763270286</v>
      </c>
      <c r="G27" s="46">
        <f>(IF(C27 &lt; 0.8, 100, IF(C27 &lt; 1, 50, 0))) +
  (IF(D27 &lt; 0.8, 100, IF(D27 &lt; 1, 50, 0))) +
  (IF(E27 &lt; 0.8, 100, IF(E27 &lt; 1, 50, 0))) +
  (IF(F27 &lt; 0.8, 100, IF(F27 &lt; 1, 50, 0)))</f>
        <v>200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t="e">
        <f>(((C12-D12)/D12)+((D12-E12)/E12)+((E12-F12)/F12))/3</f>
        <v>#DIV/0!</v>
      </c>
      <c r="D29" s="54"/>
      <c r="E29" s="55"/>
      <c r="F29" s="56"/>
      <c r="G29" s="46" t="e">
        <f>(IF(C29 &gt;= 0.17, 100, IF(C29 &gt;= 0, 50, 0))) * (400/100)</f>
        <v>#DIV/0!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0.28741450068399454</v>
      </c>
      <c r="D31" s="50">
        <f>D17/(D13+D10)</f>
        <v>0.22028773978315264</v>
      </c>
      <c r="E31" s="50">
        <f>E17/(E13+E10)</f>
        <v>9.5111268939393936E-2</v>
      </c>
      <c r="F31" s="51">
        <f>F17/(F13+F10)</f>
        <v>0.11436512778794658</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6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c r="F2" s="23"/>
      <c r="G2" s="20"/>
      <c r="H2" s="24" t="s">
        <v>544</v>
      </c>
      <c r="I2" s="25" t="e">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#DIV/0!</v>
      </c>
      <c r="J2" s="20"/>
      <c r="K2" s="20"/>
      <c r="L2" s="20"/>
      <c r="M2" s="20"/>
      <c r="N2" s="20"/>
      <c r="O2" s="20"/>
      <c r="P2" s="20"/>
      <c r="Q2" s="20"/>
      <c r="R2" s="20"/>
      <c r="S2" s="20"/>
      <c r="T2" s="20"/>
      <c r="U2" s="20"/>
      <c r="V2" s="20"/>
    </row>
    <row r="3" spans="1:22" ht="19" x14ac:dyDescent="0.25">
      <c r="A3" s="20"/>
      <c r="B3" s="26" t="s">
        <v>545</v>
      </c>
      <c r="C3" s="27">
        <v>8253000000</v>
      </c>
      <c r="D3" s="27">
        <v>7893000000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5251000000</v>
      </c>
      <c r="D4" s="27">
        <v>5105000000</v>
      </c>
      <c r="E4" s="27">
        <v>0</v>
      </c>
      <c r="F4" s="28">
        <v>0</v>
      </c>
      <c r="G4" s="20"/>
      <c r="H4" s="20"/>
      <c r="I4" s="20"/>
      <c r="J4" s="20"/>
      <c r="K4" s="20"/>
      <c r="L4" s="20"/>
      <c r="M4" s="20"/>
      <c r="N4" s="20"/>
      <c r="O4" s="20"/>
      <c r="P4" s="20"/>
      <c r="Q4" s="20"/>
      <c r="R4" s="20"/>
      <c r="S4" s="20"/>
      <c r="T4" s="20"/>
      <c r="U4" s="20"/>
      <c r="V4" s="20"/>
    </row>
    <row r="5" spans="1:22" ht="19" x14ac:dyDescent="0.25">
      <c r="A5" s="20"/>
      <c r="B5" s="29" t="s">
        <v>547</v>
      </c>
      <c r="C5" s="27">
        <v>4437000000</v>
      </c>
      <c r="D5" s="27">
        <v>4164000000</v>
      </c>
      <c r="E5" s="27">
        <v>0</v>
      </c>
      <c r="F5" s="28">
        <v>0</v>
      </c>
      <c r="G5" s="20"/>
      <c r="H5" s="20"/>
      <c r="I5" s="20"/>
      <c r="J5" s="20"/>
      <c r="K5" s="20"/>
      <c r="L5" s="20"/>
      <c r="M5" s="20"/>
      <c r="N5" s="20"/>
      <c r="O5" s="20"/>
      <c r="P5" s="20"/>
      <c r="Q5" s="20"/>
      <c r="R5" s="20"/>
      <c r="S5" s="20"/>
      <c r="T5" s="20"/>
      <c r="U5" s="20"/>
      <c r="V5" s="20"/>
    </row>
    <row r="6" spans="1:22" ht="19" x14ac:dyDescent="0.25">
      <c r="A6" s="20"/>
      <c r="B6" s="29" t="s">
        <v>548</v>
      </c>
      <c r="C6" s="27">
        <v>47194000000</v>
      </c>
      <c r="D6" s="27">
        <v>44471000000</v>
      </c>
      <c r="E6" s="27">
        <v>0</v>
      </c>
      <c r="F6" s="28">
        <v>0</v>
      </c>
      <c r="G6" s="20"/>
      <c r="H6" s="20"/>
      <c r="I6" s="20"/>
      <c r="J6" s="20"/>
      <c r="K6" s="20"/>
      <c r="L6" s="20"/>
      <c r="M6" s="20"/>
      <c r="N6" s="20"/>
      <c r="O6" s="20"/>
      <c r="P6" s="20"/>
      <c r="Q6" s="20"/>
      <c r="R6" s="20"/>
      <c r="S6" s="20"/>
      <c r="T6" s="20"/>
      <c r="U6" s="20"/>
      <c r="V6" s="20"/>
    </row>
    <row r="7" spans="1:22" ht="19" x14ac:dyDescent="0.25">
      <c r="A7" s="20"/>
      <c r="B7" s="29" t="s">
        <v>549</v>
      </c>
      <c r="C7" s="27">
        <v>29430000000</v>
      </c>
      <c r="D7" s="27">
        <v>26042000000</v>
      </c>
      <c r="E7" s="27">
        <v>0</v>
      </c>
      <c r="F7" s="28">
        <v>0</v>
      </c>
      <c r="G7" s="20"/>
      <c r="H7" s="20"/>
      <c r="I7" s="20"/>
      <c r="J7" s="20"/>
      <c r="K7" s="20"/>
      <c r="L7" s="20"/>
      <c r="M7" s="20"/>
      <c r="N7" s="20"/>
      <c r="O7" s="20"/>
      <c r="P7" s="20"/>
      <c r="Q7" s="20"/>
      <c r="R7" s="20"/>
      <c r="S7" s="20"/>
      <c r="T7" s="20"/>
      <c r="U7" s="20"/>
      <c r="V7" s="20"/>
    </row>
    <row r="8" spans="1:22" ht="19" x14ac:dyDescent="0.25">
      <c r="A8" s="20"/>
      <c r="B8" s="29" t="s">
        <v>550</v>
      </c>
      <c r="C8" s="27">
        <v>8796000000</v>
      </c>
      <c r="D8" s="27">
        <v>6822000000</v>
      </c>
      <c r="E8" s="27">
        <v>0</v>
      </c>
      <c r="F8" s="28">
        <v>0</v>
      </c>
      <c r="G8" s="20"/>
      <c r="H8" s="20"/>
      <c r="I8" s="20"/>
      <c r="J8" s="20"/>
      <c r="K8" s="20"/>
      <c r="L8" s="20"/>
      <c r="M8" s="20"/>
      <c r="N8" s="20"/>
      <c r="O8" s="20"/>
      <c r="P8" s="20"/>
      <c r="Q8" s="20"/>
      <c r="R8" s="20"/>
      <c r="S8" s="20"/>
      <c r="T8" s="20"/>
      <c r="U8" s="20"/>
      <c r="V8" s="20"/>
    </row>
    <row r="9" spans="1:22" ht="19" x14ac:dyDescent="0.25">
      <c r="A9" s="20"/>
      <c r="B9" s="29" t="s">
        <v>551</v>
      </c>
      <c r="C9" s="27">
        <v>38226000000</v>
      </c>
      <c r="D9" s="27">
        <v>32864000000</v>
      </c>
      <c r="E9" s="27">
        <v>0</v>
      </c>
      <c r="F9" s="28">
        <v>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0</v>
      </c>
      <c r="D12" s="27">
        <v>0</v>
      </c>
      <c r="E12" s="27">
        <v>0</v>
      </c>
      <c r="F12" s="28">
        <v>0</v>
      </c>
      <c r="G12" s="20"/>
      <c r="H12" s="20"/>
      <c r="I12" s="20"/>
      <c r="J12" s="20"/>
      <c r="K12" s="20"/>
      <c r="L12" s="20"/>
      <c r="M12" s="20"/>
      <c r="N12" s="20"/>
      <c r="O12" s="20"/>
      <c r="P12" s="20"/>
      <c r="Q12" s="20"/>
      <c r="R12" s="20"/>
      <c r="S12" s="20"/>
      <c r="T12" s="20"/>
      <c r="U12" s="20"/>
      <c r="V12" s="20"/>
    </row>
    <row r="13" spans="1:22" ht="19" x14ac:dyDescent="0.25">
      <c r="A13" s="20"/>
      <c r="B13" s="29" t="s">
        <v>555</v>
      </c>
      <c r="C13" s="27">
        <v>8968000000</v>
      </c>
      <c r="D13" s="27">
        <v>11607000000</v>
      </c>
      <c r="E13" s="27">
        <v>0</v>
      </c>
      <c r="F13" s="28">
        <v>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896000000</v>
      </c>
      <c r="D15" s="27">
        <v>979000000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1186000000</v>
      </c>
      <c r="D17" s="34">
        <v>-114000000</v>
      </c>
      <c r="E17" s="34">
        <v>0</v>
      </c>
      <c r="F17" s="35">
        <v>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Fail</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0.22586174062083414</v>
      </c>
      <c r="D24" s="50">
        <f>D17/(D4)</f>
        <v>-2.2331047992164545E-2</v>
      </c>
      <c r="E24" s="50" t="e">
        <f>E17/(E4)</f>
        <v>#DIV/0!</v>
      </c>
      <c r="F24" s="51" t="e">
        <f>F17/(F4)</f>
        <v>#DIV/0!</v>
      </c>
      <c r="G24" s="46" t="e">
        <f>(IF(C24 &gt; 0.5, 100, IF(C24 &gt;= 0.2, 50, 0))) +
  (IF(D24 &gt; 0.5, 100, IF(D24 &gt;= 0.2, 50, 0))) +
  (IF(E24 &gt; 0.5, 100, IF(E24 &gt;= 0.2, 50, 0))) +
  (IF(F24 &gt; 0.5, 100, IF(F24 &gt;= 0.2, 50, 0)))</f>
        <v>#DIV/0!</v>
      </c>
      <c r="H24" s="47" t="s">
        <v>571</v>
      </c>
      <c r="I24" s="20"/>
      <c r="J24" s="20"/>
      <c r="K24" s="20"/>
      <c r="L24" s="20"/>
      <c r="M24" s="20"/>
      <c r="N24" s="20"/>
      <c r="O24" s="20"/>
      <c r="P24" s="20"/>
      <c r="Q24" s="20"/>
      <c r="R24" s="20"/>
      <c r="S24" s="20"/>
      <c r="T24" s="20"/>
      <c r="U24" s="20"/>
      <c r="V24" s="20"/>
    </row>
    <row r="25" spans="1:22" x14ac:dyDescent="0.2">
      <c r="A25" s="20"/>
      <c r="B25" s="39" t="s">
        <v>487</v>
      </c>
      <c r="C25" s="50">
        <f>C17/C6</f>
        <v>2.5130313175403651E-2</v>
      </c>
      <c r="D25" s="50">
        <f>D17/D6</f>
        <v>-2.5634683276742148E-3</v>
      </c>
      <c r="E25" s="50" t="e">
        <f>E17/E6</f>
        <v>#DIV/0!</v>
      </c>
      <c r="F25" s="51" t="e">
        <f>F17/F6</f>
        <v>#DIV/0!</v>
      </c>
      <c r="G25" s="46" t="e">
        <f>(IF(C25 &gt; 0.17, 100, IF(C25 &gt;= 0.1, 50, 0))) +
  (IF(D25 &gt; 0.17, 100, IF(D25 &gt;= 0.1, 50, 0))) +
  (IF(E25 &gt; 0.17, 100, IF(E25 &gt;= 0.1, 50, 0))) +
  (IF(F25 &gt; 0.17, 100, IF(F25 &gt;= 0.1, 50, 0)))</f>
        <v>#DIV/0!</v>
      </c>
      <c r="H25" s="47" t="s">
        <v>572</v>
      </c>
      <c r="I25" s="20"/>
      <c r="J25" s="20"/>
      <c r="K25" s="20"/>
      <c r="L25" s="20"/>
      <c r="M25" s="20"/>
      <c r="N25" s="20"/>
      <c r="O25" s="20"/>
      <c r="P25" s="20"/>
      <c r="Q25" s="20"/>
      <c r="R25" s="20"/>
      <c r="S25" s="20"/>
      <c r="T25" s="20"/>
      <c r="U25" s="20"/>
      <c r="V25" s="20"/>
    </row>
    <row r="26" spans="1:22" x14ac:dyDescent="0.2">
      <c r="A26" s="20"/>
      <c r="B26" s="39" t="s">
        <v>489</v>
      </c>
      <c r="C26" s="50">
        <f>C8/C6</f>
        <v>0.18637962452854176</v>
      </c>
      <c r="D26" s="50">
        <f>D8/D6</f>
        <v>0.1534033415034517</v>
      </c>
      <c r="E26" s="50" t="e">
        <f>E8/E6</f>
        <v>#DIV/0!</v>
      </c>
      <c r="F26" s="51" t="e">
        <f>F8/F6</f>
        <v>#DIV/0!</v>
      </c>
      <c r="G26" s="46" t="e">
        <f>(IF(C26 &lt; 0.5, 100, 0)) +
  (IF(D26 &lt; 0.5, 100, 0)) +
  (IF(E26 &lt; 0.5, 100, 0)) +
  (IF(F26 &lt; 0.5, 100, 0))</f>
        <v>#DIV/0!</v>
      </c>
      <c r="H26" s="47" t="s">
        <v>573</v>
      </c>
      <c r="I26" s="20"/>
      <c r="J26" s="20"/>
      <c r="K26" s="20"/>
      <c r="L26" s="20"/>
      <c r="M26" s="20"/>
      <c r="N26" s="20"/>
      <c r="O26" s="20"/>
      <c r="P26" s="20"/>
      <c r="Q26" s="20"/>
      <c r="R26" s="20"/>
      <c r="S26" s="20"/>
      <c r="T26" s="20"/>
      <c r="U26" s="20"/>
      <c r="V26" s="20"/>
    </row>
    <row r="27" spans="1:22" x14ac:dyDescent="0.2">
      <c r="A27" s="20"/>
      <c r="B27" s="39" t="s">
        <v>574</v>
      </c>
      <c r="C27" s="50">
        <f>C9/(C13+C10)</f>
        <v>4.2624888492417483</v>
      </c>
      <c r="D27" s="50">
        <f>D9/(D13+D10)</f>
        <v>2.8313948479365898</v>
      </c>
      <c r="E27" s="50" t="e">
        <f>E9/(E13+E10)</f>
        <v>#DIV/0!</v>
      </c>
      <c r="F27" s="51" t="e">
        <f>F9/(F13+F10)</f>
        <v>#DIV/0!</v>
      </c>
      <c r="G27" s="46" t="e">
        <f>(IF(C27 &lt; 0.8, 100, IF(C27 &lt; 1, 50, 0))) +
  (IF(D27 &lt; 0.8, 100, IF(D27 &lt; 1, 50, 0))) +
  (IF(E27 &lt; 0.8, 100, IF(E27 &lt; 1, 50, 0))) +
  (IF(F27 &lt; 0.8, 100, IF(F27 &lt; 1, 50, 0)))</f>
        <v>#DIV/0!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t="e">
        <f>(((C12-D12)/D12)+((D12-E12)/E12)+((E12-F12)/F12))/3</f>
        <v>#DIV/0!</v>
      </c>
      <c r="D29" s="54"/>
      <c r="E29" s="55"/>
      <c r="F29" s="56"/>
      <c r="G29" s="46" t="e">
        <f>(IF(C29 &gt;= 0.17, 100, IF(C29 &gt;= 0, 50, 0))) * (400/100)</f>
        <v>#DIV/0!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0.13224799286351471</v>
      </c>
      <c r="D31" s="50">
        <f>D17/(D13+D10)</f>
        <v>-9.8216593434996124E-3</v>
      </c>
      <c r="E31" s="50" t="e">
        <f>E17/(E13+E10)</f>
        <v>#DIV/0!</v>
      </c>
      <c r="F31" s="51" t="e">
        <f>F17/(F13+F10)</f>
        <v>#DIV/0!</v>
      </c>
      <c r="G31" s="46" t="e">
        <f>(IF(C31 &gt; 0.23, 100, 0)) +
  (IF(D31 &gt; 0.23, 100, 0)) +
  (IF(E31 &gt; 0.23, 100, 0)) +
  (IF(F31 &gt; 0.23, 100, 0))</f>
        <v>#DIV/0!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7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626</v>
      </c>
      <c r="D2" s="23" t="s">
        <v>627</v>
      </c>
      <c r="E2" s="23" t="s">
        <v>628</v>
      </c>
      <c r="F2" s="23" t="s">
        <v>629</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0.31083333333333329</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117000000</v>
      </c>
      <c r="D4" s="27">
        <v>119000000</v>
      </c>
      <c r="E4" s="27">
        <v>134000000</v>
      </c>
      <c r="F4" s="28">
        <v>154000000</v>
      </c>
      <c r="G4" s="20"/>
      <c r="H4" s="20"/>
      <c r="I4" s="20"/>
      <c r="J4" s="20"/>
      <c r="K4" s="20"/>
      <c r="L4" s="20"/>
      <c r="M4" s="20"/>
      <c r="N4" s="20"/>
      <c r="O4" s="20"/>
      <c r="P4" s="20"/>
      <c r="Q4" s="20"/>
      <c r="R4" s="20"/>
      <c r="S4" s="20"/>
      <c r="T4" s="20"/>
      <c r="U4" s="20"/>
      <c r="V4" s="20"/>
    </row>
    <row r="5" spans="1:22" ht="19" x14ac:dyDescent="0.25">
      <c r="A5" s="20"/>
      <c r="B5" s="29" t="s">
        <v>547</v>
      </c>
      <c r="C5" s="27">
        <v>10210000000</v>
      </c>
      <c r="D5" s="27">
        <v>10217000000</v>
      </c>
      <c r="E5" s="27">
        <v>2873000000</v>
      </c>
      <c r="F5" s="28">
        <v>2867000000</v>
      </c>
      <c r="G5" s="20"/>
      <c r="H5" s="20"/>
      <c r="I5" s="20"/>
      <c r="J5" s="20"/>
      <c r="K5" s="20"/>
      <c r="L5" s="20"/>
      <c r="M5" s="20"/>
      <c r="N5" s="20"/>
      <c r="O5" s="20"/>
      <c r="P5" s="20"/>
      <c r="Q5" s="20"/>
      <c r="R5" s="20"/>
      <c r="S5" s="20"/>
      <c r="T5" s="20"/>
      <c r="U5" s="20"/>
      <c r="V5" s="20"/>
    </row>
    <row r="6" spans="1:22" ht="19" x14ac:dyDescent="0.25">
      <c r="A6" s="20"/>
      <c r="B6" s="29" t="s">
        <v>548</v>
      </c>
      <c r="C6" s="27">
        <v>15772000000</v>
      </c>
      <c r="D6" s="27">
        <v>15947000000</v>
      </c>
      <c r="E6" s="27">
        <v>6943000000</v>
      </c>
      <c r="F6" s="28">
        <v>6361000000</v>
      </c>
      <c r="G6" s="20"/>
      <c r="H6" s="20"/>
      <c r="I6" s="20"/>
      <c r="J6" s="20"/>
      <c r="K6" s="20"/>
      <c r="L6" s="20"/>
      <c r="M6" s="20"/>
      <c r="N6" s="20"/>
      <c r="O6" s="20"/>
      <c r="P6" s="20"/>
      <c r="Q6" s="20"/>
      <c r="R6" s="20"/>
      <c r="S6" s="20"/>
      <c r="T6" s="20"/>
      <c r="U6" s="20"/>
      <c r="V6" s="20"/>
    </row>
    <row r="7" spans="1:22" ht="19" x14ac:dyDescent="0.25">
      <c r="A7" s="20"/>
      <c r="B7" s="29" t="s">
        <v>549</v>
      </c>
      <c r="C7" s="27">
        <v>2648000000</v>
      </c>
      <c r="D7" s="27">
        <v>2849000000</v>
      </c>
      <c r="E7" s="27">
        <v>3065000000</v>
      </c>
      <c r="F7" s="28">
        <v>2136000000</v>
      </c>
      <c r="G7" s="20"/>
      <c r="H7" s="20"/>
      <c r="I7" s="20"/>
      <c r="J7" s="20"/>
      <c r="K7" s="20"/>
      <c r="L7" s="20"/>
      <c r="M7" s="20"/>
      <c r="N7" s="20"/>
      <c r="O7" s="20"/>
      <c r="P7" s="20"/>
      <c r="Q7" s="20"/>
      <c r="R7" s="20"/>
      <c r="S7" s="20"/>
      <c r="T7" s="20"/>
      <c r="U7" s="20"/>
      <c r="V7" s="20"/>
    </row>
    <row r="8" spans="1:22" ht="19" x14ac:dyDescent="0.25">
      <c r="A8" s="20"/>
      <c r="B8" s="29" t="s">
        <v>550</v>
      </c>
      <c r="C8" s="27">
        <v>10927000000</v>
      </c>
      <c r="D8" s="27">
        <v>10898000000</v>
      </c>
      <c r="E8" s="27">
        <v>3971000000</v>
      </c>
      <c r="F8" s="28">
        <v>4725000000</v>
      </c>
      <c r="G8" s="20"/>
      <c r="H8" s="20"/>
      <c r="I8" s="20"/>
      <c r="J8" s="20"/>
      <c r="K8" s="20"/>
      <c r="L8" s="20"/>
      <c r="M8" s="20"/>
      <c r="N8" s="20"/>
      <c r="O8" s="20"/>
      <c r="P8" s="20"/>
      <c r="Q8" s="20"/>
      <c r="R8" s="20"/>
      <c r="S8" s="20"/>
      <c r="T8" s="20"/>
      <c r="U8" s="20"/>
      <c r="V8" s="20"/>
    </row>
    <row r="9" spans="1:22" ht="19" x14ac:dyDescent="0.25">
      <c r="A9" s="20"/>
      <c r="B9" s="29" t="s">
        <v>551</v>
      </c>
      <c r="C9" s="27">
        <v>13575000000</v>
      </c>
      <c r="D9" s="27">
        <v>13747000000</v>
      </c>
      <c r="E9" s="27">
        <v>7036000000</v>
      </c>
      <c r="F9" s="28">
        <v>6861000000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-41000000</v>
      </c>
      <c r="D12" s="27">
        <v>-585000000</v>
      </c>
      <c r="E12" s="27">
        <v>-1940000000</v>
      </c>
      <c r="F12" s="28">
        <v>-2776000000</v>
      </c>
      <c r="G12" s="20"/>
      <c r="H12" s="20"/>
      <c r="I12" s="20"/>
      <c r="J12" s="20"/>
      <c r="K12" s="20"/>
      <c r="L12" s="20"/>
      <c r="M12" s="20"/>
      <c r="N12" s="20"/>
      <c r="O12" s="20"/>
      <c r="P12" s="20"/>
      <c r="Q12" s="20"/>
      <c r="R12" s="20"/>
      <c r="S12" s="20"/>
      <c r="T12" s="20"/>
      <c r="U12" s="20"/>
      <c r="V12" s="20"/>
    </row>
    <row r="13" spans="1:22" ht="19" x14ac:dyDescent="0.25">
      <c r="A13" s="20"/>
      <c r="B13" s="29" t="s">
        <v>555</v>
      </c>
      <c r="C13" s="27">
        <v>2197000000</v>
      </c>
      <c r="D13" s="27">
        <v>2200000000</v>
      </c>
      <c r="E13" s="27">
        <v>-93000000</v>
      </c>
      <c r="F13" s="28">
        <v>-500000000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332000000</v>
      </c>
      <c r="D15" s="27">
        <v>313000000</v>
      </c>
      <c r="E15" s="27">
        <v>253000000</v>
      </c>
      <c r="F15" s="28">
        <v>267000000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2064000000</v>
      </c>
      <c r="D17" s="34">
        <v>757000000</v>
      </c>
      <c r="E17" s="34">
        <v>974000000</v>
      </c>
      <c r="F17" s="35">
        <v>706000000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17.641025641025642</v>
      </c>
      <c r="D24" s="50">
        <f>D17/(D4)</f>
        <v>6.3613445378151257</v>
      </c>
      <c r="E24" s="50">
        <f>E17/(E4)</f>
        <v>7.2686567164179108</v>
      </c>
      <c r="F24" s="51">
        <f>F17/(F4)</f>
        <v>4.5844155844155843</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0.13086482373827035</v>
      </c>
      <c r="D25" s="50">
        <f>D17/D6</f>
        <v>4.7469743525427981E-2</v>
      </c>
      <c r="E25" s="50">
        <f>E17/E6</f>
        <v>0.140285179317298</v>
      </c>
      <c r="F25" s="51">
        <f>F17/F6</f>
        <v>0.11098883823298224</v>
      </c>
      <c r="G25" s="46">
        <f>(IF(C25 &gt; 0.17, 100, IF(C25 &gt;= 0.1, 50, 0))) +
  (IF(D25 &gt; 0.17, 100, IF(D25 &gt;= 0.1, 50, 0))) +
  (IF(E25 &gt; 0.17, 100, IF(E25 &gt;= 0.1, 50, 0))) +
  (IF(F25 &gt; 0.17, 100, IF(F25 &gt;= 0.1, 50, 0)))</f>
        <v>150</v>
      </c>
      <c r="H25" s="47" t="s">
        <v>572</v>
      </c>
      <c r="I25" s="20"/>
      <c r="J25" s="20"/>
      <c r="K25" s="20"/>
      <c r="L25" s="20"/>
      <c r="M25" s="20"/>
      <c r="N25" s="20"/>
      <c r="O25" s="20"/>
      <c r="P25" s="20"/>
      <c r="Q25" s="20"/>
      <c r="R25" s="20"/>
      <c r="S25" s="20"/>
      <c r="T25" s="20"/>
      <c r="U25" s="20"/>
      <c r="V25" s="20"/>
    </row>
    <row r="26" spans="1:22" x14ac:dyDescent="0.2">
      <c r="A26" s="20"/>
      <c r="B26" s="39" t="s">
        <v>489</v>
      </c>
      <c r="C26" s="50">
        <f>C8/C6</f>
        <v>0.69281004311437988</v>
      </c>
      <c r="D26" s="50">
        <f>D8/D6</f>
        <v>0.68338872515206617</v>
      </c>
      <c r="E26" s="50">
        <f>E8/E6</f>
        <v>0.57194296413654044</v>
      </c>
      <c r="F26" s="51">
        <f>F8/F6</f>
        <v>0.74280773463291938</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6.178880291306327</v>
      </c>
      <c r="D27" s="50">
        <f>D9/(D13+D10)</f>
        <v>6.248636363636364</v>
      </c>
      <c r="E27" s="50">
        <f>E9/(E13+E10)</f>
        <v>-75.655913978494624</v>
      </c>
      <c r="F27" s="51">
        <f>F9/(F13+F10)</f>
        <v>-13.722</v>
      </c>
      <c r="G27" s="46">
        <f>(IF(C27 &lt; 0.8, 100, IF(C27 &lt; 1, 50, 0))) +
  (IF(D27 &lt; 0.8, 100, IF(D27 &lt; 1, 50, 0))) +
  (IF(E27 &lt; 0.8, 100, IF(E27 &lt; 1, 50, 0))) +
  (IF(F27 &lt; 0.8, 100, IF(F27 &lt; 1, 50, 0)))</f>
        <v>200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-0.64317362530470468</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0.93946290395994536</v>
      </c>
      <c r="D31" s="50">
        <f>D17/(D13+D10)</f>
        <v>0.34409090909090911</v>
      </c>
      <c r="E31" s="50">
        <f>E17/(E13+E10)</f>
        <v>-10.473118279569892</v>
      </c>
      <c r="F31" s="51">
        <f>F17/(F13+F10)</f>
        <v>-1.4119999999999999</v>
      </c>
      <c r="G31" s="46">
        <f>(IF(C31 &gt; 0.23, 100, 0)) +
  (IF(D31 &gt; 0.23, 100, 0)) +
  (IF(E31 &gt; 0.23, 100, 0)) +
  (IF(F31 &gt; 0.23, 100, 0))</f>
        <v>200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8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0.495</v>
      </c>
      <c r="J2" s="20"/>
      <c r="K2" s="20"/>
      <c r="L2" s="20"/>
      <c r="M2" s="20"/>
      <c r="N2" s="20"/>
      <c r="O2" s="20"/>
      <c r="P2" s="20"/>
      <c r="Q2" s="20"/>
      <c r="R2" s="20"/>
      <c r="S2" s="20"/>
      <c r="T2" s="20"/>
      <c r="U2" s="20"/>
      <c r="V2" s="20"/>
    </row>
    <row r="3" spans="1:22" ht="19" x14ac:dyDescent="0.25">
      <c r="A3" s="20"/>
      <c r="B3" s="26" t="s">
        <v>545</v>
      </c>
      <c r="C3" s="27">
        <v>1167484000</v>
      </c>
      <c r="D3" s="27">
        <v>1405384000</v>
      </c>
      <c r="E3" s="27">
        <v>1089705000</v>
      </c>
      <c r="F3" s="28">
        <v>603317000</v>
      </c>
      <c r="G3" s="20"/>
      <c r="H3" s="20"/>
      <c r="I3" s="20"/>
      <c r="J3" s="20"/>
      <c r="K3" s="20"/>
      <c r="L3" s="20"/>
      <c r="M3" s="20"/>
      <c r="N3" s="20"/>
      <c r="O3" s="20"/>
      <c r="P3" s="20"/>
      <c r="Q3" s="20"/>
      <c r="R3" s="20"/>
      <c r="S3" s="20"/>
      <c r="T3" s="20"/>
      <c r="U3" s="20"/>
      <c r="V3" s="20"/>
    </row>
    <row r="4" spans="1:22" ht="19" x14ac:dyDescent="0.25">
      <c r="A4" s="20"/>
      <c r="B4" s="29" t="s">
        <v>546</v>
      </c>
      <c r="C4" s="27">
        <v>801628000</v>
      </c>
      <c r="D4" s="27">
        <v>642774000</v>
      </c>
      <c r="E4" s="27">
        <v>562740000</v>
      </c>
      <c r="F4" s="28">
        <v>416942000</v>
      </c>
      <c r="G4" s="20"/>
      <c r="H4" s="20"/>
      <c r="I4" s="20"/>
      <c r="J4" s="20"/>
      <c r="K4" s="20"/>
      <c r="L4" s="20"/>
      <c r="M4" s="20"/>
      <c r="N4" s="20"/>
      <c r="O4" s="20"/>
      <c r="P4" s="20"/>
      <c r="Q4" s="20"/>
      <c r="R4" s="20"/>
      <c r="S4" s="20"/>
      <c r="T4" s="20"/>
      <c r="U4" s="20"/>
      <c r="V4" s="20"/>
    </row>
    <row r="5" spans="1:22" ht="19" x14ac:dyDescent="0.25">
      <c r="A5" s="20"/>
      <c r="B5" s="29" t="s">
        <v>547</v>
      </c>
      <c r="C5" s="27">
        <v>1432384000</v>
      </c>
      <c r="D5" s="27">
        <v>1400880000</v>
      </c>
      <c r="E5" s="27">
        <v>1409674000</v>
      </c>
      <c r="F5" s="28">
        <v>855228000</v>
      </c>
      <c r="G5" s="20"/>
      <c r="H5" s="20"/>
      <c r="I5" s="20"/>
      <c r="J5" s="20"/>
      <c r="K5" s="20"/>
      <c r="L5" s="20"/>
      <c r="M5" s="20"/>
      <c r="N5" s="20"/>
      <c r="O5" s="20"/>
      <c r="P5" s="20"/>
      <c r="Q5" s="20"/>
      <c r="R5" s="20"/>
      <c r="S5" s="20"/>
      <c r="T5" s="20"/>
      <c r="U5" s="20"/>
      <c r="V5" s="20"/>
    </row>
    <row r="6" spans="1:22" ht="19" x14ac:dyDescent="0.25">
      <c r="A6" s="20"/>
      <c r="B6" s="29" t="s">
        <v>548</v>
      </c>
      <c r="C6" s="27">
        <v>5093312000</v>
      </c>
      <c r="D6" s="27">
        <v>5169462000</v>
      </c>
      <c r="E6" s="27">
        <v>4877780000</v>
      </c>
      <c r="F6" s="28">
        <v>3235423000</v>
      </c>
      <c r="G6" s="20"/>
      <c r="H6" s="20"/>
      <c r="I6" s="20"/>
      <c r="J6" s="20"/>
      <c r="K6" s="20"/>
      <c r="L6" s="20"/>
      <c r="M6" s="20"/>
      <c r="N6" s="20"/>
      <c r="O6" s="20"/>
      <c r="P6" s="20"/>
      <c r="Q6" s="20"/>
      <c r="R6" s="20"/>
      <c r="S6" s="20"/>
      <c r="T6" s="20"/>
      <c r="U6" s="20"/>
      <c r="V6" s="20"/>
    </row>
    <row r="7" spans="1:22" ht="19" x14ac:dyDescent="0.25">
      <c r="A7" s="20"/>
      <c r="B7" s="29" t="s">
        <v>549</v>
      </c>
      <c r="C7" s="27">
        <v>880771000</v>
      </c>
      <c r="D7" s="27">
        <v>992044000</v>
      </c>
      <c r="E7" s="27">
        <v>1155907000</v>
      </c>
      <c r="F7" s="28">
        <v>641524000</v>
      </c>
      <c r="G7" s="20"/>
      <c r="H7" s="20"/>
      <c r="I7" s="20"/>
      <c r="J7" s="20"/>
      <c r="K7" s="20"/>
      <c r="L7" s="20"/>
      <c r="M7" s="20"/>
      <c r="N7" s="20"/>
      <c r="O7" s="20"/>
      <c r="P7" s="20"/>
      <c r="Q7" s="20"/>
      <c r="R7" s="20"/>
      <c r="S7" s="20"/>
      <c r="T7" s="20"/>
      <c r="U7" s="20"/>
      <c r="V7" s="20"/>
    </row>
    <row r="8" spans="1:22" ht="19" x14ac:dyDescent="0.25">
      <c r="A8" s="20"/>
      <c r="B8" s="29" t="s">
        <v>550</v>
      </c>
      <c r="C8" s="27">
        <v>1862922000</v>
      </c>
      <c r="D8" s="27">
        <v>1807692000</v>
      </c>
      <c r="E8" s="27">
        <v>1449736000</v>
      </c>
      <c r="F8" s="28">
        <v>1137488000</v>
      </c>
      <c r="G8" s="20"/>
      <c r="H8" s="20"/>
      <c r="I8" s="20"/>
      <c r="J8" s="20"/>
      <c r="K8" s="20"/>
      <c r="L8" s="20"/>
      <c r="M8" s="20"/>
      <c r="N8" s="20"/>
      <c r="O8" s="20"/>
      <c r="P8" s="20"/>
      <c r="Q8" s="20"/>
      <c r="R8" s="20"/>
      <c r="S8" s="20"/>
      <c r="T8" s="20"/>
      <c r="U8" s="20"/>
      <c r="V8" s="20"/>
    </row>
    <row r="9" spans="1:22" ht="19" x14ac:dyDescent="0.25">
      <c r="A9" s="20"/>
      <c r="B9" s="29" t="s">
        <v>551</v>
      </c>
      <c r="C9" s="27">
        <v>2743693000</v>
      </c>
      <c r="D9" s="27">
        <v>2799736000</v>
      </c>
      <c r="E9" s="27">
        <v>2605643000</v>
      </c>
      <c r="F9" s="28">
        <v>1779012000</v>
      </c>
      <c r="G9" s="20"/>
      <c r="H9" s="20"/>
      <c r="I9" s="20"/>
      <c r="J9" s="20"/>
      <c r="K9" s="20"/>
      <c r="L9" s="20"/>
      <c r="M9" s="20"/>
      <c r="N9" s="20"/>
      <c r="O9" s="20"/>
      <c r="P9" s="20"/>
      <c r="Q9" s="20"/>
      <c r="R9" s="20"/>
      <c r="S9" s="20"/>
      <c r="T9" s="20"/>
      <c r="U9" s="20"/>
      <c r="V9" s="20"/>
    </row>
    <row r="10" spans="1:22" ht="19" x14ac:dyDescent="0.25">
      <c r="A10" s="20"/>
      <c r="B10" s="29" t="s">
        <v>552</v>
      </c>
      <c r="C10" s="27">
        <v>1032921000</v>
      </c>
      <c r="D10" s="27">
        <v>808491000</v>
      </c>
      <c r="E10" s="27">
        <v>448976000</v>
      </c>
      <c r="F10" s="28">
        <v>332164000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2519313000</v>
      </c>
      <c r="D12" s="27">
        <v>2316224000</v>
      </c>
      <c r="E12" s="27">
        <v>1965957000</v>
      </c>
      <c r="F12" s="28">
        <v>1432565000</v>
      </c>
      <c r="G12" s="20"/>
      <c r="H12" s="20"/>
      <c r="I12" s="20"/>
      <c r="J12" s="20"/>
      <c r="K12" s="20"/>
      <c r="L12" s="20"/>
      <c r="M12" s="20"/>
      <c r="N12" s="20"/>
      <c r="O12" s="20"/>
      <c r="P12" s="20"/>
      <c r="Q12" s="20"/>
      <c r="R12" s="20"/>
      <c r="S12" s="20"/>
      <c r="T12" s="20"/>
      <c r="U12" s="20"/>
      <c r="V12" s="20"/>
    </row>
    <row r="13" spans="1:22" ht="19" x14ac:dyDescent="0.25">
      <c r="A13" s="20"/>
      <c r="B13" s="29" t="s">
        <v>555</v>
      </c>
      <c r="C13" s="27">
        <v>2349619000</v>
      </c>
      <c r="D13" s="27">
        <v>2369726000</v>
      </c>
      <c r="E13" s="27">
        <v>2272137000</v>
      </c>
      <c r="F13" s="28">
        <v>1456411000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173443000</v>
      </c>
      <c r="D15" s="27">
        <v>159774000</v>
      </c>
      <c r="E15" s="27">
        <v>104303000</v>
      </c>
      <c r="F15" s="28">
        <v>80251000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521670000</v>
      </c>
      <c r="D17" s="34">
        <v>58516000</v>
      </c>
      <c r="E17" s="34">
        <v>411156000</v>
      </c>
      <c r="F17" s="35">
        <v>486533000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0.65076319689432005</v>
      </c>
      <c r="D24" s="50">
        <f>D17/(D4)</f>
        <v>9.1036662963965564E-2</v>
      </c>
      <c r="E24" s="50">
        <f>E17/(E4)</f>
        <v>0.73063226356754452</v>
      </c>
      <c r="F24" s="51">
        <f>F17/(F4)</f>
        <v>1.1669081071228133</v>
      </c>
      <c r="G24" s="46">
        <f>(IF(C24 &gt; 0.5, 100, IF(C24 &gt;= 0.2, 50, 0))) +
  (IF(D24 &gt; 0.5, 100, IF(D24 &gt;= 0.2, 50, 0))) +
  (IF(E24 &gt; 0.5, 100, IF(E24 &gt;= 0.2, 50, 0))) +
  (IF(F24 &gt; 0.5, 100, IF(F24 &gt;= 0.2, 50, 0)))</f>
        <v>300</v>
      </c>
      <c r="H24" s="47" t="s">
        <v>571</v>
      </c>
      <c r="I24" s="20"/>
      <c r="J24" s="20"/>
      <c r="K24" s="20"/>
      <c r="L24" s="20"/>
      <c r="M24" s="20"/>
      <c r="N24" s="20"/>
      <c r="O24" s="20"/>
      <c r="P24" s="20"/>
      <c r="Q24" s="20"/>
      <c r="R24" s="20"/>
      <c r="S24" s="20"/>
      <c r="T24" s="20"/>
      <c r="U24" s="20"/>
      <c r="V24" s="20"/>
    </row>
    <row r="25" spans="1:22" x14ac:dyDescent="0.2">
      <c r="A25" s="20"/>
      <c r="B25" s="39" t="s">
        <v>487</v>
      </c>
      <c r="C25" s="50">
        <f>C17/C6</f>
        <v>0.10242254941381954</v>
      </c>
      <c r="D25" s="50">
        <f>D17/D6</f>
        <v>1.1319553175939778E-2</v>
      </c>
      <c r="E25" s="50">
        <f>E17/E6</f>
        <v>8.4291624468508214E-2</v>
      </c>
      <c r="F25" s="51">
        <f>F17/F6</f>
        <v>0.15037693680239028</v>
      </c>
      <c r="G25" s="46">
        <f>(IF(C25 &gt; 0.17, 100, IF(C25 &gt;= 0.1, 50, 0))) +
  (IF(D25 &gt; 0.17, 100, IF(D25 &gt;= 0.1, 50, 0))) +
  (IF(E25 &gt; 0.17, 100, IF(E25 &gt;= 0.1, 50, 0))) +
  (IF(F25 &gt; 0.17, 100, IF(F25 &gt;= 0.1, 50, 0)))</f>
        <v>100</v>
      </c>
      <c r="H25" s="47" t="s">
        <v>572</v>
      </c>
      <c r="I25" s="20"/>
      <c r="J25" s="20"/>
      <c r="K25" s="20"/>
      <c r="L25" s="20"/>
      <c r="M25" s="20"/>
      <c r="N25" s="20"/>
      <c r="O25" s="20"/>
      <c r="P25" s="20"/>
      <c r="Q25" s="20"/>
      <c r="R25" s="20"/>
      <c r="S25" s="20"/>
      <c r="T25" s="20"/>
      <c r="U25" s="20"/>
      <c r="V25" s="20"/>
    </row>
    <row r="26" spans="1:22" x14ac:dyDescent="0.2">
      <c r="A26" s="20"/>
      <c r="B26" s="39" t="s">
        <v>489</v>
      </c>
      <c r="C26" s="50">
        <f>C8/C6</f>
        <v>0.36575846914542048</v>
      </c>
      <c r="D26" s="50">
        <f>D8/D6</f>
        <v>0.34968667919408247</v>
      </c>
      <c r="E26" s="50">
        <f>E8/E6</f>
        <v>0.29721225639532739</v>
      </c>
      <c r="F26" s="51">
        <f>F8/F6</f>
        <v>0.35157319460237502</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0.81113394076640633</v>
      </c>
      <c r="D27" s="50">
        <f>D9/(D13+D10)</f>
        <v>0.88091404708992493</v>
      </c>
      <c r="E27" s="50">
        <f>E9/(E13+E10)</f>
        <v>0.95756515808053544</v>
      </c>
      <c r="F27" s="51">
        <f>F9/(F13+F10)</f>
        <v>0.99465328543673037</v>
      </c>
      <c r="G27" s="46">
        <f>(IF(C27 &lt; 0.8, 100, IF(C27 &lt; 1, 50, 0))) +
  (IF(D27 &lt; 0.8, 100, IF(D27 &lt; 1, 50, 0))) +
  (IF(E27 &lt; 0.8, 100, IF(E27 &lt; 1, 50, 0))) +
  (IF(F27 &lt; 0.8, 100, IF(F27 &lt; 1, 50, 0)))</f>
        <v>200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0.21272692245515148</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0.15422434028865881</v>
      </c>
      <c r="D31" s="50">
        <f>D17/(D13+D10)</f>
        <v>1.8411581084614423E-2</v>
      </c>
      <c r="E31" s="50">
        <f>E17/(E13+E10)</f>
        <v>0.15109846595859855</v>
      </c>
      <c r="F31" s="51">
        <f>F17/(F13+F10)</f>
        <v>0.27202269963518444</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9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0.42333333333333334</v>
      </c>
      <c r="J2" s="20"/>
      <c r="K2" s="20"/>
      <c r="L2" s="20"/>
      <c r="M2" s="20"/>
      <c r="N2" s="20"/>
      <c r="O2" s="20"/>
      <c r="P2" s="20"/>
      <c r="Q2" s="20"/>
      <c r="R2" s="20"/>
      <c r="S2" s="20"/>
      <c r="T2" s="20"/>
      <c r="U2" s="20"/>
      <c r="V2" s="20"/>
    </row>
    <row r="3" spans="1:22" ht="19" x14ac:dyDescent="0.25">
      <c r="A3" s="20"/>
      <c r="B3" s="26" t="s">
        <v>545</v>
      </c>
      <c r="C3" s="27">
        <v>8578000000</v>
      </c>
      <c r="D3" s="27">
        <v>6322000000</v>
      </c>
      <c r="E3" s="27">
        <v>5340000000</v>
      </c>
      <c r="F3" s="28">
        <v>5745000000</v>
      </c>
      <c r="G3" s="20"/>
      <c r="H3" s="20"/>
      <c r="I3" s="20"/>
      <c r="J3" s="20"/>
      <c r="K3" s="20"/>
      <c r="L3" s="20"/>
      <c r="M3" s="20"/>
      <c r="N3" s="20"/>
      <c r="O3" s="20"/>
      <c r="P3" s="20"/>
      <c r="Q3" s="20"/>
      <c r="R3" s="20"/>
      <c r="S3" s="20"/>
      <c r="T3" s="20"/>
      <c r="U3" s="20"/>
      <c r="V3" s="20"/>
    </row>
    <row r="4" spans="1:22" ht="19" x14ac:dyDescent="0.25">
      <c r="A4" s="20"/>
      <c r="B4" s="29" t="s">
        <v>546</v>
      </c>
      <c r="C4" s="27">
        <v>6198000000</v>
      </c>
      <c r="D4" s="27">
        <v>5900000000</v>
      </c>
      <c r="E4" s="27">
        <v>5417000000</v>
      </c>
      <c r="F4" s="28">
        <v>5100000000</v>
      </c>
      <c r="G4" s="20"/>
      <c r="H4" s="20"/>
      <c r="I4" s="20"/>
      <c r="J4" s="20"/>
      <c r="K4" s="20"/>
      <c r="L4" s="20"/>
      <c r="M4" s="20"/>
      <c r="N4" s="20"/>
      <c r="O4" s="20"/>
      <c r="P4" s="20"/>
      <c r="Q4" s="20"/>
      <c r="R4" s="20"/>
      <c r="S4" s="20"/>
      <c r="T4" s="20"/>
      <c r="U4" s="20"/>
      <c r="V4" s="20"/>
    </row>
    <row r="5" spans="1:22" ht="19" x14ac:dyDescent="0.25">
      <c r="A5" s="20"/>
      <c r="B5" s="29" t="s">
        <v>547</v>
      </c>
      <c r="C5" s="27">
        <v>20586000000</v>
      </c>
      <c r="D5" s="27">
        <v>20334000000</v>
      </c>
      <c r="E5" s="27">
        <v>20098000000</v>
      </c>
      <c r="F5" s="28">
        <v>20053000000</v>
      </c>
      <c r="G5" s="20"/>
      <c r="H5" s="20"/>
      <c r="I5" s="20"/>
      <c r="J5" s="20"/>
      <c r="K5" s="20"/>
      <c r="L5" s="20"/>
      <c r="M5" s="20"/>
      <c r="N5" s="20"/>
      <c r="O5" s="20"/>
      <c r="P5" s="20"/>
      <c r="Q5" s="20"/>
      <c r="R5" s="20"/>
      <c r="S5" s="20"/>
      <c r="T5" s="20"/>
      <c r="U5" s="20"/>
      <c r="V5" s="20"/>
    </row>
    <row r="6" spans="1:22" ht="19" x14ac:dyDescent="0.25">
      <c r="A6" s="20"/>
      <c r="B6" s="29" t="s">
        <v>548</v>
      </c>
      <c r="C6" s="27">
        <v>54810000000</v>
      </c>
      <c r="D6" s="27">
        <v>51585000000</v>
      </c>
      <c r="E6" s="27">
        <v>50073000000</v>
      </c>
      <c r="F6" s="28">
        <v>51308000000</v>
      </c>
      <c r="G6" s="20"/>
      <c r="H6" s="20"/>
      <c r="I6" s="20"/>
      <c r="J6" s="20"/>
      <c r="K6" s="20"/>
      <c r="L6" s="20"/>
      <c r="M6" s="20"/>
      <c r="N6" s="20"/>
      <c r="O6" s="20"/>
      <c r="P6" s="20"/>
      <c r="Q6" s="20"/>
      <c r="R6" s="20"/>
      <c r="S6" s="20"/>
      <c r="T6" s="20"/>
      <c r="U6" s="20"/>
      <c r="V6" s="20"/>
    </row>
    <row r="7" spans="1:22" ht="19" x14ac:dyDescent="0.25">
      <c r="A7" s="20"/>
      <c r="B7" s="29" t="s">
        <v>549</v>
      </c>
      <c r="C7" s="27">
        <v>16432000000</v>
      </c>
      <c r="D7" s="27">
        <v>15341000000</v>
      </c>
      <c r="E7" s="27">
        <v>13978000000</v>
      </c>
      <c r="F7" s="28">
        <v>15964000000</v>
      </c>
      <c r="G7" s="20"/>
      <c r="H7" s="20"/>
      <c r="I7" s="20"/>
      <c r="J7" s="20"/>
      <c r="K7" s="20"/>
      <c r="L7" s="20"/>
      <c r="M7" s="20"/>
      <c r="N7" s="20"/>
      <c r="O7" s="20"/>
      <c r="P7" s="20"/>
      <c r="Q7" s="20"/>
      <c r="R7" s="20"/>
      <c r="S7" s="20"/>
      <c r="T7" s="20"/>
      <c r="U7" s="20"/>
      <c r="V7" s="20"/>
    </row>
    <row r="8" spans="1:22" ht="19" x14ac:dyDescent="0.25">
      <c r="A8" s="20"/>
      <c r="B8" s="29" t="s">
        <v>550</v>
      </c>
      <c r="C8" s="27">
        <v>17079000000</v>
      </c>
      <c r="D8" s="27">
        <v>17676000000</v>
      </c>
      <c r="E8" s="27">
        <v>18454000000</v>
      </c>
      <c r="F8" s="28">
        <v>19683000000</v>
      </c>
      <c r="G8" s="20"/>
      <c r="H8" s="20"/>
      <c r="I8" s="20"/>
      <c r="J8" s="20"/>
      <c r="K8" s="20"/>
      <c r="L8" s="20"/>
      <c r="M8" s="20"/>
      <c r="N8" s="20"/>
      <c r="O8" s="20"/>
      <c r="P8" s="20"/>
      <c r="Q8" s="20"/>
      <c r="R8" s="20"/>
      <c r="S8" s="20"/>
      <c r="T8" s="20"/>
      <c r="U8" s="20"/>
      <c r="V8" s="20"/>
    </row>
    <row r="9" spans="1:22" ht="19" x14ac:dyDescent="0.25">
      <c r="A9" s="20"/>
      <c r="B9" s="29" t="s">
        <v>551</v>
      </c>
      <c r="C9" s="27">
        <v>33511000000</v>
      </c>
      <c r="D9" s="27">
        <v>33017000000</v>
      </c>
      <c r="E9" s="27">
        <v>32432000000</v>
      </c>
      <c r="F9" s="28">
        <v>35647000000</v>
      </c>
      <c r="G9" s="20"/>
      <c r="H9" s="20"/>
      <c r="I9" s="20"/>
      <c r="J9" s="20"/>
      <c r="K9" s="20"/>
      <c r="L9" s="20"/>
      <c r="M9" s="20"/>
      <c r="N9" s="20"/>
      <c r="O9" s="20"/>
      <c r="P9" s="20"/>
      <c r="Q9" s="20"/>
      <c r="R9" s="20"/>
      <c r="S9" s="20"/>
      <c r="T9" s="20"/>
      <c r="U9" s="20"/>
      <c r="V9" s="20"/>
    </row>
    <row r="10" spans="1:22" ht="19" x14ac:dyDescent="0.25">
      <c r="A10" s="20"/>
      <c r="B10" s="29" t="s">
        <v>552</v>
      </c>
      <c r="C10" s="27">
        <v>21054000000</v>
      </c>
      <c r="D10" s="27">
        <v>20721000000</v>
      </c>
      <c r="E10" s="27">
        <v>19619000000</v>
      </c>
      <c r="F10" s="28">
        <v>17893000000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39270000000</v>
      </c>
      <c r="D12" s="27">
        <v>37403000000</v>
      </c>
      <c r="E12" s="27">
        <v>35420000000</v>
      </c>
      <c r="F12" s="28">
        <v>33498000000</v>
      </c>
      <c r="G12" s="20"/>
      <c r="H12" s="20"/>
      <c r="I12" s="20"/>
      <c r="J12" s="20"/>
      <c r="K12" s="20"/>
      <c r="L12" s="20"/>
      <c r="M12" s="20"/>
      <c r="N12" s="20"/>
      <c r="O12" s="20"/>
      <c r="P12" s="20"/>
      <c r="Q12" s="20"/>
      <c r="R12" s="20"/>
      <c r="S12" s="20"/>
      <c r="T12" s="20"/>
      <c r="U12" s="20"/>
      <c r="V12" s="20"/>
    </row>
    <row r="13" spans="1:22" ht="19" x14ac:dyDescent="0.25">
      <c r="A13" s="20"/>
      <c r="B13" s="29" t="s">
        <v>555</v>
      </c>
      <c r="C13" s="27">
        <v>21299000000</v>
      </c>
      <c r="D13" s="27">
        <v>18568000000</v>
      </c>
      <c r="E13" s="27">
        <v>17641000000</v>
      </c>
      <c r="F13" s="28">
        <v>15661000000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4710000000</v>
      </c>
      <c r="D17" s="34">
        <v>4579000000</v>
      </c>
      <c r="E17" s="34">
        <v>4271000000</v>
      </c>
      <c r="F17" s="35">
        <v>3858000000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Fail</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0.75992255566311717</v>
      </c>
      <c r="D24" s="50">
        <f>D17/(D4)</f>
        <v>0.77610169491525427</v>
      </c>
      <c r="E24" s="50">
        <f>E17/(E4)</f>
        <v>0.78844378807458004</v>
      </c>
      <c r="F24" s="51">
        <f>F17/(F4)</f>
        <v>0.75647058823529412</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8.5933223864258348E-2</v>
      </c>
      <c r="D25" s="50">
        <f>D17/D6</f>
        <v>8.876611418047882E-2</v>
      </c>
      <c r="E25" s="50">
        <f>E17/E6</f>
        <v>8.5295468615820907E-2</v>
      </c>
      <c r="F25" s="51">
        <f>F17/F6</f>
        <v>7.5192952366102753E-2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0.31160372194854952</v>
      </c>
      <c r="D26" s="50">
        <f>D8/D6</f>
        <v>0.34265774934574006</v>
      </c>
      <c r="E26" s="50">
        <f>E8/E6</f>
        <v>0.3685419287839754</v>
      </c>
      <c r="F26" s="51">
        <f>F8/F6</f>
        <v>0.3836243860606533</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0.79123084551271461</v>
      </c>
      <c r="D27" s="50">
        <f>D9/(D13+D10)</f>
        <v>0.84036244241390723</v>
      </c>
      <c r="E27" s="50">
        <f>E9/(E13+E10)</f>
        <v>0.87042404723564148</v>
      </c>
      <c r="F27" s="51">
        <f>F9/(F13+F10)</f>
        <v>1.0623770638373964</v>
      </c>
      <c r="G27" s="46">
        <f>(IF(C27 &lt; 0.8, 100, IF(C27 &lt; 1, 50, 0))) +
  (IF(D27 &lt; 0.8, 100, IF(D27 &lt; 1, 50, 0))) +
  (IF(E27 &lt; 0.8, 100, IF(E27 &lt; 1, 50, 0))) +
  (IF(F27 &lt; 0.8, 100, IF(F27 &lt; 1, 50, 0)))</f>
        <v>200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5.4425886993307804E-2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0.11120817887752933</v>
      </c>
      <c r="D31" s="50">
        <f>D17/(D13+D10)</f>
        <v>0.1165466161011988</v>
      </c>
      <c r="E31" s="50">
        <f>E17/(E13+E10)</f>
        <v>0.11462694578636608</v>
      </c>
      <c r="F31" s="51">
        <f>F17/(F13+F10)</f>
        <v>0.11497884007867915</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A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621</v>
      </c>
      <c r="D2" s="23" t="s">
        <v>622</v>
      </c>
      <c r="E2" s="23" t="s">
        <v>623</v>
      </c>
      <c r="F2" s="23" t="s">
        <v>624</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0.36166666666666664</v>
      </c>
      <c r="J2" s="20"/>
      <c r="K2" s="20"/>
      <c r="L2" s="20"/>
      <c r="M2" s="20"/>
      <c r="N2" s="20"/>
      <c r="O2" s="20"/>
      <c r="P2" s="20"/>
      <c r="Q2" s="20"/>
      <c r="R2" s="20"/>
      <c r="S2" s="20"/>
      <c r="T2" s="20"/>
      <c r="U2" s="20"/>
      <c r="V2" s="20"/>
    </row>
    <row r="3" spans="1:22" ht="19" x14ac:dyDescent="0.25">
      <c r="A3" s="20"/>
      <c r="B3" s="26" t="s">
        <v>545</v>
      </c>
      <c r="C3" s="27">
        <v>1898200000</v>
      </c>
      <c r="D3" s="27">
        <v>2172000000</v>
      </c>
      <c r="E3" s="27">
        <v>1867300000</v>
      </c>
      <c r="F3" s="28">
        <v>1820500000</v>
      </c>
      <c r="G3" s="20"/>
      <c r="H3" s="20"/>
      <c r="I3" s="20"/>
      <c r="J3" s="20"/>
      <c r="K3" s="20"/>
      <c r="L3" s="20"/>
      <c r="M3" s="20"/>
      <c r="N3" s="20"/>
      <c r="O3" s="20"/>
      <c r="P3" s="20"/>
      <c r="Q3" s="20"/>
      <c r="R3" s="20"/>
      <c r="S3" s="20"/>
      <c r="T3" s="20"/>
      <c r="U3" s="20"/>
      <c r="V3" s="20"/>
    </row>
    <row r="4" spans="1:22" ht="19" x14ac:dyDescent="0.25">
      <c r="A4" s="20"/>
      <c r="B4" s="29" t="s">
        <v>546</v>
      </c>
      <c r="C4" s="27">
        <v>4230000000</v>
      </c>
      <c r="D4" s="27">
        <v>3976200000</v>
      </c>
      <c r="E4" s="27">
        <v>3730600000</v>
      </c>
      <c r="F4" s="28">
        <v>3985400000</v>
      </c>
      <c r="G4" s="20"/>
      <c r="H4" s="20"/>
      <c r="I4" s="20"/>
      <c r="J4" s="20"/>
      <c r="K4" s="20"/>
      <c r="L4" s="20"/>
      <c r="M4" s="20"/>
      <c r="N4" s="20"/>
      <c r="O4" s="20"/>
      <c r="P4" s="20"/>
      <c r="Q4" s="20"/>
      <c r="R4" s="20"/>
      <c r="S4" s="20"/>
      <c r="T4" s="20"/>
      <c r="U4" s="20"/>
      <c r="V4" s="20"/>
    </row>
    <row r="5" spans="1:22" ht="19" x14ac:dyDescent="0.25">
      <c r="A5" s="20"/>
      <c r="B5" s="29" t="s">
        <v>547</v>
      </c>
      <c r="C5" s="27">
        <v>14750700000</v>
      </c>
      <c r="D5" s="27">
        <v>14511200000</v>
      </c>
      <c r="E5" s="27">
        <v>14378500000</v>
      </c>
      <c r="F5" s="28">
        <v>14062400000</v>
      </c>
      <c r="G5" s="20"/>
      <c r="H5" s="20"/>
      <c r="I5" s="20"/>
      <c r="J5" s="20"/>
      <c r="K5" s="20"/>
      <c r="L5" s="20"/>
      <c r="M5" s="20"/>
      <c r="N5" s="20"/>
      <c r="O5" s="20"/>
      <c r="P5" s="20"/>
      <c r="Q5" s="20"/>
      <c r="R5" s="20"/>
      <c r="S5" s="20"/>
      <c r="T5" s="20"/>
      <c r="U5" s="20"/>
      <c r="V5" s="20"/>
    </row>
    <row r="6" spans="1:22" ht="19" x14ac:dyDescent="0.25">
      <c r="A6" s="20"/>
      <c r="B6" s="29" t="s">
        <v>548</v>
      </c>
      <c r="C6" s="27">
        <v>31469900000</v>
      </c>
      <c r="D6" s="27">
        <v>31451700000</v>
      </c>
      <c r="E6" s="27">
        <v>31090100000</v>
      </c>
      <c r="F6" s="28">
        <v>31841900000</v>
      </c>
      <c r="G6" s="20"/>
      <c r="H6" s="20"/>
      <c r="I6" s="20"/>
      <c r="J6" s="20"/>
      <c r="K6" s="20"/>
      <c r="L6" s="20"/>
      <c r="M6" s="20"/>
      <c r="N6" s="20"/>
      <c r="O6" s="20"/>
      <c r="P6" s="20"/>
      <c r="Q6" s="20"/>
      <c r="R6" s="20"/>
      <c r="S6" s="20"/>
      <c r="T6" s="20"/>
      <c r="U6" s="20"/>
      <c r="V6" s="20"/>
    </row>
    <row r="7" spans="1:22" ht="19" x14ac:dyDescent="0.25">
      <c r="A7" s="20"/>
      <c r="B7" s="29" t="s">
        <v>549</v>
      </c>
      <c r="C7" s="27">
        <v>7033100000</v>
      </c>
      <c r="D7" s="27">
        <v>7535700000</v>
      </c>
      <c r="E7" s="27">
        <v>8019900000</v>
      </c>
      <c r="F7" s="28">
        <v>8265800000</v>
      </c>
      <c r="G7" s="20"/>
      <c r="H7" s="20"/>
      <c r="I7" s="20"/>
      <c r="J7" s="20"/>
      <c r="K7" s="20"/>
      <c r="L7" s="20"/>
      <c r="M7" s="20"/>
      <c r="N7" s="20"/>
      <c r="O7" s="20"/>
      <c r="P7" s="20"/>
      <c r="Q7" s="20"/>
      <c r="R7" s="20"/>
      <c r="S7" s="20"/>
      <c r="T7" s="20"/>
      <c r="U7" s="20"/>
      <c r="V7" s="20"/>
    </row>
    <row r="8" spans="1:22" ht="19" x14ac:dyDescent="0.25">
      <c r="A8" s="20"/>
      <c r="B8" s="29" t="s">
        <v>550</v>
      </c>
      <c r="C8" s="27">
        <v>14788300000</v>
      </c>
      <c r="D8" s="27">
        <v>13216000000</v>
      </c>
      <c r="E8" s="27">
        <v>12282200000</v>
      </c>
      <c r="F8" s="28">
        <v>13198000000</v>
      </c>
      <c r="G8" s="20"/>
      <c r="H8" s="20"/>
      <c r="I8" s="20"/>
      <c r="J8" s="20"/>
      <c r="K8" s="20"/>
      <c r="L8" s="20"/>
      <c r="M8" s="20"/>
      <c r="N8" s="20"/>
      <c r="O8" s="20"/>
      <c r="P8" s="20"/>
      <c r="Q8" s="20"/>
      <c r="R8" s="20"/>
      <c r="S8" s="20"/>
      <c r="T8" s="20"/>
      <c r="U8" s="20"/>
      <c r="V8" s="20"/>
    </row>
    <row r="9" spans="1:22" ht="19" x14ac:dyDescent="0.25">
      <c r="A9" s="20"/>
      <c r="B9" s="29" t="s">
        <v>551</v>
      </c>
      <c r="C9" s="27">
        <v>21821400000</v>
      </c>
      <c r="D9" s="27">
        <v>20751700000</v>
      </c>
      <c r="E9" s="27">
        <v>20302100000</v>
      </c>
      <c r="F9" s="28">
        <v>21463800000</v>
      </c>
      <c r="G9" s="20"/>
      <c r="H9" s="20"/>
      <c r="I9" s="20"/>
      <c r="J9" s="20"/>
      <c r="K9" s="20"/>
      <c r="L9" s="20"/>
      <c r="M9" s="20"/>
      <c r="N9" s="20"/>
      <c r="O9" s="20"/>
      <c r="P9" s="20"/>
      <c r="Q9" s="20"/>
      <c r="R9" s="20"/>
      <c r="S9" s="20"/>
      <c r="T9" s="20"/>
      <c r="U9" s="20"/>
      <c r="V9" s="20"/>
    </row>
    <row r="10" spans="1:22" ht="19" x14ac:dyDescent="0.25">
      <c r="A10" s="20"/>
      <c r="B10" s="29" t="s">
        <v>552</v>
      </c>
      <c r="C10" s="27">
        <v>10357900000</v>
      </c>
      <c r="D10" s="27">
        <v>8410000000</v>
      </c>
      <c r="E10" s="27">
        <v>7278100000</v>
      </c>
      <c r="F10" s="28">
        <v>6611200000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20971800000</v>
      </c>
      <c r="D12" s="27">
        <v>19838600000</v>
      </c>
      <c r="E12" s="27">
        <v>18532600000</v>
      </c>
      <c r="F12" s="28">
        <v>17069800000</v>
      </c>
      <c r="G12" s="20"/>
      <c r="H12" s="20"/>
      <c r="I12" s="20"/>
      <c r="J12" s="20"/>
      <c r="K12" s="20"/>
      <c r="L12" s="20"/>
      <c r="M12" s="20"/>
      <c r="N12" s="20"/>
      <c r="O12" s="20"/>
      <c r="P12" s="20"/>
      <c r="Q12" s="20"/>
      <c r="R12" s="20"/>
      <c r="S12" s="20"/>
      <c r="T12" s="20"/>
      <c r="U12" s="20"/>
      <c r="V12" s="20"/>
    </row>
    <row r="13" spans="1:22" ht="19" x14ac:dyDescent="0.25">
      <c r="A13" s="20"/>
      <c r="B13" s="29" t="s">
        <v>555</v>
      </c>
      <c r="C13" s="27">
        <v>9648500000</v>
      </c>
      <c r="D13" s="27">
        <v>10700000000</v>
      </c>
      <c r="E13" s="27">
        <v>10788000000</v>
      </c>
      <c r="F13" s="28">
        <v>10378100000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3302600000</v>
      </c>
      <c r="D17" s="34">
        <v>2778600000</v>
      </c>
      <c r="E17" s="34">
        <v>3316100000</v>
      </c>
      <c r="F17" s="35">
        <v>2983200000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0.7807565011820331</v>
      </c>
      <c r="D24" s="50">
        <f>D17/(D4)</f>
        <v>0.69880790704692919</v>
      </c>
      <c r="E24" s="50">
        <f>E17/(E4)</f>
        <v>0.88889186725995817</v>
      </c>
      <c r="F24" s="51">
        <f>F17/(F4)</f>
        <v>0.74853214231946608</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0.10494472495940566</v>
      </c>
      <c r="D25" s="50">
        <f>D17/D6</f>
        <v>8.8344986121576888E-2</v>
      </c>
      <c r="E25" s="50">
        <f>E17/E6</f>
        <v>0.10666096281452939</v>
      </c>
      <c r="F25" s="51">
        <f>F17/F6</f>
        <v>9.3687876665651232E-2</v>
      </c>
      <c r="G25" s="46">
        <f>(IF(C25 &gt; 0.17, 100, IF(C25 &gt;= 0.1, 50, 0))) +
  (IF(D25 &gt; 0.17, 100, IF(D25 &gt;= 0.1, 50, 0))) +
  (IF(E25 &gt; 0.17, 100, IF(E25 &gt;= 0.1, 50, 0))) +
  (IF(F25 &gt; 0.17, 100, IF(F25 &gt;= 0.1, 50, 0)))</f>
        <v>100</v>
      </c>
      <c r="H25" s="47" t="s">
        <v>572</v>
      </c>
      <c r="I25" s="20"/>
      <c r="J25" s="20"/>
      <c r="K25" s="20"/>
      <c r="L25" s="20"/>
      <c r="M25" s="20"/>
      <c r="N25" s="20"/>
      <c r="O25" s="20"/>
      <c r="P25" s="20"/>
      <c r="Q25" s="20"/>
      <c r="R25" s="20"/>
      <c r="S25" s="20"/>
      <c r="T25" s="20"/>
      <c r="U25" s="20"/>
      <c r="V25" s="20"/>
    </row>
    <row r="26" spans="1:22" x14ac:dyDescent="0.2">
      <c r="A26" s="20"/>
      <c r="B26" s="39" t="s">
        <v>489</v>
      </c>
      <c r="C26" s="50">
        <f>C8/C6</f>
        <v>0.46991887486137546</v>
      </c>
      <c r="D26" s="50">
        <f>D8/D6</f>
        <v>0.42019986201063853</v>
      </c>
      <c r="E26" s="50">
        <f>E8/E6</f>
        <v>0.39505180105564153</v>
      </c>
      <c r="F26" s="51">
        <f>F8/F6</f>
        <v>0.41448531651691639</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1.0907209692898272</v>
      </c>
      <c r="D27" s="50">
        <f>D9/(D13+D10)</f>
        <v>1.0859079016221873</v>
      </c>
      <c r="E27" s="50">
        <f>E9/(E13+E10)</f>
        <v>1.1237677196517233</v>
      </c>
      <c r="F27" s="51">
        <f>F9/(F13+F10)</f>
        <v>1.2633716515689286</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7.1095528296749325E-2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0.16507717530390276</v>
      </c>
      <c r="D31" s="50">
        <f>D17/(D13+D10)</f>
        <v>0.14540031397174255</v>
      </c>
      <c r="E31" s="50">
        <f>E17/(E13+E10)</f>
        <v>0.1835537276999463</v>
      </c>
      <c r="F31" s="51">
        <f>F17/(F13+F10)</f>
        <v>0.17559287316134273</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B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0.41208333333333336</v>
      </c>
      <c r="J2" s="20"/>
      <c r="K2" s="20"/>
      <c r="L2" s="20"/>
      <c r="M2" s="20"/>
      <c r="N2" s="20"/>
      <c r="O2" s="20"/>
      <c r="P2" s="20"/>
      <c r="Q2" s="20"/>
      <c r="R2" s="20"/>
      <c r="S2" s="20"/>
      <c r="T2" s="20"/>
      <c r="U2" s="20"/>
      <c r="V2" s="20"/>
    </row>
    <row r="3" spans="1:22" ht="19" x14ac:dyDescent="0.25">
      <c r="A3" s="20"/>
      <c r="B3" s="26" t="s">
        <v>545</v>
      </c>
      <c r="C3" s="27">
        <v>16461000000</v>
      </c>
      <c r="D3" s="27">
        <v>15366000000</v>
      </c>
      <c r="E3" s="27">
        <v>12988000000</v>
      </c>
      <c r="F3" s="28">
        <v>10235000000</v>
      </c>
      <c r="G3" s="20"/>
      <c r="H3" s="20"/>
      <c r="I3" s="20"/>
      <c r="J3" s="20"/>
      <c r="K3" s="20"/>
      <c r="L3" s="20"/>
      <c r="M3" s="20"/>
      <c r="N3" s="20"/>
      <c r="O3" s="20"/>
      <c r="P3" s="20"/>
      <c r="Q3" s="20"/>
      <c r="R3" s="20"/>
      <c r="S3" s="20"/>
      <c r="T3" s="20"/>
      <c r="U3" s="20"/>
      <c r="V3" s="20"/>
    </row>
    <row r="4" spans="1:22" ht="19" x14ac:dyDescent="0.25">
      <c r="A4" s="20"/>
      <c r="B4" s="29" t="s">
        <v>546</v>
      </c>
      <c r="C4" s="27">
        <v>80903000000</v>
      </c>
      <c r="D4" s="27">
        <v>77950000000</v>
      </c>
      <c r="E4" s="27">
        <v>79044000000</v>
      </c>
      <c r="F4" s="28">
        <v>77451000000</v>
      </c>
      <c r="G4" s="20"/>
      <c r="H4" s="20"/>
      <c r="I4" s="20"/>
      <c r="J4" s="20"/>
      <c r="K4" s="20"/>
      <c r="L4" s="20"/>
      <c r="M4" s="20"/>
      <c r="N4" s="20"/>
      <c r="O4" s="20"/>
      <c r="P4" s="20"/>
      <c r="Q4" s="20"/>
      <c r="R4" s="20"/>
      <c r="S4" s="20"/>
      <c r="T4" s="20"/>
      <c r="U4" s="20"/>
      <c r="V4" s="20"/>
    </row>
    <row r="5" spans="1:22" ht="19" x14ac:dyDescent="0.25">
      <c r="A5" s="20"/>
      <c r="B5" s="29" t="s">
        <v>547</v>
      </c>
      <c r="C5" s="27">
        <v>1900000000</v>
      </c>
      <c r="D5" s="27">
        <v>1900000000</v>
      </c>
      <c r="E5" s="27">
        <v>1900000000</v>
      </c>
      <c r="F5" s="28">
        <v>1900000000</v>
      </c>
      <c r="G5" s="20"/>
      <c r="H5" s="20"/>
      <c r="I5" s="20"/>
      <c r="J5" s="20"/>
      <c r="K5" s="20"/>
      <c r="L5" s="20"/>
      <c r="M5" s="20"/>
      <c r="N5" s="20"/>
      <c r="O5" s="20"/>
      <c r="P5" s="20"/>
      <c r="Q5" s="20"/>
      <c r="R5" s="20"/>
      <c r="S5" s="20"/>
      <c r="T5" s="20"/>
      <c r="U5" s="20"/>
      <c r="V5" s="20"/>
    </row>
    <row r="6" spans="1:22" ht="19" x14ac:dyDescent="0.25">
      <c r="A6" s="20"/>
      <c r="B6" s="29" t="s">
        <v>548</v>
      </c>
      <c r="C6" s="27">
        <v>273064000000</v>
      </c>
      <c r="D6" s="27">
        <v>264037000000</v>
      </c>
      <c r="E6" s="27">
        <v>244718000000</v>
      </c>
      <c r="F6" s="28">
        <v>235194000000</v>
      </c>
      <c r="G6" s="20"/>
      <c r="H6" s="20"/>
      <c r="I6" s="20"/>
      <c r="J6" s="20"/>
      <c r="K6" s="20"/>
      <c r="L6" s="20"/>
      <c r="M6" s="20"/>
      <c r="N6" s="20"/>
      <c r="O6" s="20"/>
      <c r="P6" s="20"/>
      <c r="Q6" s="20"/>
      <c r="R6" s="20"/>
      <c r="S6" s="20"/>
      <c r="T6" s="20"/>
      <c r="U6" s="20"/>
      <c r="V6" s="20"/>
    </row>
    <row r="7" spans="1:22" ht="19" x14ac:dyDescent="0.25">
      <c r="A7" s="20"/>
      <c r="B7" s="29" t="s">
        <v>549</v>
      </c>
      <c r="C7" s="27">
        <v>94445000000</v>
      </c>
      <c r="D7" s="27">
        <v>91173000000</v>
      </c>
      <c r="E7" s="27">
        <v>74408000000</v>
      </c>
      <c r="F7" s="28">
        <v>79910000000</v>
      </c>
      <c r="G7" s="20"/>
      <c r="H7" s="20"/>
      <c r="I7" s="20"/>
      <c r="J7" s="20"/>
      <c r="K7" s="20"/>
      <c r="L7" s="20"/>
      <c r="M7" s="20"/>
      <c r="N7" s="20"/>
      <c r="O7" s="20"/>
      <c r="P7" s="20"/>
      <c r="Q7" s="20"/>
      <c r="R7" s="20"/>
      <c r="S7" s="20"/>
      <c r="T7" s="20"/>
      <c r="U7" s="20"/>
      <c r="V7" s="20"/>
    </row>
    <row r="8" spans="1:22" ht="19" x14ac:dyDescent="0.25">
      <c r="A8" s="20"/>
      <c r="B8" s="29" t="s">
        <v>550</v>
      </c>
      <c r="C8" s="27">
        <v>110312000000</v>
      </c>
      <c r="D8" s="27">
        <v>100580000000</v>
      </c>
      <c r="E8" s="27">
        <v>104495000000</v>
      </c>
      <c r="F8" s="28">
        <v>105607000000</v>
      </c>
      <c r="G8" s="20"/>
      <c r="H8" s="20"/>
      <c r="I8" s="20"/>
      <c r="J8" s="20"/>
      <c r="K8" s="20"/>
      <c r="L8" s="20"/>
      <c r="M8" s="20"/>
      <c r="N8" s="20"/>
      <c r="O8" s="20"/>
      <c r="P8" s="20"/>
      <c r="Q8" s="20"/>
      <c r="R8" s="20"/>
      <c r="S8" s="20"/>
      <c r="T8" s="20"/>
      <c r="U8" s="20"/>
      <c r="V8" s="20"/>
    </row>
    <row r="9" spans="1:22" ht="19" x14ac:dyDescent="0.25">
      <c r="A9" s="20"/>
      <c r="B9" s="29" t="s">
        <v>551</v>
      </c>
      <c r="C9" s="27">
        <v>204757000000</v>
      </c>
      <c r="D9" s="27">
        <v>191753000000</v>
      </c>
      <c r="E9" s="27">
        <v>178903000000</v>
      </c>
      <c r="F9" s="28">
        <v>185517000000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55391000000</v>
      </c>
      <c r="D12" s="27">
        <v>49251000000</v>
      </c>
      <c r="E12" s="27">
        <v>41937000000</v>
      </c>
      <c r="F12" s="28">
        <v>31962000000</v>
      </c>
      <c r="G12" s="20"/>
      <c r="H12" s="20"/>
      <c r="I12" s="20"/>
      <c r="J12" s="20"/>
      <c r="K12" s="20"/>
      <c r="L12" s="20"/>
      <c r="M12" s="20"/>
      <c r="N12" s="20"/>
      <c r="O12" s="20"/>
      <c r="P12" s="20"/>
      <c r="Q12" s="20"/>
      <c r="R12" s="20"/>
      <c r="S12" s="20"/>
      <c r="T12" s="20"/>
      <c r="U12" s="20"/>
      <c r="V12" s="20"/>
    </row>
    <row r="13" spans="1:22" ht="19" x14ac:dyDescent="0.25">
      <c r="A13" s="20"/>
      <c r="B13" s="29" t="s">
        <v>555</v>
      </c>
      <c r="C13" s="27">
        <v>68307000000</v>
      </c>
      <c r="D13" s="27">
        <v>72284000000</v>
      </c>
      <c r="E13" s="27">
        <v>65815000000</v>
      </c>
      <c r="F13" s="28">
        <v>49677000000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20930000000</v>
      </c>
      <c r="D17" s="34">
        <v>16043000000</v>
      </c>
      <c r="E17" s="34">
        <v>15188000000</v>
      </c>
      <c r="F17" s="35">
        <v>16670000000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0.25870486879349347</v>
      </c>
      <c r="D24" s="50">
        <f>D17/(D4)</f>
        <v>0.20581141757536883</v>
      </c>
      <c r="E24" s="50">
        <f>E17/(E4)</f>
        <v>0.19214614645007844</v>
      </c>
      <c r="F24" s="51">
        <f>F17/(F4)</f>
        <v>0.2152328569030742</v>
      </c>
      <c r="G24" s="46">
        <f>(IF(C24 &gt; 0.5, 100, IF(C24 &gt;= 0.2, 50, 0))) +
  (IF(D24 &gt; 0.5, 100, IF(D24 &gt;= 0.2, 50, 0))) +
  (IF(E24 &gt; 0.5, 100, IF(E24 &gt;= 0.2, 50, 0))) +
  (IF(F24 &gt; 0.5, 100, IF(F24 &gt;= 0.2, 50, 0)))</f>
        <v>150</v>
      </c>
      <c r="H24" s="47" t="s">
        <v>571</v>
      </c>
      <c r="I24" s="20"/>
      <c r="J24" s="20"/>
      <c r="K24" s="20"/>
      <c r="L24" s="20"/>
      <c r="M24" s="20"/>
      <c r="N24" s="20"/>
      <c r="O24" s="20"/>
      <c r="P24" s="20"/>
      <c r="Q24" s="20"/>
      <c r="R24" s="20"/>
      <c r="S24" s="20"/>
      <c r="T24" s="20"/>
      <c r="U24" s="20"/>
      <c r="V24" s="20"/>
    </row>
    <row r="25" spans="1:22" x14ac:dyDescent="0.2">
      <c r="A25" s="20"/>
      <c r="B25" s="39" t="s">
        <v>487</v>
      </c>
      <c r="C25" s="50">
        <f>C17/C6</f>
        <v>7.6648697741188876E-2</v>
      </c>
      <c r="D25" s="50">
        <f>D17/D6</f>
        <v>6.07604237284926E-2</v>
      </c>
      <c r="E25" s="50">
        <f>E17/E6</f>
        <v>6.2063272828316675E-2</v>
      </c>
      <c r="F25" s="51">
        <f>F17/F6</f>
        <v>7.0877658443667779E-2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0.40397855447807107</v>
      </c>
      <c r="D26" s="50">
        <f>D8/D6</f>
        <v>0.38093146036350967</v>
      </c>
      <c r="E26" s="50">
        <f>E8/E6</f>
        <v>0.42700169174314928</v>
      </c>
      <c r="F26" s="51">
        <f>F8/F6</f>
        <v>0.44902080835395458</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2.9975990747653976</v>
      </c>
      <c r="D27" s="50">
        <f>D9/(D13+D10)</f>
        <v>2.652772397764374</v>
      </c>
      <c r="E27" s="50">
        <f>E9/(E13+E10)</f>
        <v>2.7182709108865759</v>
      </c>
      <c r="F27" s="51">
        <f>F9/(F13+F10)</f>
        <v>3.7344646415846365</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0.20372044646340859</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0.30641076317214927</v>
      </c>
      <c r="D31" s="50">
        <f>D17/(D13+D10)</f>
        <v>0.22194399867190526</v>
      </c>
      <c r="E31" s="50">
        <f>E17/(E13+E10)</f>
        <v>0.23076806199194713</v>
      </c>
      <c r="F31" s="51">
        <f>F17/(F13+F10)</f>
        <v>0.33556776777985786</v>
      </c>
      <c r="G31" s="46">
        <f>(IF(C31 &gt; 0.23, 100, 0)) +
  (IF(D31 &gt; 0.23, 100, 0)) +
  (IF(E31 &gt; 0.23, 100, 0)) +
  (IF(F31 &gt; 0.23, 100, 0))</f>
        <v>300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C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0.44541666666666674</v>
      </c>
      <c r="J2" s="20"/>
      <c r="K2" s="20"/>
      <c r="L2" s="20"/>
      <c r="M2" s="20"/>
      <c r="N2" s="20"/>
      <c r="O2" s="20"/>
      <c r="P2" s="20"/>
      <c r="Q2" s="20"/>
      <c r="R2" s="20"/>
      <c r="S2" s="20"/>
      <c r="T2" s="20"/>
      <c r="U2" s="20"/>
      <c r="V2" s="20"/>
    </row>
    <row r="3" spans="1:22" ht="19" x14ac:dyDescent="0.25">
      <c r="A3" s="20"/>
      <c r="B3" s="26" t="s">
        <v>545</v>
      </c>
      <c r="C3" s="27">
        <v>4676686000</v>
      </c>
      <c r="D3" s="27">
        <v>4441649000</v>
      </c>
      <c r="E3" s="27">
        <v>3889919000</v>
      </c>
      <c r="F3" s="28">
        <v>3506271000</v>
      </c>
      <c r="G3" s="20"/>
      <c r="H3" s="20"/>
      <c r="I3" s="20"/>
      <c r="J3" s="20"/>
      <c r="K3" s="20"/>
      <c r="L3" s="20"/>
      <c r="M3" s="20"/>
      <c r="N3" s="20"/>
      <c r="O3" s="20"/>
      <c r="P3" s="20"/>
      <c r="Q3" s="20"/>
      <c r="R3" s="20"/>
      <c r="S3" s="20"/>
      <c r="T3" s="20"/>
      <c r="U3" s="20"/>
      <c r="V3" s="20"/>
    </row>
    <row r="4" spans="1:22" ht="19" x14ac:dyDescent="0.25">
      <c r="A4" s="20"/>
      <c r="B4" s="29" t="s">
        <v>546</v>
      </c>
      <c r="C4" s="27">
        <v>2885527000</v>
      </c>
      <c r="D4" s="27">
        <v>2430692000</v>
      </c>
      <c r="E4" s="27">
        <v>2288088000</v>
      </c>
      <c r="F4" s="28">
        <v>2200920000</v>
      </c>
      <c r="G4" s="20"/>
      <c r="H4" s="20"/>
      <c r="I4" s="20"/>
      <c r="J4" s="20"/>
      <c r="K4" s="20"/>
      <c r="L4" s="20"/>
      <c r="M4" s="20"/>
      <c r="N4" s="20"/>
      <c r="O4" s="20"/>
      <c r="P4" s="20"/>
      <c r="Q4" s="20"/>
      <c r="R4" s="20"/>
      <c r="S4" s="20"/>
      <c r="T4" s="20"/>
      <c r="U4" s="20"/>
      <c r="V4" s="20"/>
    </row>
    <row r="5" spans="1:22" ht="19" x14ac:dyDescent="0.25">
      <c r="A5" s="20"/>
      <c r="B5" s="29" t="s">
        <v>547</v>
      </c>
      <c r="C5" s="27">
        <v>2734681000</v>
      </c>
      <c r="D5" s="27">
        <v>2588113000</v>
      </c>
      <c r="E5" s="27">
        <v>1915307000</v>
      </c>
      <c r="F5" s="28">
        <v>1917477000</v>
      </c>
      <c r="G5" s="20"/>
      <c r="H5" s="20"/>
      <c r="I5" s="20"/>
      <c r="J5" s="20"/>
      <c r="K5" s="20"/>
      <c r="L5" s="20"/>
      <c r="M5" s="20"/>
      <c r="N5" s="20"/>
      <c r="O5" s="20"/>
      <c r="P5" s="20"/>
      <c r="Q5" s="20"/>
      <c r="R5" s="20"/>
      <c r="S5" s="20"/>
      <c r="T5" s="20"/>
      <c r="U5" s="20"/>
      <c r="V5" s="20"/>
    </row>
    <row r="6" spans="1:22" ht="19" x14ac:dyDescent="0.25">
      <c r="A6" s="20"/>
      <c r="B6" s="29" t="s">
        <v>548</v>
      </c>
      <c r="C6" s="27">
        <v>17968454000</v>
      </c>
      <c r="D6" s="27">
        <v>16495379000</v>
      </c>
      <c r="E6" s="27">
        <v>14352102000</v>
      </c>
      <c r="F6" s="28">
        <v>13440215000</v>
      </c>
      <c r="G6" s="20"/>
      <c r="H6" s="20"/>
      <c r="I6" s="20"/>
      <c r="J6" s="20"/>
      <c r="K6" s="20"/>
      <c r="L6" s="20"/>
      <c r="M6" s="20"/>
      <c r="N6" s="20"/>
      <c r="O6" s="20"/>
      <c r="P6" s="20"/>
      <c r="Q6" s="20"/>
      <c r="R6" s="20"/>
      <c r="S6" s="20"/>
      <c r="T6" s="20"/>
      <c r="U6" s="20"/>
      <c r="V6" s="20"/>
    </row>
    <row r="7" spans="1:22" ht="19" x14ac:dyDescent="0.25">
      <c r="A7" s="20"/>
      <c r="B7" s="29" t="s">
        <v>549</v>
      </c>
      <c r="C7" s="27">
        <v>7827109000</v>
      </c>
      <c r="D7" s="27">
        <v>7686110000</v>
      </c>
      <c r="E7" s="27">
        <v>6581583000</v>
      </c>
      <c r="F7" s="28">
        <v>5894084000</v>
      </c>
      <c r="G7" s="20"/>
      <c r="H7" s="20"/>
      <c r="I7" s="20"/>
      <c r="J7" s="20"/>
      <c r="K7" s="20"/>
      <c r="L7" s="20"/>
      <c r="M7" s="20"/>
      <c r="N7" s="20"/>
      <c r="O7" s="20"/>
      <c r="P7" s="20"/>
      <c r="Q7" s="20"/>
      <c r="R7" s="20"/>
      <c r="S7" s="20"/>
      <c r="T7" s="20"/>
      <c r="U7" s="20"/>
      <c r="V7" s="20"/>
    </row>
    <row r="8" spans="1:22" ht="19" x14ac:dyDescent="0.25">
      <c r="A8" s="20"/>
      <c r="B8" s="29" t="s">
        <v>550</v>
      </c>
      <c r="C8" s="27">
        <v>5724360000</v>
      </c>
      <c r="D8" s="27">
        <v>5004822000</v>
      </c>
      <c r="E8" s="27">
        <v>4267229000</v>
      </c>
      <c r="F8" s="28">
        <v>4328128000</v>
      </c>
      <c r="G8" s="20"/>
      <c r="H8" s="20"/>
      <c r="I8" s="20"/>
      <c r="J8" s="20"/>
      <c r="K8" s="20"/>
      <c r="L8" s="20"/>
      <c r="M8" s="20"/>
      <c r="N8" s="20"/>
      <c r="O8" s="20"/>
      <c r="P8" s="20"/>
      <c r="Q8" s="20"/>
      <c r="R8" s="20"/>
      <c r="S8" s="20"/>
      <c r="T8" s="20"/>
      <c r="U8" s="20"/>
      <c r="V8" s="20"/>
    </row>
    <row r="9" spans="1:22" ht="19" x14ac:dyDescent="0.25">
      <c r="A9" s="20"/>
      <c r="B9" s="29" t="s">
        <v>551</v>
      </c>
      <c r="C9" s="27">
        <v>13551469000</v>
      </c>
      <c r="D9" s="27">
        <v>12690932000</v>
      </c>
      <c r="E9" s="27">
        <v>10848812000</v>
      </c>
      <c r="F9" s="28">
        <v>10222212000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5065327000</v>
      </c>
      <c r="D12" s="27">
        <v>4541640000</v>
      </c>
      <c r="E12" s="27">
        <v>4086325000</v>
      </c>
      <c r="F12" s="28">
        <v>3979779000</v>
      </c>
      <c r="G12" s="20"/>
      <c r="H12" s="20"/>
      <c r="I12" s="20"/>
      <c r="J12" s="20"/>
      <c r="K12" s="20"/>
      <c r="L12" s="20"/>
      <c r="M12" s="20"/>
      <c r="N12" s="20"/>
      <c r="O12" s="20"/>
      <c r="P12" s="20"/>
      <c r="Q12" s="20"/>
      <c r="R12" s="20"/>
      <c r="S12" s="20"/>
      <c r="T12" s="20"/>
      <c r="U12" s="20"/>
      <c r="V12" s="20"/>
    </row>
    <row r="13" spans="1:22" ht="19" x14ac:dyDescent="0.25">
      <c r="A13" s="20"/>
      <c r="B13" s="29" t="s">
        <v>555</v>
      </c>
      <c r="C13" s="27">
        <v>4416985000</v>
      </c>
      <c r="D13" s="27">
        <v>3804447000</v>
      </c>
      <c r="E13" s="27">
        <v>3503290000</v>
      </c>
      <c r="F13" s="28">
        <v>3218003000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1435610000</v>
      </c>
      <c r="D17" s="34">
        <v>1466971000</v>
      </c>
      <c r="E17" s="34">
        <v>1258285000</v>
      </c>
      <c r="F17" s="35">
        <v>2019561000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0.49752090346061567</v>
      </c>
      <c r="D24" s="50">
        <f>D17/(D4)</f>
        <v>0.60351990297413249</v>
      </c>
      <c r="E24" s="50">
        <f>E17/(E4)</f>
        <v>0.54992858666275068</v>
      </c>
      <c r="F24" s="51">
        <f>F17/(F4)</f>
        <v>0.91759854969739929</v>
      </c>
      <c r="G24" s="46">
        <f>(IF(C24 &gt; 0.5, 100, IF(C24 &gt;= 0.2, 50, 0))) +
  (IF(D24 &gt; 0.5, 100, IF(D24 &gt;= 0.2, 50, 0))) +
  (IF(E24 &gt; 0.5, 100, IF(E24 &gt;= 0.2, 50, 0))) +
  (IF(F24 &gt; 0.5, 100, IF(F24 &gt;= 0.2, 50, 0)))</f>
        <v>350</v>
      </c>
      <c r="H24" s="47" t="s">
        <v>571</v>
      </c>
      <c r="I24" s="20"/>
      <c r="J24" s="20"/>
      <c r="K24" s="20"/>
      <c r="L24" s="20"/>
      <c r="M24" s="20"/>
      <c r="N24" s="20"/>
      <c r="O24" s="20"/>
      <c r="P24" s="20"/>
      <c r="Q24" s="20"/>
      <c r="R24" s="20"/>
      <c r="S24" s="20"/>
      <c r="T24" s="20"/>
      <c r="U24" s="20"/>
      <c r="V24" s="20"/>
    </row>
    <row r="25" spans="1:22" x14ac:dyDescent="0.2">
      <c r="A25" s="20"/>
      <c r="B25" s="39" t="s">
        <v>487</v>
      </c>
      <c r="C25" s="50">
        <f>C17/C6</f>
        <v>7.9896133523785634E-2</v>
      </c>
      <c r="D25" s="50">
        <f>D17/D6</f>
        <v>8.8932239750296127E-2</v>
      </c>
      <c r="E25" s="50">
        <f>E17/E6</f>
        <v>8.7672523509099917E-2</v>
      </c>
      <c r="F25" s="51">
        <f>F17/F6</f>
        <v>0.15026255160352717</v>
      </c>
      <c r="G25" s="46">
        <f>(IF(C25 &gt; 0.17, 100, IF(C25 &gt;= 0.1, 50, 0))) +
  (IF(D25 &gt; 0.17, 100, IF(D25 &gt;= 0.1, 50, 0))) +
  (IF(E25 &gt; 0.17, 100, IF(E25 &gt;= 0.1, 50, 0))) +
  (IF(F25 &gt; 0.17, 100, IF(F25 &gt;= 0.1, 50, 0)))</f>
        <v>50</v>
      </c>
      <c r="H25" s="47" t="s">
        <v>572</v>
      </c>
      <c r="I25" s="20"/>
      <c r="J25" s="20"/>
      <c r="K25" s="20"/>
      <c r="L25" s="20"/>
      <c r="M25" s="20"/>
      <c r="N25" s="20"/>
      <c r="O25" s="20"/>
      <c r="P25" s="20"/>
      <c r="Q25" s="20"/>
      <c r="R25" s="20"/>
      <c r="S25" s="20"/>
      <c r="T25" s="20"/>
      <c r="U25" s="20"/>
      <c r="V25" s="20"/>
    </row>
    <row r="26" spans="1:22" x14ac:dyDescent="0.2">
      <c r="A26" s="20"/>
      <c r="B26" s="39" t="s">
        <v>489</v>
      </c>
      <c r="C26" s="50">
        <f>C8/C6</f>
        <v>0.31857832621548854</v>
      </c>
      <c r="D26" s="50">
        <f>D8/D6</f>
        <v>0.30340751794790527</v>
      </c>
      <c r="E26" s="50">
        <f>E8/E6</f>
        <v>0.29732432224910332</v>
      </c>
      <c r="F26" s="51">
        <f>F8/F6</f>
        <v>0.32202818184084109</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3.0680360019334456</v>
      </c>
      <c r="D27" s="50">
        <f>D9/(D13+D10)</f>
        <v>3.3358151657783641</v>
      </c>
      <c r="E27" s="50">
        <f>E9/(E13+E10)</f>
        <v>3.0967496267793986</v>
      </c>
      <c r="F27" s="51">
        <f>F9/(F13+F10)</f>
        <v>3.1765700653479811</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8.4501274607955382E-2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0.32502034759004161</v>
      </c>
      <c r="D31" s="50">
        <f>D17/(D13+D10)</f>
        <v>0.38559375383597144</v>
      </c>
      <c r="E31" s="50">
        <f>E17/(E13+E10)</f>
        <v>0.35917237796471319</v>
      </c>
      <c r="F31" s="51">
        <f>F17/(F13+F10)</f>
        <v>0.62758207497009788</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D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0.41333333333333327</v>
      </c>
      <c r="J2" s="20"/>
      <c r="K2" s="20"/>
      <c r="L2" s="20"/>
      <c r="M2" s="20"/>
      <c r="N2" s="20"/>
      <c r="O2" s="20"/>
      <c r="P2" s="20"/>
      <c r="Q2" s="20"/>
      <c r="R2" s="20"/>
      <c r="S2" s="20"/>
      <c r="T2" s="20"/>
      <c r="U2" s="20"/>
      <c r="V2" s="20"/>
    </row>
    <row r="3" spans="1:22" ht="19" x14ac:dyDescent="0.25">
      <c r="A3" s="20"/>
      <c r="B3" s="26" t="s">
        <v>545</v>
      </c>
      <c r="C3" s="27">
        <v>1787000000</v>
      </c>
      <c r="D3" s="27">
        <v>1507000000</v>
      </c>
      <c r="E3" s="27">
        <v>1618000000</v>
      </c>
      <c r="F3" s="28">
        <v>1683000000</v>
      </c>
      <c r="G3" s="20"/>
      <c r="H3" s="20"/>
      <c r="I3" s="20"/>
      <c r="J3" s="20"/>
      <c r="K3" s="20"/>
      <c r="L3" s="20"/>
      <c r="M3" s="20"/>
      <c r="N3" s="20"/>
      <c r="O3" s="20"/>
      <c r="P3" s="20"/>
      <c r="Q3" s="20"/>
      <c r="R3" s="20"/>
      <c r="S3" s="20"/>
      <c r="T3" s="20"/>
      <c r="U3" s="20"/>
      <c r="V3" s="20"/>
    </row>
    <row r="4" spans="1:22" ht="19" x14ac:dyDescent="0.25">
      <c r="A4" s="20"/>
      <c r="B4" s="29" t="s">
        <v>546</v>
      </c>
      <c r="C4" s="27">
        <v>5317000000</v>
      </c>
      <c r="D4" s="27">
        <v>5475000000</v>
      </c>
      <c r="E4" s="27">
        <v>5121000000</v>
      </c>
      <c r="F4" s="28">
        <v>4967000000</v>
      </c>
      <c r="G4" s="20"/>
      <c r="H4" s="20"/>
      <c r="I4" s="20"/>
      <c r="J4" s="20"/>
      <c r="K4" s="20"/>
      <c r="L4" s="20"/>
      <c r="M4" s="20"/>
      <c r="N4" s="20"/>
      <c r="O4" s="20"/>
      <c r="P4" s="20"/>
      <c r="Q4" s="20"/>
      <c r="R4" s="20"/>
      <c r="S4" s="20"/>
      <c r="T4" s="20"/>
      <c r="U4" s="20"/>
      <c r="V4" s="20"/>
    </row>
    <row r="5" spans="1:22" ht="19" x14ac:dyDescent="0.25">
      <c r="A5" s="20"/>
      <c r="B5" s="29" t="s">
        <v>547</v>
      </c>
      <c r="C5" s="27">
        <v>8314000000</v>
      </c>
      <c r="D5" s="27">
        <v>8314000000</v>
      </c>
      <c r="E5" s="27">
        <v>8332000000</v>
      </c>
      <c r="F5" s="28">
        <v>8108000000</v>
      </c>
      <c r="G5" s="20"/>
      <c r="H5" s="20"/>
      <c r="I5" s="20"/>
      <c r="J5" s="20"/>
      <c r="K5" s="20"/>
      <c r="L5" s="20"/>
      <c r="M5" s="20"/>
      <c r="N5" s="20"/>
      <c r="O5" s="20"/>
      <c r="P5" s="20"/>
      <c r="Q5" s="20"/>
      <c r="R5" s="20"/>
      <c r="S5" s="20"/>
      <c r="T5" s="20"/>
      <c r="U5" s="20"/>
      <c r="V5" s="20"/>
    </row>
    <row r="6" spans="1:22" ht="19" x14ac:dyDescent="0.25">
      <c r="A6" s="20"/>
      <c r="B6" s="29" t="s">
        <v>548</v>
      </c>
      <c r="C6" s="27">
        <v>62125000000</v>
      </c>
      <c r="D6" s="27">
        <v>63171000000</v>
      </c>
      <c r="E6" s="27">
        <v>67952000000</v>
      </c>
      <c r="F6" s="28">
        <v>68407000000</v>
      </c>
      <c r="G6" s="20"/>
      <c r="H6" s="20"/>
      <c r="I6" s="20"/>
      <c r="J6" s="20"/>
      <c r="K6" s="20"/>
      <c r="L6" s="20"/>
      <c r="M6" s="20"/>
      <c r="N6" s="20"/>
      <c r="O6" s="20"/>
      <c r="P6" s="20"/>
      <c r="Q6" s="20"/>
      <c r="R6" s="20"/>
      <c r="S6" s="20"/>
      <c r="T6" s="20"/>
      <c r="U6" s="20"/>
      <c r="V6" s="20"/>
    </row>
    <row r="7" spans="1:22" ht="19" x14ac:dyDescent="0.25">
      <c r="A7" s="20"/>
      <c r="B7" s="29" t="s">
        <v>549</v>
      </c>
      <c r="C7" s="27">
        <v>11280000000</v>
      </c>
      <c r="D7" s="27">
        <v>11238000000</v>
      </c>
      <c r="E7" s="27">
        <v>11610000000</v>
      </c>
      <c r="F7" s="28">
        <v>11397000000</v>
      </c>
      <c r="G7" s="20"/>
      <c r="H7" s="20"/>
      <c r="I7" s="20"/>
      <c r="J7" s="20"/>
      <c r="K7" s="20"/>
      <c r="L7" s="20"/>
      <c r="M7" s="20"/>
      <c r="N7" s="20"/>
      <c r="O7" s="20"/>
      <c r="P7" s="20"/>
      <c r="Q7" s="20"/>
      <c r="R7" s="20"/>
      <c r="S7" s="20"/>
      <c r="T7" s="20"/>
      <c r="U7" s="20"/>
      <c r="V7" s="20"/>
    </row>
    <row r="8" spans="1:22" ht="19" x14ac:dyDescent="0.25">
      <c r="A8" s="20"/>
      <c r="B8" s="29" t="s">
        <v>550</v>
      </c>
      <c r="C8" s="27">
        <v>28096000000</v>
      </c>
      <c r="D8" s="27">
        <v>30724000000</v>
      </c>
      <c r="E8" s="27">
        <v>35278000000</v>
      </c>
      <c r="F8" s="28">
        <v>38789000000</v>
      </c>
      <c r="G8" s="20"/>
      <c r="H8" s="20"/>
      <c r="I8" s="20"/>
      <c r="J8" s="20"/>
      <c r="K8" s="20"/>
      <c r="L8" s="20"/>
      <c r="M8" s="20"/>
      <c r="N8" s="20"/>
      <c r="O8" s="20"/>
      <c r="P8" s="20"/>
      <c r="Q8" s="20"/>
      <c r="R8" s="20"/>
      <c r="S8" s="20"/>
      <c r="T8" s="20"/>
      <c r="U8" s="20"/>
      <c r="V8" s="20"/>
    </row>
    <row r="9" spans="1:22" ht="19" x14ac:dyDescent="0.25">
      <c r="A9" s="20"/>
      <c r="B9" s="29" t="s">
        <v>551</v>
      </c>
      <c r="C9" s="27">
        <v>39376000000</v>
      </c>
      <c r="D9" s="27">
        <v>41962000000</v>
      </c>
      <c r="E9" s="27">
        <v>46888000000</v>
      </c>
      <c r="F9" s="28">
        <v>50186000000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16304000000</v>
      </c>
      <c r="D12" s="27">
        <v>15687000000</v>
      </c>
      <c r="E12" s="27">
        <v>16324000000</v>
      </c>
      <c r="F12" s="28">
        <v>14381000000</v>
      </c>
      <c r="G12" s="20"/>
      <c r="H12" s="20"/>
      <c r="I12" s="20"/>
      <c r="J12" s="20"/>
      <c r="K12" s="20"/>
      <c r="L12" s="20"/>
      <c r="M12" s="20"/>
      <c r="N12" s="20"/>
      <c r="O12" s="20"/>
      <c r="P12" s="20"/>
      <c r="Q12" s="20"/>
      <c r="R12" s="20"/>
      <c r="S12" s="20"/>
      <c r="T12" s="20"/>
      <c r="U12" s="20"/>
      <c r="V12" s="20"/>
    </row>
    <row r="13" spans="1:22" ht="19" x14ac:dyDescent="0.25">
      <c r="A13" s="20"/>
      <c r="B13" s="29" t="s">
        <v>555</v>
      </c>
      <c r="C13" s="27">
        <v>22749000000</v>
      </c>
      <c r="D13" s="27">
        <v>21209000000</v>
      </c>
      <c r="E13" s="27">
        <v>21064000000</v>
      </c>
      <c r="F13" s="28">
        <v>18221000000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5718000000</v>
      </c>
      <c r="D15" s="27">
        <v>4977000000</v>
      </c>
      <c r="E15" s="27">
        <v>4601000000</v>
      </c>
      <c r="F15" s="28">
        <v>5039000000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8006000000</v>
      </c>
      <c r="D17" s="34">
        <v>9072000000</v>
      </c>
      <c r="E17" s="34">
        <v>11384000000</v>
      </c>
      <c r="F17" s="35">
        <v>8168000000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Fail</v>
      </c>
      <c r="E21" s="44" t="str">
        <f>IF(E3&gt;F3, "Pass", "Fail")</f>
        <v>Fail</v>
      </c>
      <c r="F21" s="45"/>
      <c r="G21" s="46">
        <f>(((COUNTIF(C21:E21, "Pass") * 100) + (COUNTIF(C21:E21, "Fail") * 0)) * (400/300)) / 2</f>
        <v>66.666666666666657</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Fail</v>
      </c>
      <c r="E22" s="44" t="str">
        <f>IF(E17&gt;F17, "Pass", "Fail")</f>
        <v>Pass</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1.5057363174722589</v>
      </c>
      <c r="D24" s="50">
        <f>D17/(D4)</f>
        <v>1.6569863013698629</v>
      </c>
      <c r="E24" s="50">
        <f>E17/(E4)</f>
        <v>2.2230033196641279</v>
      </c>
      <c r="F24" s="51">
        <f>F17/(F4)</f>
        <v>1.6444533923897724</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0.12886921529175049</v>
      </c>
      <c r="D25" s="50">
        <f>D17/D6</f>
        <v>0.14361020088331672</v>
      </c>
      <c r="E25" s="50">
        <f>E17/E6</f>
        <v>0.16753002119142923</v>
      </c>
      <c r="F25" s="51">
        <f>F17/F6</f>
        <v>0.11940298507462686</v>
      </c>
      <c r="G25" s="46">
        <f>(IF(C25 &gt; 0.17, 100, IF(C25 &gt;= 0.1, 50, 0))) +
  (IF(D25 &gt; 0.17, 100, IF(D25 &gt;= 0.1, 50, 0))) +
  (IF(E25 &gt; 0.17, 100, IF(E25 &gt;= 0.1, 50, 0))) +
  (IF(F25 &gt; 0.17, 100, IF(F25 &gt;= 0.1, 50, 0)))</f>
        <v>200</v>
      </c>
      <c r="H25" s="47" t="s">
        <v>572</v>
      </c>
      <c r="I25" s="20"/>
      <c r="J25" s="20"/>
      <c r="K25" s="20"/>
      <c r="L25" s="20"/>
      <c r="M25" s="20"/>
      <c r="N25" s="20"/>
      <c r="O25" s="20"/>
      <c r="P25" s="20"/>
      <c r="Q25" s="20"/>
      <c r="R25" s="20"/>
      <c r="S25" s="20"/>
      <c r="T25" s="20"/>
      <c r="U25" s="20"/>
      <c r="V25" s="20"/>
    </row>
    <row r="26" spans="1:22" x14ac:dyDescent="0.2">
      <c r="A26" s="20"/>
      <c r="B26" s="39" t="s">
        <v>489</v>
      </c>
      <c r="C26" s="50">
        <f>C8/C6</f>
        <v>0.45224949698189137</v>
      </c>
      <c r="D26" s="50">
        <f>D8/D6</f>
        <v>0.48636241313260831</v>
      </c>
      <c r="E26" s="50">
        <f>E8/E6</f>
        <v>0.5191605839416058</v>
      </c>
      <c r="F26" s="51">
        <f>F8/F6</f>
        <v>0.567032613621413</v>
      </c>
      <c r="G26" s="46">
        <f>(IF(C26 &lt; 0.5, 100, 0)) +
  (IF(D26 &lt; 0.5, 100, 0)) +
  (IF(E26 &lt; 0.5, 100, 0)) +
  (IF(F26 &lt; 0.5, 100, 0))</f>
        <v>200</v>
      </c>
      <c r="H26" s="47" t="s">
        <v>573</v>
      </c>
      <c r="I26" s="20"/>
      <c r="J26" s="20"/>
      <c r="K26" s="20"/>
      <c r="L26" s="20"/>
      <c r="M26" s="20"/>
      <c r="N26" s="20"/>
      <c r="O26" s="20"/>
      <c r="P26" s="20"/>
      <c r="Q26" s="20"/>
      <c r="R26" s="20"/>
      <c r="S26" s="20"/>
      <c r="T26" s="20"/>
      <c r="U26" s="20"/>
      <c r="V26" s="20"/>
    </row>
    <row r="27" spans="1:22" x14ac:dyDescent="0.2">
      <c r="A27" s="20"/>
      <c r="B27" s="39" t="s">
        <v>574</v>
      </c>
      <c r="C27" s="50">
        <f>C9/(C13+C10)</f>
        <v>1.7308892698580158</v>
      </c>
      <c r="D27" s="50">
        <f>D9/(D13+D10)</f>
        <v>1.9784996935263333</v>
      </c>
      <c r="E27" s="50">
        <f>E9/(E13+E10)</f>
        <v>2.2259779718951767</v>
      </c>
      <c r="F27" s="51">
        <f>F9/(F13+F10)</f>
        <v>2.7542944953624939</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4.5139485528300549E-2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0.35192755725526398</v>
      </c>
      <c r="D31" s="50">
        <f>D17/(D13+D10)</f>
        <v>0.42774293931821394</v>
      </c>
      <c r="E31" s="50">
        <f>E17/(E13+E10)</f>
        <v>0.54044815799468282</v>
      </c>
      <c r="F31" s="51">
        <f>F17/(F13+F10)</f>
        <v>0.44827396959552163</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E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0.35708333333333331</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2190005000</v>
      </c>
      <c r="D4" s="27">
        <v>1838809000</v>
      </c>
      <c r="E4" s="27">
        <v>1687586000</v>
      </c>
      <c r="F4" s="28">
        <v>1578532000</v>
      </c>
      <c r="G4" s="20"/>
      <c r="H4" s="20"/>
      <c r="I4" s="20"/>
      <c r="J4" s="20"/>
      <c r="K4" s="20"/>
      <c r="L4" s="20"/>
      <c r="M4" s="20"/>
      <c r="N4" s="20"/>
      <c r="O4" s="20"/>
      <c r="P4" s="20"/>
      <c r="Q4" s="20"/>
      <c r="R4" s="20"/>
      <c r="S4" s="20"/>
      <c r="T4" s="20"/>
      <c r="U4" s="20"/>
      <c r="V4" s="20"/>
    </row>
    <row r="5" spans="1:22" ht="19" x14ac:dyDescent="0.25">
      <c r="A5" s="20"/>
      <c r="B5" s="29" t="s">
        <v>547</v>
      </c>
      <c r="C5" s="27">
        <v>26743523000</v>
      </c>
      <c r="D5" s="27">
        <v>23320736000</v>
      </c>
      <c r="E5" s="27">
        <v>24813274000</v>
      </c>
      <c r="F5" s="28">
        <v>23871451000</v>
      </c>
      <c r="G5" s="20"/>
      <c r="H5" s="20"/>
      <c r="I5" s="20"/>
      <c r="J5" s="20"/>
      <c r="K5" s="20"/>
      <c r="L5" s="20"/>
      <c r="M5" s="20"/>
      <c r="N5" s="20"/>
      <c r="O5" s="20"/>
      <c r="P5" s="20"/>
      <c r="Q5" s="20"/>
      <c r="R5" s="20"/>
      <c r="S5" s="20"/>
      <c r="T5" s="20"/>
      <c r="U5" s="20"/>
      <c r="V5" s="20"/>
    </row>
    <row r="6" spans="1:22" ht="19" x14ac:dyDescent="0.25">
      <c r="A6" s="20"/>
      <c r="B6" s="29" t="s">
        <v>548</v>
      </c>
      <c r="C6" s="27">
        <v>50570186000</v>
      </c>
      <c r="D6" s="27">
        <v>44809014000</v>
      </c>
      <c r="E6" s="27">
        <v>45279713000</v>
      </c>
      <c r="F6" s="28">
        <v>44201545000</v>
      </c>
      <c r="G6" s="20"/>
      <c r="H6" s="20"/>
      <c r="I6" s="20"/>
      <c r="J6" s="20"/>
      <c r="K6" s="20"/>
      <c r="L6" s="20"/>
      <c r="M6" s="20"/>
      <c r="N6" s="20"/>
      <c r="O6" s="20"/>
      <c r="P6" s="20"/>
      <c r="Q6" s="20"/>
      <c r="R6" s="20"/>
      <c r="S6" s="20"/>
      <c r="T6" s="20"/>
      <c r="U6" s="20"/>
      <c r="V6" s="20"/>
    </row>
    <row r="7" spans="1:22" ht="19" x14ac:dyDescent="0.25">
      <c r="A7" s="20"/>
      <c r="B7" s="29" t="s">
        <v>549</v>
      </c>
      <c r="C7" s="27">
        <v>8125729000</v>
      </c>
      <c r="D7" s="27">
        <v>6898691000</v>
      </c>
      <c r="E7" s="27">
        <v>4463014000</v>
      </c>
      <c r="F7" s="28">
        <v>4549091000</v>
      </c>
      <c r="G7" s="20"/>
      <c r="H7" s="20"/>
      <c r="I7" s="20"/>
      <c r="J7" s="20"/>
      <c r="K7" s="20"/>
      <c r="L7" s="20"/>
      <c r="M7" s="20"/>
      <c r="N7" s="20"/>
      <c r="O7" s="20"/>
      <c r="P7" s="20"/>
      <c r="Q7" s="20"/>
      <c r="R7" s="20"/>
      <c r="S7" s="20"/>
      <c r="T7" s="20"/>
      <c r="U7" s="20"/>
      <c r="V7" s="20"/>
    </row>
    <row r="8" spans="1:22" ht="19" x14ac:dyDescent="0.25">
      <c r="A8" s="20"/>
      <c r="B8" s="29" t="s">
        <v>550</v>
      </c>
      <c r="C8" s="27">
        <v>18656942000</v>
      </c>
      <c r="D8" s="27">
        <v>15370113000</v>
      </c>
      <c r="E8" s="27">
        <v>14947282000</v>
      </c>
      <c r="F8" s="28">
        <v>12165410000</v>
      </c>
      <c r="G8" s="20"/>
      <c r="H8" s="20"/>
      <c r="I8" s="20"/>
      <c r="J8" s="20"/>
      <c r="K8" s="20"/>
      <c r="L8" s="20"/>
      <c r="M8" s="20"/>
      <c r="N8" s="20"/>
      <c r="O8" s="20"/>
      <c r="P8" s="20"/>
      <c r="Q8" s="20"/>
      <c r="R8" s="20"/>
      <c r="S8" s="20"/>
      <c r="T8" s="20"/>
      <c r="U8" s="20"/>
      <c r="V8" s="20"/>
    </row>
    <row r="9" spans="1:22" ht="19" x14ac:dyDescent="0.25">
      <c r="A9" s="20"/>
      <c r="B9" s="29" t="s">
        <v>551</v>
      </c>
      <c r="C9" s="27">
        <v>26782671000</v>
      </c>
      <c r="D9" s="27">
        <v>22268804000</v>
      </c>
      <c r="E9" s="27">
        <v>19410296000</v>
      </c>
      <c r="F9" s="28">
        <v>16714501000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3457182000</v>
      </c>
      <c r="D12" s="27">
        <v>2731380000</v>
      </c>
      <c r="E12" s="27">
        <v>2982122000</v>
      </c>
      <c r="F12" s="28">
        <v>2570874000</v>
      </c>
      <c r="G12" s="20"/>
      <c r="H12" s="20"/>
      <c r="I12" s="20"/>
      <c r="J12" s="20"/>
      <c r="K12" s="20"/>
      <c r="L12" s="20"/>
      <c r="M12" s="20"/>
      <c r="N12" s="20"/>
      <c r="O12" s="20"/>
      <c r="P12" s="20"/>
      <c r="Q12" s="20"/>
      <c r="R12" s="20"/>
      <c r="S12" s="20"/>
      <c r="T12" s="20"/>
      <c r="U12" s="20"/>
      <c r="V12" s="20"/>
    </row>
    <row r="13" spans="1:22" ht="19" x14ac:dyDescent="0.25">
      <c r="A13" s="20"/>
      <c r="B13" s="29" t="s">
        <v>555</v>
      </c>
      <c r="C13" s="27">
        <v>23787515000</v>
      </c>
      <c r="D13" s="27">
        <v>22540210000</v>
      </c>
      <c r="E13" s="27">
        <v>25869417000</v>
      </c>
      <c r="F13" s="28">
        <v>27487044000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2248741000</v>
      </c>
      <c r="D17" s="34">
        <v>2244040000</v>
      </c>
      <c r="E17" s="34">
        <v>2780825000</v>
      </c>
      <c r="F17" s="35">
        <v>2314150000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1.0268200300912556</v>
      </c>
      <c r="D24" s="50">
        <f>D17/(D4)</f>
        <v>1.2203768852556192</v>
      </c>
      <c r="E24" s="50">
        <f>E17/(E4)</f>
        <v>1.6478123188981184</v>
      </c>
      <c r="F24" s="51">
        <f>F17/(F4)</f>
        <v>1.4660139927476921</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4.4467722543081019E-2</v>
      </c>
      <c r="D25" s="50">
        <f>D17/D6</f>
        <v>5.0080102186582369E-2</v>
      </c>
      <c r="E25" s="50">
        <f>E17/E6</f>
        <v>6.1414368947082326E-2</v>
      </c>
      <c r="F25" s="51">
        <f>F17/F6</f>
        <v>5.2354504802942972E-2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0.36893164680074542</v>
      </c>
      <c r="D26" s="50">
        <f>D8/D6</f>
        <v>0.34301386323742805</v>
      </c>
      <c r="E26" s="50">
        <f>E8/E6</f>
        <v>0.33010991036979409</v>
      </c>
      <c r="F26" s="51">
        <f>F8/F6</f>
        <v>0.27522589990915475</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1.1259129421463319</v>
      </c>
      <c r="D27" s="50">
        <f>D9/(D13+D10)</f>
        <v>0.98795902966298899</v>
      </c>
      <c r="E27" s="50">
        <f>E9/(E13+E10)</f>
        <v>0.75031826190748718</v>
      </c>
      <c r="F27" s="51">
        <f>F9/(F13+F10)</f>
        <v>0.60808652250856798</v>
      </c>
      <c r="G27" s="46">
        <f>(IF(C27 &lt; 0.8, 100, IF(C27 &lt; 1, 50, 0))) +
  (IF(D27 &lt; 0.8, 100, IF(D27 &lt; 1, 50, 0))) +
  (IF(E27 &lt; 0.8, 100, IF(E27 &lt; 1, 50, 0))) +
  (IF(F27 &lt; 0.8, 100, IF(F27 &lt; 1, 50, 0)))</f>
        <v>250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0.11386991792844588</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9.4534506862108125E-2</v>
      </c>
      <c r="D31" s="50">
        <f>D17/(D13+D10)</f>
        <v>9.9557191348261617E-2</v>
      </c>
      <c r="E31" s="50">
        <f>E17/(E13+E10)</f>
        <v>0.10749469151160229</v>
      </c>
      <c r="F31" s="51">
        <f>F17/(F13+F10)</f>
        <v>8.4190573566222685E-2</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F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0.57666666666666666</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240000000</v>
      </c>
      <c r="D4" s="27">
        <v>212000000</v>
      </c>
      <c r="E4" s="27">
        <v>205000000</v>
      </c>
      <c r="F4" s="28">
        <v>186000000</v>
      </c>
      <c r="G4" s="20"/>
      <c r="H4" s="20"/>
      <c r="I4" s="20"/>
      <c r="J4" s="20"/>
      <c r="K4" s="20"/>
      <c r="L4" s="20"/>
      <c r="M4" s="20"/>
      <c r="N4" s="20"/>
      <c r="O4" s="20"/>
      <c r="P4" s="20"/>
      <c r="Q4" s="20"/>
      <c r="R4" s="20"/>
      <c r="S4" s="20"/>
      <c r="T4" s="20"/>
      <c r="U4" s="20"/>
      <c r="V4" s="20"/>
    </row>
    <row r="5" spans="1:22" ht="19" x14ac:dyDescent="0.25">
      <c r="A5" s="20"/>
      <c r="B5" s="29" t="s">
        <v>547</v>
      </c>
      <c r="C5" s="27">
        <v>481791000</v>
      </c>
      <c r="D5" s="27">
        <v>481791000</v>
      </c>
      <c r="E5" s="27">
        <v>481791000</v>
      </c>
      <c r="F5" s="28">
        <v>441591000</v>
      </c>
      <c r="G5" s="20"/>
      <c r="H5" s="20"/>
      <c r="I5" s="20"/>
      <c r="J5" s="20"/>
      <c r="K5" s="20"/>
      <c r="L5" s="20"/>
      <c r="M5" s="20"/>
      <c r="N5" s="20"/>
      <c r="O5" s="20"/>
      <c r="P5" s="20"/>
      <c r="Q5" s="20"/>
      <c r="R5" s="20"/>
      <c r="S5" s="20"/>
      <c r="T5" s="20"/>
      <c r="U5" s="20"/>
      <c r="V5" s="20"/>
    </row>
    <row r="6" spans="1:22" ht="19" x14ac:dyDescent="0.25">
      <c r="A6" s="20"/>
      <c r="B6" s="29" t="s">
        <v>548</v>
      </c>
      <c r="C6" s="27">
        <v>28051499000</v>
      </c>
      <c r="D6" s="27">
        <v>25986797000</v>
      </c>
      <c r="E6" s="27">
        <v>29768048000</v>
      </c>
      <c r="F6" s="28">
        <v>29046731000</v>
      </c>
      <c r="G6" s="20"/>
      <c r="H6" s="20"/>
      <c r="I6" s="20"/>
      <c r="J6" s="20"/>
      <c r="K6" s="20"/>
      <c r="L6" s="20"/>
      <c r="M6" s="20"/>
      <c r="N6" s="20"/>
      <c r="O6" s="20"/>
      <c r="P6" s="20"/>
      <c r="Q6" s="20"/>
      <c r="R6" s="20"/>
      <c r="S6" s="20"/>
      <c r="T6" s="20"/>
      <c r="U6" s="20"/>
      <c r="V6" s="20"/>
    </row>
    <row r="7" spans="1:22" ht="19" x14ac:dyDescent="0.25">
      <c r="A7" s="20"/>
      <c r="B7" s="29" t="s">
        <v>549</v>
      </c>
      <c r="C7" s="27">
        <v>0</v>
      </c>
      <c r="D7" s="27">
        <v>0</v>
      </c>
      <c r="E7" s="27">
        <v>0</v>
      </c>
      <c r="F7" s="28">
        <v>0</v>
      </c>
      <c r="G7" s="20"/>
      <c r="H7" s="20"/>
      <c r="I7" s="20"/>
      <c r="J7" s="20"/>
      <c r="K7" s="20"/>
      <c r="L7" s="20"/>
      <c r="M7" s="20"/>
      <c r="N7" s="20"/>
      <c r="O7" s="20"/>
      <c r="P7" s="20"/>
      <c r="Q7" s="20"/>
      <c r="R7" s="20"/>
      <c r="S7" s="20"/>
      <c r="T7" s="20"/>
      <c r="U7" s="20"/>
      <c r="V7" s="20"/>
    </row>
    <row r="8" spans="1:22" ht="19" x14ac:dyDescent="0.25">
      <c r="A8" s="20"/>
      <c r="B8" s="29" t="s">
        <v>550</v>
      </c>
      <c r="C8" s="27">
        <v>0</v>
      </c>
      <c r="D8" s="27">
        <v>0</v>
      </c>
      <c r="E8" s="27">
        <v>0</v>
      </c>
      <c r="F8" s="28">
        <v>0</v>
      </c>
      <c r="G8" s="20"/>
      <c r="H8" s="20"/>
      <c r="I8" s="20"/>
      <c r="J8" s="20"/>
      <c r="K8" s="20"/>
      <c r="L8" s="20"/>
      <c r="M8" s="20"/>
      <c r="N8" s="20"/>
      <c r="O8" s="20"/>
      <c r="P8" s="20"/>
      <c r="Q8" s="20"/>
      <c r="R8" s="20"/>
      <c r="S8" s="20"/>
      <c r="T8" s="20"/>
      <c r="U8" s="20"/>
      <c r="V8" s="20"/>
    </row>
    <row r="9" spans="1:22" ht="19" x14ac:dyDescent="0.25">
      <c r="A9" s="20"/>
      <c r="B9" s="29" t="s">
        <v>551</v>
      </c>
      <c r="C9" s="27">
        <v>23564696000</v>
      </c>
      <c r="D9" s="27">
        <v>22037220000</v>
      </c>
      <c r="E9" s="27">
        <v>21125242000</v>
      </c>
      <c r="F9" s="28">
        <v>20275639000</v>
      </c>
      <c r="G9" s="20"/>
      <c r="H9" s="20"/>
      <c r="I9" s="20"/>
      <c r="J9" s="20"/>
      <c r="K9" s="20"/>
      <c r="L9" s="20"/>
      <c r="M9" s="20"/>
      <c r="N9" s="20"/>
      <c r="O9" s="20"/>
      <c r="P9" s="20"/>
      <c r="Q9" s="20"/>
      <c r="R9" s="20"/>
      <c r="S9" s="20"/>
      <c r="T9" s="20"/>
      <c r="U9" s="20"/>
      <c r="V9" s="20"/>
    </row>
    <row r="10" spans="1:22" ht="19" x14ac:dyDescent="0.25">
      <c r="A10" s="20"/>
      <c r="B10" s="29" t="s">
        <v>552</v>
      </c>
      <c r="C10" s="27">
        <v>854283000</v>
      </c>
      <c r="D10" s="27">
        <v>789524000</v>
      </c>
      <c r="E10" s="27">
        <v>846659000</v>
      </c>
      <c r="F10" s="28">
        <v>772914000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7478813000</v>
      </c>
      <c r="D12" s="27">
        <v>6894535000</v>
      </c>
      <c r="E12" s="27">
        <v>6182100000</v>
      </c>
      <c r="F12" s="28">
        <v>5874109000</v>
      </c>
      <c r="G12" s="20"/>
      <c r="H12" s="20"/>
      <c r="I12" s="20"/>
      <c r="J12" s="20"/>
      <c r="K12" s="20"/>
      <c r="L12" s="20"/>
      <c r="M12" s="20"/>
      <c r="N12" s="20"/>
      <c r="O12" s="20"/>
      <c r="P12" s="20"/>
      <c r="Q12" s="20"/>
      <c r="R12" s="20"/>
      <c r="S12" s="20"/>
      <c r="T12" s="20"/>
      <c r="U12" s="20"/>
      <c r="V12" s="20"/>
    </row>
    <row r="13" spans="1:22" ht="19" x14ac:dyDescent="0.25">
      <c r="A13" s="20"/>
      <c r="B13" s="29" t="s">
        <v>555</v>
      </c>
      <c r="C13" s="27">
        <v>4486803000</v>
      </c>
      <c r="D13" s="27">
        <v>3949577000</v>
      </c>
      <c r="E13" s="27">
        <v>8642806000</v>
      </c>
      <c r="F13" s="28">
        <v>8771092000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1482425000</v>
      </c>
      <c r="D17" s="34">
        <v>1422194000</v>
      </c>
      <c r="E17" s="34">
        <v>1437680000</v>
      </c>
      <c r="F17" s="35">
        <v>1476434000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f>C17/(C4)</f>
        <v>6.1767708333333333</v>
      </c>
      <c r="D24" s="50">
        <f>D17/(D4)</f>
        <v>6.7084622641509437</v>
      </c>
      <c r="E24" s="50">
        <f>E17/(E4)</f>
        <v>7.0130731707317073</v>
      </c>
      <c r="F24" s="51">
        <f>F17/(F4)</f>
        <v>7.9378172043010755</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5.284655197927212E-2</v>
      </c>
      <c r="D25" s="50">
        <f>D17/D6</f>
        <v>5.4727560306874291E-2</v>
      </c>
      <c r="E25" s="50">
        <f>E17/E6</f>
        <v>4.8296079071089917E-2</v>
      </c>
      <c r="F25" s="51">
        <f>F17/F6</f>
        <v>5.0829609707199068E-2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v>
      </c>
      <c r="D26" s="50">
        <f>D8/D6</f>
        <v>0</v>
      </c>
      <c r="E26" s="50">
        <f>E8/E6</f>
        <v>0</v>
      </c>
      <c r="F26" s="51">
        <f>F8/F6</f>
        <v>0</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4.41196715424541</v>
      </c>
      <c r="D27" s="50">
        <f>D9/(D13+D10)</f>
        <v>4.6500844780476296</v>
      </c>
      <c r="E27" s="50">
        <f>E9/(E13+E10)</f>
        <v>2.2261783988876087</v>
      </c>
      <c r="F27" s="51">
        <f>F9/(F13+F10)</f>
        <v>2.1244369502701486</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8.4139542655242261E-2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0.27755123209025279</v>
      </c>
      <c r="D31" s="50">
        <f>D17/(D13+D10)</f>
        <v>0.3000978455618481</v>
      </c>
      <c r="E31" s="50">
        <f>E17/(E13+E10)</f>
        <v>0.15150274541293951</v>
      </c>
      <c r="F31" s="51">
        <f>F17/(F13+F10)</f>
        <v>0.15469751381128638</v>
      </c>
      <c r="G31" s="46">
        <f>(IF(C31 &gt; 0.23, 100, 0)) +
  (IF(D31 &gt; 0.23, 100, 0)) +
  (IF(E31 &gt; 0.23, 100, 0)) +
  (IF(F31 &gt; 0.23, 100, 0))</f>
        <v>200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0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0.41499999999999998</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246100000</v>
      </c>
      <c r="D4" s="27">
        <v>309700000</v>
      </c>
      <c r="E4" s="27">
        <v>329200000</v>
      </c>
      <c r="F4" s="28">
        <v>399300000</v>
      </c>
      <c r="G4" s="20"/>
      <c r="H4" s="20"/>
      <c r="I4" s="20"/>
      <c r="J4" s="20"/>
      <c r="K4" s="20"/>
      <c r="L4" s="20"/>
      <c r="M4" s="20"/>
      <c r="N4" s="20"/>
      <c r="O4" s="20"/>
      <c r="P4" s="20"/>
      <c r="Q4" s="20"/>
      <c r="R4" s="20"/>
      <c r="S4" s="20"/>
      <c r="T4" s="20"/>
      <c r="U4" s="20"/>
      <c r="V4" s="20"/>
    </row>
    <row r="5" spans="1:22" ht="19" x14ac:dyDescent="0.25">
      <c r="A5" s="20"/>
      <c r="B5" s="29" t="s">
        <v>547</v>
      </c>
      <c r="C5" s="27">
        <v>3569300000</v>
      </c>
      <c r="D5" s="27">
        <v>3536900000</v>
      </c>
      <c r="E5" s="27">
        <v>3540800000</v>
      </c>
      <c r="F5" s="28">
        <v>3275100000</v>
      </c>
      <c r="G5" s="20"/>
      <c r="H5" s="20"/>
      <c r="I5" s="20"/>
      <c r="J5" s="20"/>
      <c r="K5" s="20"/>
      <c r="L5" s="20"/>
      <c r="M5" s="20"/>
      <c r="N5" s="20"/>
      <c r="O5" s="20"/>
      <c r="P5" s="20"/>
      <c r="Q5" s="20"/>
      <c r="R5" s="20"/>
      <c r="S5" s="20"/>
      <c r="T5" s="20"/>
      <c r="U5" s="20"/>
      <c r="V5" s="20"/>
    </row>
    <row r="6" spans="1:22" ht="19" x14ac:dyDescent="0.25">
      <c r="A6" s="20"/>
      <c r="B6" s="29" t="s">
        <v>548</v>
      </c>
      <c r="C6" s="27">
        <v>7564900000</v>
      </c>
      <c r="D6" s="27">
        <v>6973500000</v>
      </c>
      <c r="E6" s="27">
        <v>7417100000</v>
      </c>
      <c r="F6" s="28">
        <v>6432900000</v>
      </c>
      <c r="G6" s="20"/>
      <c r="H6" s="20"/>
      <c r="I6" s="20"/>
      <c r="J6" s="20"/>
      <c r="K6" s="20"/>
      <c r="L6" s="20"/>
      <c r="M6" s="20"/>
      <c r="N6" s="20"/>
      <c r="O6" s="20"/>
      <c r="P6" s="20"/>
      <c r="Q6" s="20"/>
      <c r="R6" s="20"/>
      <c r="S6" s="20"/>
      <c r="T6" s="20"/>
      <c r="U6" s="20"/>
      <c r="V6" s="20"/>
    </row>
    <row r="7" spans="1:22" ht="19" x14ac:dyDescent="0.25">
      <c r="A7" s="20"/>
      <c r="B7" s="29" t="s">
        <v>549</v>
      </c>
      <c r="C7" s="27">
        <v>2683100000</v>
      </c>
      <c r="D7" s="27">
        <v>2459800000</v>
      </c>
      <c r="E7" s="27">
        <v>2436700000</v>
      </c>
      <c r="F7" s="28">
        <v>2314200000</v>
      </c>
      <c r="G7" s="20"/>
      <c r="H7" s="20"/>
      <c r="I7" s="20"/>
      <c r="J7" s="20"/>
      <c r="K7" s="20"/>
      <c r="L7" s="20"/>
      <c r="M7" s="20"/>
      <c r="N7" s="20"/>
      <c r="O7" s="20"/>
      <c r="P7" s="20"/>
      <c r="Q7" s="20"/>
      <c r="R7" s="20"/>
      <c r="S7" s="20"/>
      <c r="T7" s="20"/>
      <c r="U7" s="20"/>
      <c r="V7" s="20"/>
    </row>
    <row r="8" spans="1:22" ht="19" x14ac:dyDescent="0.25">
      <c r="A8" s="20"/>
      <c r="B8" s="29" t="s">
        <v>550</v>
      </c>
      <c r="C8" s="27">
        <v>4819600000</v>
      </c>
      <c r="D8" s="27">
        <v>4843000000</v>
      </c>
      <c r="E8" s="27">
        <v>4897200000</v>
      </c>
      <c r="F8" s="28">
        <v>4130500000</v>
      </c>
      <c r="G8" s="20"/>
      <c r="H8" s="20"/>
      <c r="I8" s="20"/>
      <c r="J8" s="20"/>
      <c r="K8" s="20"/>
      <c r="L8" s="20"/>
      <c r="M8" s="20"/>
      <c r="N8" s="20"/>
      <c r="O8" s="20"/>
      <c r="P8" s="20"/>
      <c r="Q8" s="20"/>
      <c r="R8" s="20"/>
      <c r="S8" s="20"/>
      <c r="T8" s="20"/>
      <c r="U8" s="20"/>
      <c r="V8" s="20"/>
    </row>
    <row r="9" spans="1:22" ht="19" x14ac:dyDescent="0.25">
      <c r="A9" s="20"/>
      <c r="B9" s="29" t="s">
        <v>551</v>
      </c>
      <c r="C9" s="27">
        <v>7502700000</v>
      </c>
      <c r="D9" s="27">
        <v>7302800000</v>
      </c>
      <c r="E9" s="27">
        <v>7333900000</v>
      </c>
      <c r="F9" s="28">
        <v>6444700000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-2320700000</v>
      </c>
      <c r="D12" s="27">
        <v>-2422600000</v>
      </c>
      <c r="E12" s="27">
        <v>-1474600000</v>
      </c>
      <c r="F12" s="28">
        <v>-1190900000</v>
      </c>
      <c r="G12" s="20"/>
      <c r="H12" s="20"/>
      <c r="I12" s="20"/>
      <c r="J12" s="20"/>
      <c r="K12" s="20"/>
      <c r="L12" s="20"/>
      <c r="M12" s="20"/>
      <c r="N12" s="20"/>
      <c r="O12" s="20"/>
      <c r="P12" s="20"/>
      <c r="Q12" s="20"/>
      <c r="R12" s="20"/>
      <c r="S12" s="20"/>
      <c r="T12" s="20"/>
      <c r="U12" s="20"/>
      <c r="V12" s="20"/>
    </row>
    <row r="13" spans="1:22" ht="19" x14ac:dyDescent="0.25">
      <c r="A13" s="20"/>
      <c r="B13" s="29" t="s">
        <v>555</v>
      </c>
      <c r="C13" s="27">
        <v>62200000</v>
      </c>
      <c r="D13" s="27">
        <v>-329300000</v>
      </c>
      <c r="E13" s="27">
        <v>83200000</v>
      </c>
      <c r="F13" s="28">
        <v>-11800000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839600000</v>
      </c>
      <c r="D15" s="27">
        <v>794000000</v>
      </c>
      <c r="E15" s="27">
        <v>706300000</v>
      </c>
      <c r="F15" s="28">
        <v>560400000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1047600000</v>
      </c>
      <c r="D17" s="34">
        <v>979700000</v>
      </c>
      <c r="E17" s="34">
        <v>829300000</v>
      </c>
      <c r="F17" s="35">
        <v>764600000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4.2568061763510769</v>
      </c>
      <c r="D24" s="50">
        <f>D17/(D4)</f>
        <v>3.1633839199225058</v>
      </c>
      <c r="E24" s="50">
        <f>E17/(E4)</f>
        <v>2.5191373025516404</v>
      </c>
      <c r="F24" s="51">
        <f>F17/(F4)</f>
        <v>1.9148509892311545</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0.13848167193221325</v>
      </c>
      <c r="D25" s="50">
        <f>D17/D6</f>
        <v>0.14048899404889942</v>
      </c>
      <c r="E25" s="50">
        <f>E17/E6</f>
        <v>0.11180919766485553</v>
      </c>
      <c r="F25" s="51">
        <f>F17/F6</f>
        <v>0.11885774689486857</v>
      </c>
      <c r="G25" s="46">
        <f>(IF(C25 &gt; 0.17, 100, IF(C25 &gt;= 0.1, 50, 0))) +
  (IF(D25 &gt; 0.17, 100, IF(D25 &gt;= 0.1, 50, 0))) +
  (IF(E25 &gt; 0.17, 100, IF(E25 &gt;= 0.1, 50, 0))) +
  (IF(F25 &gt; 0.17, 100, IF(F25 &gt;= 0.1, 50, 0)))</f>
        <v>200</v>
      </c>
      <c r="H25" s="47" t="s">
        <v>572</v>
      </c>
      <c r="I25" s="20"/>
      <c r="J25" s="20"/>
      <c r="K25" s="20"/>
      <c r="L25" s="20"/>
      <c r="M25" s="20"/>
      <c r="N25" s="20"/>
      <c r="O25" s="20"/>
      <c r="P25" s="20"/>
      <c r="Q25" s="20"/>
      <c r="R25" s="20"/>
      <c r="S25" s="20"/>
      <c r="T25" s="20"/>
      <c r="U25" s="20"/>
      <c r="V25" s="20"/>
    </row>
    <row r="26" spans="1:22" x14ac:dyDescent="0.2">
      <c r="A26" s="20"/>
      <c r="B26" s="39" t="s">
        <v>489</v>
      </c>
      <c r="C26" s="50">
        <f>C8/C6</f>
        <v>0.63710029213869313</v>
      </c>
      <c r="D26" s="50">
        <f>D8/D6</f>
        <v>0.6944862694486269</v>
      </c>
      <c r="E26" s="50">
        <f>E8/E6</f>
        <v>0.66025805233851509</v>
      </c>
      <c r="F26" s="51">
        <f>F8/F6</f>
        <v>0.64208988170187631</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120.62218649517685</v>
      </c>
      <c r="D27" s="50">
        <f>D9/(D13+D10)</f>
        <v>-22.176738536289097</v>
      </c>
      <c r="E27" s="50">
        <f>E9/(E13+E10)</f>
        <v>88.147836538461533</v>
      </c>
      <c r="F27" s="51">
        <f>F9/(F13+F10)</f>
        <v>-546.16101694915255</v>
      </c>
      <c r="G27" s="46">
        <f>(IF(C27 &lt; 0.8, 100, IF(C27 &lt; 1, 50, 0))) +
  (IF(D27 &lt; 0.8, 100, IF(D27 &lt; 1, 50, 0))) +
  (IF(E27 &lt; 0.8, 100, IF(E27 &lt; 1, 50, 0))) +
  (IF(F27 &lt; 0.8, 100, IF(F27 &lt; 1, 50, 0)))</f>
        <v>200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0.27968238393328576</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16.842443729903536</v>
      </c>
      <c r="D31" s="50">
        <f>D17/(D13+D10)</f>
        <v>-2.9750986941998177</v>
      </c>
      <c r="E31" s="50">
        <f>E17/(E13+E10)</f>
        <v>9.9675480769230766</v>
      </c>
      <c r="F31" s="51">
        <f>F17/(F13+F10)</f>
        <v>-64.79661016949153</v>
      </c>
      <c r="G31" s="46">
        <f>(IF(C31 &gt; 0.23, 100, 0)) +
  (IF(D31 &gt; 0.23, 100, 0)) +
  (IF(E31 &gt; 0.23, 100, 0)) +
  (IF(F31 &gt; 0.23, 100, 0))</f>
        <v>200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1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0.34083333333333327</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13415000000</v>
      </c>
      <c r="D4" s="27">
        <v>19246000000</v>
      </c>
      <c r="E4" s="27">
        <v>20386000000</v>
      </c>
      <c r="F4" s="28">
        <v>25427000000</v>
      </c>
      <c r="G4" s="20"/>
      <c r="H4" s="20"/>
      <c r="I4" s="20"/>
      <c r="J4" s="20"/>
      <c r="K4" s="20"/>
      <c r="L4" s="20"/>
      <c r="M4" s="20"/>
      <c r="N4" s="20"/>
      <c r="O4" s="20"/>
      <c r="P4" s="20"/>
      <c r="Q4" s="20"/>
      <c r="R4" s="20"/>
      <c r="S4" s="20"/>
      <c r="T4" s="20"/>
      <c r="U4" s="20"/>
      <c r="V4" s="20"/>
    </row>
    <row r="5" spans="1:22" ht="19" x14ac:dyDescent="0.25">
      <c r="A5" s="20"/>
      <c r="B5" s="29" t="s">
        <v>547</v>
      </c>
      <c r="C5" s="27">
        <v>5916000000</v>
      </c>
      <c r="D5" s="27">
        <v>6374000000</v>
      </c>
      <c r="E5" s="27">
        <v>4285000000</v>
      </c>
      <c r="F5" s="28">
        <v>4332000000</v>
      </c>
      <c r="G5" s="20"/>
      <c r="H5" s="20"/>
      <c r="I5" s="20"/>
      <c r="J5" s="20"/>
      <c r="K5" s="20"/>
      <c r="L5" s="20"/>
      <c r="M5" s="20"/>
      <c r="N5" s="20"/>
      <c r="O5" s="20"/>
      <c r="P5" s="20"/>
      <c r="Q5" s="20"/>
      <c r="R5" s="20"/>
      <c r="S5" s="20"/>
      <c r="T5" s="20"/>
      <c r="U5" s="20"/>
      <c r="V5" s="20"/>
    </row>
    <row r="6" spans="1:22" ht="19" x14ac:dyDescent="0.25">
      <c r="A6" s="20"/>
      <c r="B6" s="29" t="s">
        <v>548</v>
      </c>
      <c r="C6" s="27">
        <v>1641594000000</v>
      </c>
      <c r="D6" s="27">
        <v>1441799000000</v>
      </c>
      <c r="E6" s="27">
        <v>1463988000000</v>
      </c>
      <c r="F6" s="28">
        <v>1163028000000</v>
      </c>
      <c r="G6" s="20"/>
      <c r="H6" s="20"/>
      <c r="I6" s="20"/>
      <c r="J6" s="20"/>
      <c r="K6" s="20"/>
      <c r="L6" s="20"/>
      <c r="M6" s="20"/>
      <c r="N6" s="20"/>
      <c r="O6" s="20"/>
      <c r="P6" s="20"/>
      <c r="Q6" s="20"/>
      <c r="R6" s="20"/>
      <c r="S6" s="20"/>
      <c r="T6" s="20"/>
      <c r="U6" s="20"/>
      <c r="V6" s="20"/>
    </row>
    <row r="7" spans="1:22" ht="19" x14ac:dyDescent="0.25">
      <c r="A7" s="20"/>
      <c r="B7" s="29" t="s">
        <v>549</v>
      </c>
      <c r="C7" s="27">
        <v>0</v>
      </c>
      <c r="D7" s="27">
        <v>0</v>
      </c>
      <c r="E7" s="27">
        <v>0</v>
      </c>
      <c r="F7" s="28">
        <v>0</v>
      </c>
      <c r="G7" s="20"/>
      <c r="H7" s="20"/>
      <c r="I7" s="20"/>
      <c r="J7" s="20"/>
      <c r="K7" s="20"/>
      <c r="L7" s="20"/>
      <c r="M7" s="20"/>
      <c r="N7" s="20"/>
      <c r="O7" s="20"/>
      <c r="P7" s="20"/>
      <c r="Q7" s="20"/>
      <c r="R7" s="20"/>
      <c r="S7" s="20"/>
      <c r="T7" s="20"/>
      <c r="U7" s="20"/>
      <c r="V7" s="20"/>
    </row>
    <row r="8" spans="1:22" ht="19" x14ac:dyDescent="0.25">
      <c r="A8" s="20"/>
      <c r="B8" s="29" t="s">
        <v>550</v>
      </c>
      <c r="C8" s="27">
        <v>0</v>
      </c>
      <c r="D8" s="27">
        <v>0</v>
      </c>
      <c r="E8" s="27">
        <v>0</v>
      </c>
      <c r="F8" s="28">
        <v>0</v>
      </c>
      <c r="G8" s="20"/>
      <c r="H8" s="20"/>
      <c r="I8" s="20"/>
      <c r="J8" s="20"/>
      <c r="K8" s="20"/>
      <c r="L8" s="20"/>
      <c r="M8" s="20"/>
      <c r="N8" s="20"/>
      <c r="O8" s="20"/>
      <c r="P8" s="20"/>
      <c r="Q8" s="20"/>
      <c r="R8" s="20"/>
      <c r="S8" s="20"/>
      <c r="T8" s="20"/>
      <c r="U8" s="20"/>
      <c r="V8" s="20"/>
    </row>
    <row r="9" spans="1:22" ht="19" x14ac:dyDescent="0.25">
      <c r="A9" s="20"/>
      <c r="B9" s="29" t="s">
        <v>551</v>
      </c>
      <c r="C9" s="27">
        <v>1524689000000</v>
      </c>
      <c r="D9" s="27">
        <v>1324610000000</v>
      </c>
      <c r="E9" s="27">
        <v>1354062000000</v>
      </c>
      <c r="F9" s="28">
        <v>1067096000000</v>
      </c>
      <c r="G9" s="20"/>
      <c r="H9" s="20"/>
      <c r="I9" s="20"/>
      <c r="J9" s="20"/>
      <c r="K9" s="20"/>
      <c r="L9" s="20"/>
      <c r="M9" s="20"/>
      <c r="N9" s="20"/>
      <c r="O9" s="20"/>
      <c r="P9" s="20"/>
      <c r="Q9" s="20"/>
      <c r="R9" s="20"/>
      <c r="S9" s="20"/>
      <c r="T9" s="20"/>
      <c r="U9" s="20"/>
      <c r="V9" s="20"/>
    </row>
    <row r="10" spans="1:22" ht="19" x14ac:dyDescent="0.25">
      <c r="A10" s="20"/>
      <c r="B10" s="29" t="s">
        <v>552</v>
      </c>
      <c r="C10" s="27">
        <v>100445000000</v>
      </c>
      <c r="D10" s="27">
        <v>94631000000</v>
      </c>
      <c r="E10" s="27">
        <v>91136000000</v>
      </c>
      <c r="F10" s="28">
        <v>85940000000</v>
      </c>
      <c r="G10" s="20"/>
      <c r="H10" s="20"/>
      <c r="I10" s="20"/>
      <c r="J10" s="20"/>
      <c r="K10" s="20"/>
      <c r="L10" s="20"/>
      <c r="M10" s="20"/>
      <c r="N10" s="20"/>
      <c r="O10" s="20"/>
      <c r="P10" s="20"/>
      <c r="Q10" s="20"/>
      <c r="R10" s="20"/>
      <c r="S10" s="20"/>
      <c r="T10" s="20"/>
      <c r="U10" s="20"/>
      <c r="V10" s="20"/>
    </row>
    <row r="11" spans="1:22" ht="19" x14ac:dyDescent="0.25">
      <c r="A11" s="20"/>
      <c r="B11" s="29" t="s">
        <v>553</v>
      </c>
      <c r="C11" s="27">
        <v>11203000000</v>
      </c>
      <c r="D11" s="27">
        <v>10703000000</v>
      </c>
      <c r="E11" s="27">
        <v>10703000000</v>
      </c>
      <c r="F11" s="28">
        <v>11203000000</v>
      </c>
      <c r="G11" s="20"/>
      <c r="H11" s="20"/>
      <c r="I11" s="20"/>
      <c r="J11" s="20"/>
      <c r="K11" s="20"/>
      <c r="L11" s="20"/>
      <c r="M11" s="20"/>
      <c r="N11" s="20"/>
      <c r="O11" s="20"/>
      <c r="P11" s="20"/>
      <c r="Q11" s="20"/>
      <c r="R11" s="20"/>
      <c r="S11" s="20"/>
      <c r="T11" s="20"/>
      <c r="U11" s="20"/>
      <c r="V11" s="20"/>
    </row>
    <row r="12" spans="1:22" ht="19" x14ac:dyDescent="0.25">
      <c r="A12" s="20"/>
      <c r="B12" s="29" t="s">
        <v>554</v>
      </c>
      <c r="C12" s="27">
        <v>143688000000</v>
      </c>
      <c r="D12" s="27">
        <v>139372000000</v>
      </c>
      <c r="E12" s="27">
        <v>131811000000</v>
      </c>
      <c r="F12" s="28">
        <v>112947000000</v>
      </c>
      <c r="G12" s="20"/>
      <c r="H12" s="20"/>
      <c r="I12" s="20"/>
      <c r="J12" s="20"/>
      <c r="K12" s="20"/>
      <c r="L12" s="20"/>
      <c r="M12" s="20"/>
      <c r="N12" s="20"/>
      <c r="O12" s="20"/>
      <c r="P12" s="20"/>
      <c r="Q12" s="20"/>
      <c r="R12" s="20"/>
      <c r="S12" s="20"/>
      <c r="T12" s="20"/>
      <c r="U12" s="20"/>
      <c r="V12" s="20"/>
    </row>
    <row r="13" spans="1:22" ht="19" x14ac:dyDescent="0.25">
      <c r="A13" s="20"/>
      <c r="B13" s="29" t="s">
        <v>555</v>
      </c>
      <c r="C13" s="27">
        <v>116905000000</v>
      </c>
      <c r="D13" s="27">
        <v>117189000000</v>
      </c>
      <c r="E13" s="27">
        <v>109926000000</v>
      </c>
      <c r="F13" s="28">
        <v>95932000000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-12587000000</v>
      </c>
      <c r="D17" s="34">
        <v>8708000000</v>
      </c>
      <c r="E17" s="34">
        <v>6298000000</v>
      </c>
      <c r="F17" s="35">
        <v>-18535000000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Pass</v>
      </c>
      <c r="E23" s="44" t="str">
        <f>IF(E17&gt;E7, "Pass", "Fail")</f>
        <v>Pass</v>
      </c>
      <c r="F23" s="49" t="str">
        <f>IF(F17&gt;F7, "Pass", "Fail")</f>
        <v>Fail</v>
      </c>
      <c r="G23" s="46">
        <f>(COUNTIF(C23:F23, "Pass") * 100) + (COUNTIF(C23:F23, "Fail") * 0)</f>
        <v>200</v>
      </c>
      <c r="H23" s="47" t="s">
        <v>570</v>
      </c>
      <c r="I23" s="20"/>
      <c r="J23" s="20"/>
      <c r="K23" s="20"/>
      <c r="L23" s="20"/>
      <c r="M23" s="20"/>
      <c r="N23" s="20"/>
      <c r="O23" s="20"/>
      <c r="P23" s="20"/>
      <c r="Q23" s="20"/>
      <c r="R23" s="20"/>
      <c r="S23" s="20"/>
      <c r="T23" s="20"/>
      <c r="U23" s="20"/>
      <c r="V23" s="20"/>
    </row>
    <row r="24" spans="1:22" x14ac:dyDescent="0.2">
      <c r="A24" s="20"/>
      <c r="B24" s="39" t="s">
        <v>499</v>
      </c>
      <c r="C24" s="50">
        <f>C17/(C4)</f>
        <v>-0.93827804696235562</v>
      </c>
      <c r="D24" s="50">
        <f>D17/(D4)</f>
        <v>0.45245765353839756</v>
      </c>
      <c r="E24" s="50">
        <f>E17/(E4)</f>
        <v>0.30893750613165899</v>
      </c>
      <c r="F24" s="51">
        <f>F17/(F4)</f>
        <v>-0.72894954182561844</v>
      </c>
      <c r="G24" s="46">
        <f>(IF(C24 &gt; 0.5, 100, IF(C24 &gt;= 0.2, 50, 0))) +
  (IF(D24 &gt; 0.5, 100, IF(D24 &gt;= 0.2, 50, 0))) +
  (IF(E24 &gt; 0.5, 100, IF(E24 &gt;= 0.2, 50, 0))) +
  (IF(F24 &gt; 0.5, 100, IF(F24 &gt;= 0.2, 50, 0)))</f>
        <v>100</v>
      </c>
      <c r="H24" s="47" t="s">
        <v>571</v>
      </c>
      <c r="I24" s="20"/>
      <c r="J24" s="20"/>
      <c r="K24" s="20"/>
      <c r="L24" s="20"/>
      <c r="M24" s="20"/>
      <c r="N24" s="20"/>
      <c r="O24" s="20"/>
      <c r="P24" s="20"/>
      <c r="Q24" s="20"/>
      <c r="R24" s="20"/>
      <c r="S24" s="20"/>
      <c r="T24" s="20"/>
      <c r="U24" s="20"/>
      <c r="V24" s="20"/>
    </row>
    <row r="25" spans="1:22" x14ac:dyDescent="0.2">
      <c r="A25" s="20"/>
      <c r="B25" s="39" t="s">
        <v>487</v>
      </c>
      <c r="C25" s="50">
        <f>C17/C6</f>
        <v>-7.667547517839368E-3</v>
      </c>
      <c r="D25" s="50">
        <f>D17/D6</f>
        <v>6.0396768204167154E-3</v>
      </c>
      <c r="E25" s="50">
        <f>E17/E6</f>
        <v>4.3019478301734712E-3</v>
      </c>
      <c r="F25" s="51">
        <f>F17/F6</f>
        <v>-1.5936847608140129E-2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v>
      </c>
      <c r="D26" s="50">
        <f>D8/D6</f>
        <v>0</v>
      </c>
      <c r="E26" s="50">
        <f>E8/E6</f>
        <v>0</v>
      </c>
      <c r="F26" s="51">
        <f>F8/F6</f>
        <v>0</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7.0149022314239708</v>
      </c>
      <c r="D27" s="50">
        <f>D9/(D13+D10)</f>
        <v>6.2534699272967611</v>
      </c>
      <c r="E27" s="50">
        <f>E9/(E13+E10)</f>
        <v>6.7345495419323393</v>
      </c>
      <c r="F27" s="51">
        <f>F9/(F13+F10)</f>
        <v>5.8672912817805933</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Fail</v>
      </c>
      <c r="D28" s="52" t="str">
        <f>IF(D11=0, "Pass", "Fail")</f>
        <v>Fail</v>
      </c>
      <c r="E28" s="52" t="str">
        <f>IF(E11=0, "Pass", "Fail")</f>
        <v>Fail</v>
      </c>
      <c r="F28" s="53" t="str">
        <f>IF(F11=0, "Pass", "Fail")</f>
        <v>Fail</v>
      </c>
      <c r="G28" s="46">
        <f>(COUNTIF(C28:F28, "Pass") * 100) + (COUNTIF(C28:F28, "Fail") * 0)</f>
        <v>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8.5115435511397095E-2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-5.7911203128594435E-2</v>
      </c>
      <c r="D31" s="50">
        <f>D17/(D13+D10)</f>
        <v>4.111037673496365E-2</v>
      </c>
      <c r="E31" s="50">
        <f>E17/(E13+E10)</f>
        <v>3.1323671305368492E-2</v>
      </c>
      <c r="F31" s="51">
        <f>F17/(F13+F10)</f>
        <v>-0.10191233394915106</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2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0.34875</v>
      </c>
      <c r="J2" s="20"/>
      <c r="K2" s="20"/>
      <c r="L2" s="20"/>
      <c r="M2" s="20"/>
      <c r="N2" s="20"/>
      <c r="O2" s="20"/>
      <c r="P2" s="20"/>
      <c r="Q2" s="20"/>
      <c r="R2" s="20"/>
      <c r="S2" s="20"/>
      <c r="T2" s="20"/>
      <c r="U2" s="20"/>
      <c r="V2" s="20"/>
    </row>
    <row r="3" spans="1:22" ht="19" x14ac:dyDescent="0.25">
      <c r="A3" s="20"/>
      <c r="B3" s="26" t="s">
        <v>545</v>
      </c>
      <c r="C3" s="27">
        <v>3226000000</v>
      </c>
      <c r="D3" s="27">
        <v>2923000000</v>
      </c>
      <c r="E3" s="27">
        <v>2361000000</v>
      </c>
      <c r="F3" s="28">
        <v>2349000000</v>
      </c>
      <c r="G3" s="20"/>
      <c r="H3" s="20"/>
      <c r="I3" s="20"/>
      <c r="J3" s="20"/>
      <c r="K3" s="20"/>
      <c r="L3" s="20"/>
      <c r="M3" s="20"/>
      <c r="N3" s="20"/>
      <c r="O3" s="20"/>
      <c r="P3" s="20"/>
      <c r="Q3" s="20"/>
      <c r="R3" s="20"/>
      <c r="S3" s="20"/>
      <c r="T3" s="20"/>
      <c r="U3" s="20"/>
      <c r="V3" s="20"/>
    </row>
    <row r="4" spans="1:22" ht="19" x14ac:dyDescent="0.25">
      <c r="A4" s="20"/>
      <c r="B4" s="29" t="s">
        <v>546</v>
      </c>
      <c r="C4" s="27">
        <v>5988000000</v>
      </c>
      <c r="D4" s="27">
        <v>5261000000</v>
      </c>
      <c r="E4" s="27">
        <v>5260000000</v>
      </c>
      <c r="F4" s="28">
        <v>5111000000</v>
      </c>
      <c r="G4" s="20"/>
      <c r="H4" s="20"/>
      <c r="I4" s="20"/>
      <c r="J4" s="20"/>
      <c r="K4" s="20"/>
      <c r="L4" s="20"/>
      <c r="M4" s="20"/>
      <c r="N4" s="20"/>
      <c r="O4" s="20"/>
      <c r="P4" s="20"/>
      <c r="Q4" s="20"/>
      <c r="R4" s="20"/>
      <c r="S4" s="20"/>
      <c r="T4" s="20"/>
      <c r="U4" s="20"/>
      <c r="V4" s="20"/>
    </row>
    <row r="5" spans="1:22" ht="19" x14ac:dyDescent="0.25">
      <c r="A5" s="20"/>
      <c r="B5" s="29" t="s">
        <v>547</v>
      </c>
      <c r="C5" s="27">
        <v>2850000000</v>
      </c>
      <c r="D5" s="27">
        <v>2829000000</v>
      </c>
      <c r="E5" s="27">
        <v>2843000000</v>
      </c>
      <c r="F5" s="28">
        <v>2804000000</v>
      </c>
      <c r="G5" s="20"/>
      <c r="H5" s="20"/>
      <c r="I5" s="20"/>
      <c r="J5" s="20"/>
      <c r="K5" s="20"/>
      <c r="L5" s="20"/>
      <c r="M5" s="20"/>
      <c r="N5" s="20"/>
      <c r="O5" s="20"/>
      <c r="P5" s="20"/>
      <c r="Q5" s="20"/>
      <c r="R5" s="20"/>
      <c r="S5" s="20"/>
      <c r="T5" s="20"/>
      <c r="U5" s="20"/>
      <c r="V5" s="20"/>
    </row>
    <row r="6" spans="1:22" ht="19" x14ac:dyDescent="0.25">
      <c r="A6" s="20"/>
      <c r="B6" s="29" t="s">
        <v>548</v>
      </c>
      <c r="C6" s="27">
        <v>24683000000</v>
      </c>
      <c r="D6" s="27">
        <v>23255000000</v>
      </c>
      <c r="E6" s="27">
        <v>22321000000</v>
      </c>
      <c r="F6" s="28">
        <v>20680000000</v>
      </c>
      <c r="G6" s="20"/>
      <c r="H6" s="20"/>
      <c r="I6" s="20"/>
      <c r="J6" s="20"/>
      <c r="K6" s="20"/>
      <c r="L6" s="20"/>
      <c r="M6" s="20"/>
      <c r="N6" s="20"/>
      <c r="O6" s="20"/>
      <c r="P6" s="20"/>
      <c r="Q6" s="20"/>
      <c r="R6" s="20"/>
      <c r="S6" s="20"/>
      <c r="T6" s="20"/>
      <c r="U6" s="20"/>
      <c r="V6" s="20"/>
    </row>
    <row r="7" spans="1:22" ht="19" x14ac:dyDescent="0.25">
      <c r="A7" s="20"/>
      <c r="B7" s="29" t="s">
        <v>549</v>
      </c>
      <c r="C7" s="27">
        <v>5608000000</v>
      </c>
      <c r="D7" s="27">
        <v>5345000000</v>
      </c>
      <c r="E7" s="27">
        <v>4306000000</v>
      </c>
      <c r="F7" s="28">
        <v>4421000000</v>
      </c>
      <c r="G7" s="20"/>
      <c r="H7" s="20"/>
      <c r="I7" s="20"/>
      <c r="J7" s="20"/>
      <c r="K7" s="20"/>
      <c r="L7" s="20"/>
      <c r="M7" s="20"/>
      <c r="N7" s="20"/>
      <c r="O7" s="20"/>
      <c r="P7" s="20"/>
      <c r="Q7" s="20"/>
      <c r="R7" s="20"/>
      <c r="S7" s="20"/>
      <c r="T7" s="20"/>
      <c r="U7" s="20"/>
      <c r="V7" s="20"/>
    </row>
    <row r="8" spans="1:22" ht="19" x14ac:dyDescent="0.25">
      <c r="A8" s="20"/>
      <c r="B8" s="29" t="s">
        <v>550</v>
      </c>
      <c r="C8" s="27">
        <v>9642000000</v>
      </c>
      <c r="D8" s="27">
        <v>9933000000</v>
      </c>
      <c r="E8" s="27">
        <v>11287000000</v>
      </c>
      <c r="F8" s="28">
        <v>11276000000</v>
      </c>
      <c r="G8" s="20"/>
      <c r="H8" s="20"/>
      <c r="I8" s="20"/>
      <c r="J8" s="20"/>
      <c r="K8" s="20"/>
      <c r="L8" s="20"/>
      <c r="M8" s="20"/>
      <c r="N8" s="20"/>
      <c r="O8" s="20"/>
      <c r="P8" s="20"/>
      <c r="Q8" s="20"/>
      <c r="R8" s="20"/>
      <c r="S8" s="20"/>
      <c r="T8" s="20"/>
      <c r="U8" s="20"/>
      <c r="V8" s="20"/>
    </row>
    <row r="9" spans="1:22" ht="19" x14ac:dyDescent="0.25">
      <c r="A9" s="20"/>
      <c r="B9" s="29" t="s">
        <v>551</v>
      </c>
      <c r="C9" s="27">
        <v>15250000000</v>
      </c>
      <c r="D9" s="27">
        <v>15278000000</v>
      </c>
      <c r="E9" s="27">
        <v>15593000000</v>
      </c>
      <c r="F9" s="28">
        <v>15697000000</v>
      </c>
      <c r="G9" s="20"/>
      <c r="H9" s="20"/>
      <c r="I9" s="20"/>
      <c r="J9" s="20"/>
      <c r="K9" s="20"/>
      <c r="L9" s="20"/>
      <c r="M9" s="20"/>
      <c r="N9" s="20"/>
      <c r="O9" s="20"/>
      <c r="P9" s="20"/>
      <c r="Q9" s="20"/>
      <c r="R9" s="20"/>
      <c r="S9" s="20"/>
      <c r="T9" s="20"/>
      <c r="U9" s="20"/>
      <c r="V9" s="20"/>
    </row>
    <row r="10" spans="1:22" ht="19" x14ac:dyDescent="0.25">
      <c r="A10" s="20"/>
      <c r="B10" s="29" t="s">
        <v>552</v>
      </c>
      <c r="C10" s="27">
        <v>5540000000</v>
      </c>
      <c r="D10" s="27">
        <v>5108000000</v>
      </c>
      <c r="E10" s="27">
        <v>5511000000</v>
      </c>
      <c r="F10" s="28">
        <v>6021000000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12536000000</v>
      </c>
      <c r="D12" s="27">
        <v>10572000000</v>
      </c>
      <c r="E12" s="27">
        <v>9710000000</v>
      </c>
      <c r="F12" s="28">
        <v>8691000000</v>
      </c>
      <c r="G12" s="20"/>
      <c r="H12" s="20"/>
      <c r="I12" s="20"/>
      <c r="J12" s="20"/>
      <c r="K12" s="20"/>
      <c r="L12" s="20"/>
      <c r="M12" s="20"/>
      <c r="N12" s="20"/>
      <c r="O12" s="20"/>
      <c r="P12" s="20"/>
      <c r="Q12" s="20"/>
      <c r="R12" s="20"/>
      <c r="S12" s="20"/>
      <c r="T12" s="20"/>
      <c r="U12" s="20"/>
      <c r="V12" s="20"/>
    </row>
    <row r="13" spans="1:22" ht="19" x14ac:dyDescent="0.25">
      <c r="A13" s="20"/>
      <c r="B13" s="29" t="s">
        <v>555</v>
      </c>
      <c r="C13" s="27">
        <v>9433000000</v>
      </c>
      <c r="D13" s="27">
        <v>7977000000</v>
      </c>
      <c r="E13" s="27">
        <v>6728000000</v>
      </c>
      <c r="F13" s="28">
        <v>4983000000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3458000000</v>
      </c>
      <c r="D17" s="34">
        <v>2242000000</v>
      </c>
      <c r="E17" s="34">
        <v>1911000000</v>
      </c>
      <c r="F17" s="35">
        <v>1881000000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0.57748830995323985</v>
      </c>
      <c r="D24" s="50">
        <f>D17/(D4)</f>
        <v>0.42615472343660898</v>
      </c>
      <c r="E24" s="50">
        <f>E17/(E4)</f>
        <v>0.36330798479087451</v>
      </c>
      <c r="F24" s="51">
        <f>F17/(F4)</f>
        <v>0.36802973977695169</v>
      </c>
      <c r="G24" s="46">
        <f>(IF(C24 &gt; 0.5, 100, IF(C24 &gt;= 0.2, 50, 0))) +
  (IF(D24 &gt; 0.5, 100, IF(D24 &gt;= 0.2, 50, 0))) +
  (IF(E24 &gt; 0.5, 100, IF(E24 &gt;= 0.2, 50, 0))) +
  (IF(F24 &gt; 0.5, 100, IF(F24 &gt;= 0.2, 50, 0)))</f>
        <v>250</v>
      </c>
      <c r="H24" s="47" t="s">
        <v>571</v>
      </c>
      <c r="I24" s="20"/>
      <c r="J24" s="20"/>
      <c r="K24" s="20"/>
      <c r="L24" s="20"/>
      <c r="M24" s="20"/>
      <c r="N24" s="20"/>
      <c r="O24" s="20"/>
      <c r="P24" s="20"/>
      <c r="Q24" s="20"/>
      <c r="R24" s="20"/>
      <c r="S24" s="20"/>
      <c r="T24" s="20"/>
      <c r="U24" s="20"/>
      <c r="V24" s="20"/>
    </row>
    <row r="25" spans="1:22" x14ac:dyDescent="0.2">
      <c r="A25" s="20"/>
      <c r="B25" s="39" t="s">
        <v>487</v>
      </c>
      <c r="C25" s="50">
        <f>C17/C6</f>
        <v>0.14009642263906333</v>
      </c>
      <c r="D25" s="50">
        <f>D17/D6</f>
        <v>9.6409374328101483E-2</v>
      </c>
      <c r="E25" s="50">
        <f>E17/E6</f>
        <v>8.5614443797320902E-2</v>
      </c>
      <c r="F25" s="51">
        <f>F17/F6</f>
        <v>9.0957446808510645E-2</v>
      </c>
      <c r="G25" s="46">
        <f>(IF(C25 &gt; 0.17, 100, IF(C25 &gt;= 0.1, 50, 0))) +
  (IF(D25 &gt; 0.17, 100, IF(D25 &gt;= 0.1, 50, 0))) +
  (IF(E25 &gt; 0.17, 100, IF(E25 &gt;= 0.1, 50, 0))) +
  (IF(F25 &gt; 0.17, 100, IF(F25 &gt;= 0.1, 50, 0)))</f>
        <v>50</v>
      </c>
      <c r="H25" s="47" t="s">
        <v>572</v>
      </c>
      <c r="I25" s="20"/>
      <c r="J25" s="20"/>
      <c r="K25" s="20"/>
      <c r="L25" s="20"/>
      <c r="M25" s="20"/>
      <c r="N25" s="20"/>
      <c r="O25" s="20"/>
      <c r="P25" s="20"/>
      <c r="Q25" s="20"/>
      <c r="R25" s="20"/>
      <c r="S25" s="20"/>
      <c r="T25" s="20"/>
      <c r="U25" s="20"/>
      <c r="V25" s="20"/>
    </row>
    <row r="26" spans="1:22" x14ac:dyDescent="0.2">
      <c r="A26" s="20"/>
      <c r="B26" s="39" t="s">
        <v>489</v>
      </c>
      <c r="C26" s="50">
        <f>C8/C6</f>
        <v>0.39063322934813433</v>
      </c>
      <c r="D26" s="50">
        <f>D8/D6</f>
        <v>0.42713394968823909</v>
      </c>
      <c r="E26" s="50">
        <f>E8/E6</f>
        <v>0.50566730881232924</v>
      </c>
      <c r="F26" s="51">
        <f>F8/F6</f>
        <v>0.54526112185686659</v>
      </c>
      <c r="G26" s="46">
        <f>(IF(C26 &lt; 0.5, 100, 0)) +
  (IF(D26 &lt; 0.5, 100, 0)) +
  (IF(E26 &lt; 0.5, 100, 0)) +
  (IF(F26 &lt; 0.5, 100, 0))</f>
        <v>200</v>
      </c>
      <c r="H26" s="47" t="s">
        <v>573</v>
      </c>
      <c r="I26" s="20"/>
      <c r="J26" s="20"/>
      <c r="K26" s="20"/>
      <c r="L26" s="20"/>
      <c r="M26" s="20"/>
      <c r="N26" s="20"/>
      <c r="O26" s="20"/>
      <c r="P26" s="20"/>
      <c r="Q26" s="20"/>
      <c r="R26" s="20"/>
      <c r="S26" s="20"/>
      <c r="T26" s="20"/>
      <c r="U26" s="20"/>
      <c r="V26" s="20"/>
    </row>
    <row r="27" spans="1:22" x14ac:dyDescent="0.2">
      <c r="A27" s="20"/>
      <c r="B27" s="39" t="s">
        <v>574</v>
      </c>
      <c r="C27" s="50">
        <f>C9/(C13+C10)</f>
        <v>1.0184999666065584</v>
      </c>
      <c r="D27" s="50">
        <f>D9/(D13+D10)</f>
        <v>1.1675964845242643</v>
      </c>
      <c r="E27" s="50">
        <f>E9/(E13+E10)</f>
        <v>1.2740419968951713</v>
      </c>
      <c r="F27" s="51">
        <f>F9/(F13+F10)</f>
        <v>1.4264812795347146</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0.13059864293813775</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0.23094904160822816</v>
      </c>
      <c r="D31" s="50">
        <f>D17/(D13+D10)</f>
        <v>0.17134123041650745</v>
      </c>
      <c r="E31" s="50">
        <f>E17/(E13+E10)</f>
        <v>0.15614020753329522</v>
      </c>
      <c r="F31" s="51">
        <f>F17/(F13+F10)</f>
        <v>0.17093784078516902</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3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0.51833333333333331</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896000000</v>
      </c>
      <c r="D4" s="27">
        <v>927000000</v>
      </c>
      <c r="E4" s="27">
        <v>1027000000</v>
      </c>
      <c r="F4" s="28">
        <v>1122000000</v>
      </c>
      <c r="G4" s="20"/>
      <c r="H4" s="20"/>
      <c r="I4" s="20"/>
      <c r="J4" s="20"/>
      <c r="K4" s="20"/>
      <c r="L4" s="20"/>
      <c r="M4" s="20"/>
      <c r="N4" s="20"/>
      <c r="O4" s="20"/>
      <c r="P4" s="20"/>
      <c r="Q4" s="20"/>
      <c r="R4" s="20"/>
      <c r="S4" s="20"/>
      <c r="T4" s="20"/>
      <c r="U4" s="20"/>
      <c r="V4" s="20"/>
    </row>
    <row r="5" spans="1:22" ht="19" x14ac:dyDescent="0.25">
      <c r="A5" s="20"/>
      <c r="B5" s="29" t="s">
        <v>547</v>
      </c>
      <c r="C5" s="27">
        <v>1911000000</v>
      </c>
      <c r="D5" s="27">
        <v>1911000000</v>
      </c>
      <c r="E5" s="27">
        <v>1911000000</v>
      </c>
      <c r="F5" s="28">
        <v>1911000000</v>
      </c>
      <c r="G5" s="20"/>
      <c r="H5" s="20"/>
      <c r="I5" s="20"/>
      <c r="J5" s="20"/>
      <c r="K5" s="20"/>
      <c r="L5" s="20"/>
      <c r="M5" s="20"/>
      <c r="N5" s="20"/>
      <c r="O5" s="20"/>
      <c r="P5" s="20"/>
      <c r="Q5" s="20"/>
      <c r="R5" s="20"/>
      <c r="S5" s="20"/>
      <c r="T5" s="20"/>
      <c r="U5" s="20"/>
      <c r="V5" s="20"/>
    </row>
    <row r="6" spans="1:22" ht="19" x14ac:dyDescent="0.25">
      <c r="A6" s="20"/>
      <c r="B6" s="29" t="s">
        <v>548</v>
      </c>
      <c r="C6" s="27">
        <v>76780000000</v>
      </c>
      <c r="D6" s="27">
        <v>73008000000</v>
      </c>
      <c r="E6" s="27">
        <v>76578000000</v>
      </c>
      <c r="F6" s="28">
        <v>74111000000</v>
      </c>
      <c r="G6" s="20"/>
      <c r="H6" s="20"/>
      <c r="I6" s="20"/>
      <c r="J6" s="20"/>
      <c r="K6" s="20"/>
      <c r="L6" s="20"/>
      <c r="M6" s="20"/>
      <c r="N6" s="20"/>
      <c r="O6" s="20"/>
      <c r="P6" s="20"/>
      <c r="Q6" s="20"/>
      <c r="R6" s="20"/>
      <c r="S6" s="20"/>
      <c r="T6" s="20"/>
      <c r="U6" s="20"/>
      <c r="V6" s="20"/>
    </row>
    <row r="7" spans="1:22" ht="19" x14ac:dyDescent="0.25">
      <c r="A7" s="20"/>
      <c r="B7" s="29" t="s">
        <v>549</v>
      </c>
      <c r="C7" s="27">
        <v>0</v>
      </c>
      <c r="D7" s="27">
        <v>0</v>
      </c>
      <c r="E7" s="27">
        <v>0</v>
      </c>
      <c r="F7" s="28">
        <v>0</v>
      </c>
      <c r="G7" s="20"/>
      <c r="H7" s="20"/>
      <c r="I7" s="20"/>
      <c r="J7" s="20"/>
      <c r="K7" s="20"/>
      <c r="L7" s="20"/>
      <c r="M7" s="20"/>
      <c r="N7" s="20"/>
      <c r="O7" s="20"/>
      <c r="P7" s="20"/>
      <c r="Q7" s="20"/>
      <c r="R7" s="20"/>
      <c r="S7" s="20"/>
      <c r="T7" s="20"/>
      <c r="U7" s="20"/>
      <c r="V7" s="20"/>
    </row>
    <row r="8" spans="1:22" ht="19" x14ac:dyDescent="0.25">
      <c r="A8" s="20"/>
      <c r="B8" s="29" t="s">
        <v>550</v>
      </c>
      <c r="C8" s="27">
        <v>0</v>
      </c>
      <c r="D8" s="27">
        <v>0</v>
      </c>
      <c r="E8" s="27">
        <v>0</v>
      </c>
      <c r="F8" s="28">
        <v>0</v>
      </c>
      <c r="G8" s="20"/>
      <c r="H8" s="20"/>
      <c r="I8" s="20"/>
      <c r="J8" s="20"/>
      <c r="K8" s="20"/>
      <c r="L8" s="20"/>
      <c r="M8" s="20"/>
      <c r="N8" s="20"/>
      <c r="O8" s="20"/>
      <c r="P8" s="20"/>
      <c r="Q8" s="20"/>
      <c r="R8" s="20"/>
      <c r="S8" s="20"/>
      <c r="T8" s="20"/>
      <c r="U8" s="20"/>
      <c r="V8" s="20"/>
    </row>
    <row r="9" spans="1:22" ht="19" x14ac:dyDescent="0.25">
      <c r="A9" s="20"/>
      <c r="B9" s="29" t="s">
        <v>551</v>
      </c>
      <c r="C9" s="27">
        <v>61453000000</v>
      </c>
      <c r="D9" s="27">
        <v>59332000000</v>
      </c>
      <c r="E9" s="27">
        <v>58735000000</v>
      </c>
      <c r="F9" s="28">
        <v>55555000000</v>
      </c>
      <c r="G9" s="20"/>
      <c r="H9" s="20"/>
      <c r="I9" s="20"/>
      <c r="J9" s="20"/>
      <c r="K9" s="20"/>
      <c r="L9" s="20"/>
      <c r="M9" s="20"/>
      <c r="N9" s="20"/>
      <c r="O9" s="20"/>
      <c r="P9" s="20"/>
      <c r="Q9" s="20"/>
      <c r="R9" s="20"/>
      <c r="S9" s="20"/>
      <c r="T9" s="20"/>
      <c r="U9" s="20"/>
      <c r="V9" s="20"/>
    </row>
    <row r="10" spans="1:22" ht="19" x14ac:dyDescent="0.25">
      <c r="A10" s="20"/>
      <c r="B10" s="29" t="s">
        <v>552</v>
      </c>
      <c r="C10" s="27">
        <v>1816000000</v>
      </c>
      <c r="D10" s="27">
        <v>1773000000</v>
      </c>
      <c r="E10" s="27">
        <v>1740000000</v>
      </c>
      <c r="F10" s="28">
        <v>1192000000</v>
      </c>
      <c r="G10" s="20"/>
      <c r="H10" s="20"/>
      <c r="I10" s="20"/>
      <c r="J10" s="20"/>
      <c r="K10" s="20"/>
      <c r="L10" s="20"/>
      <c r="M10" s="20"/>
      <c r="N10" s="20"/>
      <c r="O10" s="20"/>
      <c r="P10" s="20"/>
      <c r="Q10" s="20"/>
      <c r="R10" s="20"/>
      <c r="S10" s="20"/>
      <c r="T10" s="20"/>
      <c r="U10" s="20"/>
      <c r="V10" s="20"/>
    </row>
    <row r="11" spans="1:22" ht="19" x14ac:dyDescent="0.25">
      <c r="A11" s="20"/>
      <c r="B11" s="29" t="s">
        <v>553</v>
      </c>
      <c r="C11" s="27">
        <v>334000000</v>
      </c>
      <c r="D11" s="27">
        <v>334000000</v>
      </c>
      <c r="E11" s="27">
        <v>334000000</v>
      </c>
      <c r="F11" s="28">
        <v>334000000</v>
      </c>
      <c r="G11" s="20"/>
      <c r="H11" s="20"/>
      <c r="I11" s="20"/>
      <c r="J11" s="20"/>
      <c r="K11" s="20"/>
      <c r="L11" s="20"/>
      <c r="M11" s="20"/>
      <c r="N11" s="20"/>
      <c r="O11" s="20"/>
      <c r="P11" s="20"/>
      <c r="Q11" s="20"/>
      <c r="R11" s="20"/>
      <c r="S11" s="20"/>
      <c r="T11" s="20"/>
      <c r="U11" s="20"/>
      <c r="V11" s="20"/>
    </row>
    <row r="12" spans="1:22" ht="19" x14ac:dyDescent="0.25">
      <c r="A12" s="20"/>
      <c r="B12" s="29" t="s">
        <v>554</v>
      </c>
      <c r="C12" s="27">
        <v>19007000000</v>
      </c>
      <c r="D12" s="27">
        <v>17058000000</v>
      </c>
      <c r="E12" s="27">
        <v>15764000000</v>
      </c>
      <c r="F12" s="28">
        <v>13918000000</v>
      </c>
      <c r="G12" s="20"/>
      <c r="H12" s="20"/>
      <c r="I12" s="20"/>
      <c r="J12" s="20"/>
      <c r="K12" s="20"/>
      <c r="L12" s="20"/>
      <c r="M12" s="20"/>
      <c r="N12" s="20"/>
      <c r="O12" s="20"/>
      <c r="P12" s="20"/>
      <c r="Q12" s="20"/>
      <c r="R12" s="20"/>
      <c r="S12" s="20"/>
      <c r="T12" s="20"/>
      <c r="U12" s="20"/>
      <c r="V12" s="20"/>
    </row>
    <row r="13" spans="1:22" ht="19" x14ac:dyDescent="0.25">
      <c r="A13" s="20"/>
      <c r="B13" s="29" t="s">
        <v>555</v>
      </c>
      <c r="C13" s="27">
        <v>15327000000</v>
      </c>
      <c r="D13" s="27">
        <v>13676000000</v>
      </c>
      <c r="E13" s="27">
        <v>17843000000</v>
      </c>
      <c r="F13" s="28">
        <v>18556000000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4220000000</v>
      </c>
      <c r="D17" s="34">
        <v>4008000000</v>
      </c>
      <c r="E17" s="34">
        <v>4093000000</v>
      </c>
      <c r="F17" s="35">
        <v>3871000000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f>C17/(C4)</f>
        <v>4.7098214285714288</v>
      </c>
      <c r="D24" s="50">
        <f>D17/(D4)</f>
        <v>4.3236245954692558</v>
      </c>
      <c r="E24" s="50">
        <f>E17/(E4)</f>
        <v>3.98539435248296</v>
      </c>
      <c r="F24" s="51">
        <f>F17/(F4)</f>
        <v>3.4500891265597149</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5.4962229747330033E-2</v>
      </c>
      <c r="D25" s="50">
        <f>D17/D6</f>
        <v>5.4898093359631819E-2</v>
      </c>
      <c r="E25" s="50">
        <f>E17/E6</f>
        <v>5.3448771187547338E-2</v>
      </c>
      <c r="F25" s="51">
        <f>F17/F6</f>
        <v>5.2232462117634361E-2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v>
      </c>
      <c r="D26" s="50">
        <f>D8/D6</f>
        <v>0</v>
      </c>
      <c r="E26" s="50">
        <f>E8/E6</f>
        <v>0</v>
      </c>
      <c r="F26" s="51">
        <f>F8/F6</f>
        <v>0</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3.5847284605961618</v>
      </c>
      <c r="D27" s="50">
        <f>D9/(D13+D10)</f>
        <v>3.8405074762120526</v>
      </c>
      <c r="E27" s="50">
        <f>E9/(E13+E10)</f>
        <v>2.9992850942143696</v>
      </c>
      <c r="F27" s="51">
        <f>F9/(F13+F10)</f>
        <v>2.8131962730403077</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Fail</v>
      </c>
      <c r="D28" s="52" t="str">
        <f>IF(D11=0, "Pass", "Fail")</f>
        <v>Fail</v>
      </c>
      <c r="E28" s="52" t="str">
        <f>IF(E11=0, "Pass", "Fail")</f>
        <v>Fail</v>
      </c>
      <c r="F28" s="53" t="str">
        <f>IF(F11=0, "Pass", "Fail")</f>
        <v>Fail</v>
      </c>
      <c r="G28" s="46">
        <f>(COUNTIF(C28:F28, "Pass") * 100) + (COUNTIF(C28:F28, "Fail") * 0)</f>
        <v>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0.10965900139225077</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0.24616461529487255</v>
      </c>
      <c r="D31" s="50">
        <f>D17/(D13+D10)</f>
        <v>0.25943426759013527</v>
      </c>
      <c r="E31" s="50">
        <f>E17/(E13+E10)</f>
        <v>0.20900781289894296</v>
      </c>
      <c r="F31" s="51">
        <f>F17/(F13+F10)</f>
        <v>0.19601985011140369</v>
      </c>
      <c r="G31" s="46">
        <f>(IF(C31 &gt; 0.23, 100, 0)) +
  (IF(D31 &gt; 0.23, 100, 0)) +
  (IF(E31 &gt; 0.23, 100, 0)) +
  (IF(F31 &gt; 0.23, 100, 0))</f>
        <v>200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4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0.24625</v>
      </c>
      <c r="J2" s="20"/>
      <c r="K2" s="20"/>
      <c r="L2" s="20"/>
      <c r="M2" s="20"/>
      <c r="N2" s="20"/>
      <c r="O2" s="20"/>
      <c r="P2" s="20"/>
      <c r="Q2" s="20"/>
      <c r="R2" s="20"/>
      <c r="S2" s="20"/>
      <c r="T2" s="20"/>
      <c r="U2" s="20"/>
      <c r="V2" s="20"/>
    </row>
    <row r="3" spans="1:22" ht="19" x14ac:dyDescent="0.25">
      <c r="A3" s="20"/>
      <c r="B3" s="26" t="s">
        <v>545</v>
      </c>
      <c r="C3" s="27">
        <v>332000000</v>
      </c>
      <c r="D3" s="27">
        <v>676800000</v>
      </c>
      <c r="E3" s="27">
        <v>552100000</v>
      </c>
      <c r="F3" s="28">
        <v>395600000</v>
      </c>
      <c r="G3" s="20"/>
      <c r="H3" s="20"/>
      <c r="I3" s="20"/>
      <c r="J3" s="20"/>
      <c r="K3" s="20"/>
      <c r="L3" s="20"/>
      <c r="M3" s="20"/>
      <c r="N3" s="20"/>
      <c r="O3" s="20"/>
      <c r="P3" s="20"/>
      <c r="Q3" s="20"/>
      <c r="R3" s="20"/>
      <c r="S3" s="20"/>
      <c r="T3" s="20"/>
      <c r="U3" s="20"/>
      <c r="V3" s="20"/>
    </row>
    <row r="4" spans="1:22" ht="19" x14ac:dyDescent="0.25">
      <c r="A4" s="20"/>
      <c r="B4" s="29" t="s">
        <v>546</v>
      </c>
      <c r="C4" s="27">
        <v>488600000</v>
      </c>
      <c r="D4" s="27">
        <v>422800000</v>
      </c>
      <c r="E4" s="27">
        <v>421100000</v>
      </c>
      <c r="F4" s="28">
        <v>489000000</v>
      </c>
      <c r="G4" s="20"/>
      <c r="H4" s="20"/>
      <c r="I4" s="20"/>
      <c r="J4" s="20"/>
      <c r="K4" s="20"/>
      <c r="L4" s="20"/>
      <c r="M4" s="20"/>
      <c r="N4" s="20"/>
      <c r="O4" s="20"/>
      <c r="P4" s="20"/>
      <c r="Q4" s="20"/>
      <c r="R4" s="20"/>
      <c r="S4" s="20"/>
      <c r="T4" s="20"/>
      <c r="U4" s="20"/>
      <c r="V4" s="20"/>
    </row>
    <row r="5" spans="1:22" ht="19" x14ac:dyDescent="0.25">
      <c r="A5" s="20"/>
      <c r="B5" s="29" t="s">
        <v>547</v>
      </c>
      <c r="C5" s="27">
        <v>2279200000</v>
      </c>
      <c r="D5" s="27">
        <v>3470100000</v>
      </c>
      <c r="E5" s="27">
        <v>3419600000</v>
      </c>
      <c r="F5" s="28">
        <v>3691700000</v>
      </c>
      <c r="G5" s="20"/>
      <c r="H5" s="20"/>
      <c r="I5" s="20"/>
      <c r="J5" s="20"/>
      <c r="K5" s="20"/>
      <c r="L5" s="20"/>
      <c r="M5" s="20"/>
      <c r="N5" s="20"/>
      <c r="O5" s="20"/>
      <c r="P5" s="20"/>
      <c r="Q5" s="20"/>
      <c r="R5" s="20"/>
      <c r="S5" s="20"/>
      <c r="T5" s="20"/>
      <c r="U5" s="20"/>
      <c r="V5" s="20"/>
    </row>
    <row r="6" spans="1:22" ht="19" x14ac:dyDescent="0.25">
      <c r="A6" s="20"/>
      <c r="B6" s="29" t="s">
        <v>548</v>
      </c>
      <c r="C6" s="27">
        <v>6540900000</v>
      </c>
      <c r="D6" s="27">
        <v>9295900000</v>
      </c>
      <c r="E6" s="27">
        <v>10037800000</v>
      </c>
      <c r="F6" s="28">
        <v>10818400000</v>
      </c>
      <c r="G6" s="20"/>
      <c r="H6" s="20"/>
      <c r="I6" s="20"/>
      <c r="J6" s="20"/>
      <c r="K6" s="20"/>
      <c r="L6" s="20"/>
      <c r="M6" s="20"/>
      <c r="N6" s="20"/>
      <c r="O6" s="20"/>
      <c r="P6" s="20"/>
      <c r="Q6" s="20"/>
      <c r="R6" s="20"/>
      <c r="S6" s="20"/>
      <c r="T6" s="20"/>
      <c r="U6" s="20"/>
      <c r="V6" s="20"/>
    </row>
    <row r="7" spans="1:22" ht="19" x14ac:dyDescent="0.25">
      <c r="A7" s="20"/>
      <c r="B7" s="29" t="s">
        <v>549</v>
      </c>
      <c r="C7" s="27">
        <v>2056400000</v>
      </c>
      <c r="D7" s="27">
        <v>2189700000</v>
      </c>
      <c r="E7" s="27">
        <v>2455900000</v>
      </c>
      <c r="F7" s="28">
        <v>2403300000</v>
      </c>
      <c r="G7" s="20"/>
      <c r="H7" s="20"/>
      <c r="I7" s="20"/>
      <c r="J7" s="20"/>
      <c r="K7" s="20"/>
      <c r="L7" s="20"/>
      <c r="M7" s="20"/>
      <c r="N7" s="20"/>
      <c r="O7" s="20"/>
      <c r="P7" s="20"/>
      <c r="Q7" s="20"/>
      <c r="R7" s="20"/>
      <c r="S7" s="20"/>
      <c r="T7" s="20"/>
      <c r="U7" s="20"/>
      <c r="V7" s="20"/>
    </row>
    <row r="8" spans="1:22" ht="19" x14ac:dyDescent="0.25">
      <c r="A8" s="20"/>
      <c r="B8" s="29" t="s">
        <v>550</v>
      </c>
      <c r="C8" s="27">
        <v>3397500000</v>
      </c>
      <c r="D8" s="27">
        <v>4244300000</v>
      </c>
      <c r="E8" s="27">
        <v>4494900000</v>
      </c>
      <c r="F8" s="28">
        <v>5454000000</v>
      </c>
      <c r="G8" s="20"/>
      <c r="H8" s="20"/>
      <c r="I8" s="20"/>
      <c r="J8" s="20"/>
      <c r="K8" s="20"/>
      <c r="L8" s="20"/>
      <c r="M8" s="20"/>
      <c r="N8" s="20"/>
      <c r="O8" s="20"/>
      <c r="P8" s="20"/>
      <c r="Q8" s="20"/>
      <c r="R8" s="20"/>
      <c r="S8" s="20"/>
      <c r="T8" s="20"/>
      <c r="U8" s="20"/>
      <c r="V8" s="20"/>
    </row>
    <row r="9" spans="1:22" ht="19" x14ac:dyDescent="0.25">
      <c r="A9" s="20"/>
      <c r="B9" s="29" t="s">
        <v>551</v>
      </c>
      <c r="C9" s="27">
        <v>5453900000</v>
      </c>
      <c r="D9" s="27">
        <v>6434000000</v>
      </c>
      <c r="E9" s="27">
        <v>6950800000</v>
      </c>
      <c r="F9" s="28">
        <v>7857300000</v>
      </c>
      <c r="G9" s="20"/>
      <c r="H9" s="20"/>
      <c r="I9" s="20"/>
      <c r="J9" s="20"/>
      <c r="K9" s="20"/>
      <c r="L9" s="20"/>
      <c r="M9" s="20"/>
      <c r="N9" s="20"/>
      <c r="O9" s="20"/>
      <c r="P9" s="20"/>
      <c r="Q9" s="20"/>
      <c r="R9" s="20"/>
      <c r="S9" s="20"/>
      <c r="T9" s="20"/>
      <c r="U9" s="20"/>
      <c r="V9" s="20"/>
    </row>
    <row r="10" spans="1:22" ht="19" x14ac:dyDescent="0.25">
      <c r="A10" s="20"/>
      <c r="B10" s="29" t="s">
        <v>552</v>
      </c>
      <c r="C10" s="27">
        <v>3625700000</v>
      </c>
      <c r="D10" s="27">
        <v>3634400000</v>
      </c>
      <c r="E10" s="27">
        <v>3534700000</v>
      </c>
      <c r="F10" s="28">
        <v>3551700000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2188400000</v>
      </c>
      <c r="D12" s="27">
        <v>4071400000</v>
      </c>
      <c r="E12" s="27">
        <v>4257800000</v>
      </c>
      <c r="F12" s="28">
        <v>4204200000</v>
      </c>
      <c r="G12" s="20"/>
      <c r="H12" s="20"/>
      <c r="I12" s="20"/>
      <c r="J12" s="20"/>
      <c r="K12" s="20"/>
      <c r="L12" s="20"/>
      <c r="M12" s="20"/>
      <c r="N12" s="20"/>
      <c r="O12" s="20"/>
      <c r="P12" s="20"/>
      <c r="Q12" s="20"/>
      <c r="R12" s="20"/>
      <c r="S12" s="20"/>
      <c r="T12" s="20"/>
      <c r="U12" s="20"/>
      <c r="V12" s="20"/>
    </row>
    <row r="13" spans="1:22" ht="19" x14ac:dyDescent="0.25">
      <c r="A13" s="20"/>
      <c r="B13" s="29" t="s">
        <v>555</v>
      </c>
      <c r="C13" s="27">
        <v>1087000000</v>
      </c>
      <c r="D13" s="27">
        <v>2861900000</v>
      </c>
      <c r="E13" s="27">
        <v>3087000000</v>
      </c>
      <c r="F13" s="28">
        <v>2961100000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306900000</v>
      </c>
      <c r="D15" s="27">
        <v>307900000</v>
      </c>
      <c r="E15" s="27">
        <v>315700000</v>
      </c>
      <c r="F15" s="28">
        <v>259500000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725600000</v>
      </c>
      <c r="D17" s="34">
        <v>372900000</v>
      </c>
      <c r="E17" s="34">
        <v>817900000</v>
      </c>
      <c r="F17" s="35">
        <v>976300000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1.4850593532541956</v>
      </c>
      <c r="D24" s="50">
        <f>D17/(D4)</f>
        <v>0.88197729422894988</v>
      </c>
      <c r="E24" s="50">
        <f>E17/(E4)</f>
        <v>1.9422939919259083</v>
      </c>
      <c r="F24" s="51">
        <f>F17/(F4)</f>
        <v>1.9965235173824132</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0.11093274625816019</v>
      </c>
      <c r="D25" s="50">
        <f>D17/D6</f>
        <v>4.0114459062597488E-2</v>
      </c>
      <c r="E25" s="50">
        <f>E17/E6</f>
        <v>8.1481998047380905E-2</v>
      </c>
      <c r="F25" s="51">
        <f>F17/F6</f>
        <v>9.0244398432300518E-2</v>
      </c>
      <c r="G25" s="46">
        <f>(IF(C25 &gt; 0.17, 100, IF(C25 &gt;= 0.1, 50, 0))) +
  (IF(D25 &gt; 0.17, 100, IF(D25 &gt;= 0.1, 50, 0))) +
  (IF(E25 &gt; 0.17, 100, IF(E25 &gt;= 0.1, 50, 0))) +
  (IF(F25 &gt; 0.17, 100, IF(F25 &gt;= 0.1, 50, 0)))</f>
        <v>50</v>
      </c>
      <c r="H25" s="47" t="s">
        <v>572</v>
      </c>
      <c r="I25" s="20"/>
      <c r="J25" s="20"/>
      <c r="K25" s="20"/>
      <c r="L25" s="20"/>
      <c r="M25" s="20"/>
      <c r="N25" s="20"/>
      <c r="O25" s="20"/>
      <c r="P25" s="20"/>
      <c r="Q25" s="20"/>
      <c r="R25" s="20"/>
      <c r="S25" s="20"/>
      <c r="T25" s="20"/>
      <c r="U25" s="20"/>
      <c r="V25" s="20"/>
    </row>
    <row r="26" spans="1:22" x14ac:dyDescent="0.2">
      <c r="A26" s="20"/>
      <c r="B26" s="39" t="s">
        <v>489</v>
      </c>
      <c r="C26" s="50">
        <f>C8/C6</f>
        <v>0.5194239324863551</v>
      </c>
      <c r="D26" s="50">
        <f>D8/D6</f>
        <v>0.45657763099861232</v>
      </c>
      <c r="E26" s="50">
        <f>E8/E6</f>
        <v>0.44779732610731438</v>
      </c>
      <c r="F26" s="51">
        <f>F8/F6</f>
        <v>0.50414109295274712</v>
      </c>
      <c r="G26" s="46">
        <f>(IF(C26 &lt; 0.5, 100, 0)) +
  (IF(D26 &lt; 0.5, 100, 0)) +
  (IF(E26 &lt; 0.5, 100, 0)) +
  (IF(F26 &lt; 0.5, 100, 0))</f>
        <v>200</v>
      </c>
      <c r="H26" s="47" t="s">
        <v>573</v>
      </c>
      <c r="I26" s="20"/>
      <c r="J26" s="20"/>
      <c r="K26" s="20"/>
      <c r="L26" s="20"/>
      <c r="M26" s="20"/>
      <c r="N26" s="20"/>
      <c r="O26" s="20"/>
      <c r="P26" s="20"/>
      <c r="Q26" s="20"/>
      <c r="R26" s="20"/>
      <c r="S26" s="20"/>
      <c r="T26" s="20"/>
      <c r="U26" s="20"/>
      <c r="V26" s="20"/>
    </row>
    <row r="27" spans="1:22" x14ac:dyDescent="0.2">
      <c r="A27" s="20"/>
      <c r="B27" s="39" t="s">
        <v>574</v>
      </c>
      <c r="C27" s="50">
        <f>C9/(C13+C10)</f>
        <v>1.1572771447365628</v>
      </c>
      <c r="D27" s="50">
        <f>D9/(D13+D10)</f>
        <v>0.99040992564998542</v>
      </c>
      <c r="E27" s="50">
        <f>E9/(E13+E10)</f>
        <v>1.0497002280381171</v>
      </c>
      <c r="F27" s="51">
        <f>F9/(F13+F10)</f>
        <v>1.2064396265815009</v>
      </c>
      <c r="G27" s="46">
        <f>(IF(C27 &lt; 0.8, 100, IF(C27 &lt; 1, 50, 0))) +
  (IF(D27 &lt; 0.8, 100, IF(D27 &lt; 1, 50, 0))) +
  (IF(E27 &lt; 0.8, 100, IF(E27 &lt; 1, 50, 0))) +
  (IF(F27 &lt; 0.8, 100, IF(F27 &lt; 1, 50, 0)))</f>
        <v>50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-0.16450793172898451</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0.15396694039510259</v>
      </c>
      <c r="D31" s="50">
        <f>D17/(D13+D10)</f>
        <v>5.7401905700167788E-2</v>
      </c>
      <c r="E31" s="50">
        <f>E17/(E13+E10)</f>
        <v>0.12351812978540254</v>
      </c>
      <c r="F31" s="51">
        <f>F17/(F13+F10)</f>
        <v>0.14990480284977276</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5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0.4433333333333333</v>
      </c>
      <c r="J2" s="20"/>
      <c r="K2" s="20"/>
      <c r="L2" s="20"/>
      <c r="M2" s="20"/>
      <c r="N2" s="20"/>
      <c r="O2" s="20"/>
      <c r="P2" s="20"/>
      <c r="Q2" s="20"/>
      <c r="R2" s="20"/>
      <c r="S2" s="20"/>
      <c r="T2" s="20"/>
      <c r="U2" s="20"/>
      <c r="V2" s="20"/>
    </row>
    <row r="3" spans="1:22" ht="19" x14ac:dyDescent="0.25">
      <c r="A3" s="20"/>
      <c r="B3" s="26" t="s">
        <v>545</v>
      </c>
      <c r="C3" s="27">
        <v>2021000000</v>
      </c>
      <c r="D3" s="27">
        <v>2068000000</v>
      </c>
      <c r="E3" s="27">
        <v>1986000000</v>
      </c>
      <c r="F3" s="28">
        <v>2025000000</v>
      </c>
      <c r="G3" s="20"/>
      <c r="H3" s="20"/>
      <c r="I3" s="20"/>
      <c r="J3" s="20"/>
      <c r="K3" s="20"/>
      <c r="L3" s="20"/>
      <c r="M3" s="20"/>
      <c r="N3" s="20"/>
      <c r="O3" s="20"/>
      <c r="P3" s="20"/>
      <c r="Q3" s="20"/>
      <c r="R3" s="20"/>
      <c r="S3" s="20"/>
      <c r="T3" s="20"/>
      <c r="U3" s="20"/>
      <c r="V3" s="20"/>
    </row>
    <row r="4" spans="1:22" ht="19" x14ac:dyDescent="0.25">
      <c r="A4" s="20"/>
      <c r="B4" s="29" t="s">
        <v>546</v>
      </c>
      <c r="C4" s="27">
        <v>29922000000</v>
      </c>
      <c r="D4" s="27">
        <v>27640000000</v>
      </c>
      <c r="E4" s="27">
        <v>26176000000</v>
      </c>
      <c r="F4" s="28">
        <v>25223000000</v>
      </c>
      <c r="G4" s="20"/>
      <c r="H4" s="20"/>
      <c r="I4" s="20"/>
      <c r="J4" s="20"/>
      <c r="K4" s="20"/>
      <c r="L4" s="20"/>
      <c r="M4" s="20"/>
      <c r="N4" s="20"/>
      <c r="O4" s="20"/>
      <c r="P4" s="20"/>
      <c r="Q4" s="20"/>
      <c r="R4" s="20"/>
      <c r="S4" s="20"/>
      <c r="T4" s="20"/>
      <c r="U4" s="20"/>
      <c r="V4" s="20"/>
    </row>
    <row r="5" spans="1:22" ht="19" x14ac:dyDescent="0.25">
      <c r="A5" s="20"/>
      <c r="B5" s="29" t="s">
        <v>547</v>
      </c>
      <c r="C5" s="27">
        <v>0</v>
      </c>
      <c r="D5" s="27">
        <v>0</v>
      </c>
      <c r="E5" s="27">
        <v>0</v>
      </c>
      <c r="F5" s="28">
        <v>0</v>
      </c>
      <c r="G5" s="20"/>
      <c r="H5" s="20"/>
      <c r="I5" s="20"/>
      <c r="J5" s="20"/>
      <c r="K5" s="20"/>
      <c r="L5" s="20"/>
      <c r="M5" s="20"/>
      <c r="N5" s="20"/>
      <c r="O5" s="20"/>
      <c r="P5" s="20"/>
      <c r="Q5" s="20"/>
      <c r="R5" s="20"/>
      <c r="S5" s="20"/>
      <c r="T5" s="20"/>
      <c r="U5" s="20"/>
      <c r="V5" s="20"/>
    </row>
    <row r="6" spans="1:22" ht="19" x14ac:dyDescent="0.25">
      <c r="A6" s="20"/>
      <c r="B6" s="29" t="s">
        <v>548</v>
      </c>
      <c r="C6" s="27">
        <v>56211000000</v>
      </c>
      <c r="D6" s="27">
        <v>52438000000</v>
      </c>
      <c r="E6" s="27">
        <v>50742000000</v>
      </c>
      <c r="F6" s="28">
        <v>47490000000</v>
      </c>
      <c r="G6" s="20"/>
      <c r="H6" s="20"/>
      <c r="I6" s="20"/>
      <c r="J6" s="20"/>
      <c r="K6" s="20"/>
      <c r="L6" s="20"/>
      <c r="M6" s="20"/>
      <c r="N6" s="20"/>
      <c r="O6" s="20"/>
      <c r="P6" s="20"/>
      <c r="Q6" s="20"/>
      <c r="R6" s="20"/>
      <c r="S6" s="20"/>
      <c r="T6" s="20"/>
      <c r="U6" s="20"/>
      <c r="V6" s="20"/>
    </row>
    <row r="7" spans="1:22" ht="19" x14ac:dyDescent="0.25">
      <c r="A7" s="20"/>
      <c r="B7" s="29" t="s">
        <v>549</v>
      </c>
      <c r="C7" s="27">
        <v>12655000000</v>
      </c>
      <c r="D7" s="27">
        <v>9902000000</v>
      </c>
      <c r="E7" s="27">
        <v>9582000000</v>
      </c>
      <c r="F7" s="28">
        <v>8704000000</v>
      </c>
      <c r="G7" s="20"/>
      <c r="H7" s="20"/>
      <c r="I7" s="20"/>
      <c r="J7" s="20"/>
      <c r="K7" s="20"/>
      <c r="L7" s="20"/>
      <c r="M7" s="20"/>
      <c r="N7" s="20"/>
      <c r="O7" s="20"/>
      <c r="P7" s="20"/>
      <c r="Q7" s="20"/>
      <c r="R7" s="20"/>
      <c r="S7" s="20"/>
      <c r="T7" s="20"/>
      <c r="U7" s="20"/>
      <c r="V7" s="20"/>
    </row>
    <row r="8" spans="1:22" ht="19" x14ac:dyDescent="0.25">
      <c r="A8" s="20"/>
      <c r="B8" s="29" t="s">
        <v>550</v>
      </c>
      <c r="C8" s="27">
        <v>42496000000</v>
      </c>
      <c r="D8" s="27">
        <v>42609000000</v>
      </c>
      <c r="E8" s="27">
        <v>39671000000</v>
      </c>
      <c r="F8" s="28">
        <v>35894000000</v>
      </c>
      <c r="G8" s="20"/>
      <c r="H8" s="20"/>
      <c r="I8" s="20"/>
      <c r="J8" s="20"/>
      <c r="K8" s="20"/>
      <c r="L8" s="20"/>
      <c r="M8" s="20"/>
      <c r="N8" s="20"/>
      <c r="O8" s="20"/>
      <c r="P8" s="20"/>
      <c r="Q8" s="20"/>
      <c r="R8" s="20"/>
      <c r="S8" s="20"/>
      <c r="T8" s="20"/>
      <c r="U8" s="20"/>
      <c r="V8" s="20"/>
    </row>
    <row r="9" spans="1:22" ht="19" x14ac:dyDescent="0.25">
      <c r="A9" s="20"/>
      <c r="B9" s="29" t="s">
        <v>551</v>
      </c>
      <c r="C9" s="27">
        <v>55151000000</v>
      </c>
      <c r="D9" s="27">
        <v>52511000000</v>
      </c>
      <c r="E9" s="27">
        <v>49253000000</v>
      </c>
      <c r="F9" s="28">
        <v>44598000000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-1352000000</v>
      </c>
      <c r="D12" s="27">
        <v>-2280000000</v>
      </c>
      <c r="E12" s="27">
        <v>-532000000</v>
      </c>
      <c r="F12" s="28">
        <v>777000000</v>
      </c>
      <c r="G12" s="20"/>
      <c r="H12" s="20"/>
      <c r="I12" s="20"/>
      <c r="J12" s="20"/>
      <c r="K12" s="20"/>
      <c r="L12" s="20"/>
      <c r="M12" s="20"/>
      <c r="N12" s="20"/>
      <c r="O12" s="20"/>
      <c r="P12" s="20"/>
      <c r="Q12" s="20"/>
      <c r="R12" s="20"/>
      <c r="S12" s="20"/>
      <c r="T12" s="20"/>
      <c r="U12" s="20"/>
      <c r="V12" s="20"/>
    </row>
    <row r="13" spans="1:22" ht="19" x14ac:dyDescent="0.25">
      <c r="A13" s="20"/>
      <c r="B13" s="29" t="s">
        <v>555</v>
      </c>
      <c r="C13" s="27">
        <v>1060000000</v>
      </c>
      <c r="D13" s="27">
        <v>-73000000</v>
      </c>
      <c r="E13" s="27">
        <v>1489000000</v>
      </c>
      <c r="F13" s="28">
        <v>2892000000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9431000000</v>
      </c>
      <c r="D17" s="34">
        <v>8522000000</v>
      </c>
      <c r="E17" s="34">
        <v>8959000000</v>
      </c>
      <c r="F17" s="35">
        <v>9232000000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Fail</v>
      </c>
      <c r="F21" s="45"/>
      <c r="G21" s="46">
        <f>(((COUNTIF(C21:E21, "Pass") * 100) + (COUNTIF(C21:E21, "Fail") * 0)) * (400/300)) / 2</f>
        <v>66.666666666666657</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Pass</v>
      </c>
      <c r="G23" s="46">
        <f>(COUNTIF(C23:F23, "Pass") * 100) + (COUNTIF(C23:F23, "Fail") * 0)</f>
        <v>100</v>
      </c>
      <c r="H23" s="47" t="s">
        <v>570</v>
      </c>
      <c r="I23" s="20"/>
      <c r="J23" s="20"/>
      <c r="K23" s="20"/>
      <c r="L23" s="20"/>
      <c r="M23" s="20"/>
      <c r="N23" s="20"/>
      <c r="O23" s="20"/>
      <c r="P23" s="20"/>
      <c r="Q23" s="20"/>
      <c r="R23" s="20"/>
      <c r="S23" s="20"/>
      <c r="T23" s="20"/>
      <c r="U23" s="20"/>
      <c r="V23" s="20"/>
    </row>
    <row r="24" spans="1:22" x14ac:dyDescent="0.2">
      <c r="A24" s="20"/>
      <c r="B24" s="39" t="s">
        <v>499</v>
      </c>
      <c r="C24" s="50">
        <f>C17/(C4)</f>
        <v>0.31518615065837846</v>
      </c>
      <c r="D24" s="50">
        <f>D17/(D4)</f>
        <v>0.30832127351664257</v>
      </c>
      <c r="E24" s="50">
        <f>E17/(E4)</f>
        <v>0.3422600855745721</v>
      </c>
      <c r="F24" s="51">
        <f>F17/(F4)</f>
        <v>0.36601514490742576</v>
      </c>
      <c r="G24" s="46">
        <f>(IF(C24 &gt; 0.5, 100, IF(C24 &gt;= 0.2, 50, 0))) +
  (IF(D24 &gt; 0.5, 100, IF(D24 &gt;= 0.2, 50, 0))) +
  (IF(E24 &gt; 0.5, 100, IF(E24 &gt;= 0.2, 50, 0))) +
  (IF(F24 &gt; 0.5, 100, IF(F24 &gt;= 0.2, 50, 0)))</f>
        <v>200</v>
      </c>
      <c r="H24" s="47" t="s">
        <v>571</v>
      </c>
      <c r="I24" s="20"/>
      <c r="J24" s="20"/>
      <c r="K24" s="20"/>
      <c r="L24" s="20"/>
      <c r="M24" s="20"/>
      <c r="N24" s="20"/>
      <c r="O24" s="20"/>
      <c r="P24" s="20"/>
      <c r="Q24" s="20"/>
      <c r="R24" s="20"/>
      <c r="S24" s="20"/>
      <c r="T24" s="20"/>
      <c r="U24" s="20"/>
      <c r="V24" s="20"/>
    </row>
    <row r="25" spans="1:22" x14ac:dyDescent="0.2">
      <c r="A25" s="20"/>
      <c r="B25" s="39" t="s">
        <v>487</v>
      </c>
      <c r="C25" s="50">
        <f>C17/C6</f>
        <v>0.16777854868264219</v>
      </c>
      <c r="D25" s="50">
        <f>D17/D6</f>
        <v>0.16251573286547924</v>
      </c>
      <c r="E25" s="50">
        <f>E17/E6</f>
        <v>0.17655985179929842</v>
      </c>
      <c r="F25" s="51">
        <f>F17/F6</f>
        <v>0.19439882080437987</v>
      </c>
      <c r="G25" s="46">
        <f>(IF(C25 &gt; 0.17, 100, IF(C25 &gt;= 0.1, 50, 0))) +
  (IF(D25 &gt; 0.17, 100, IF(D25 &gt;= 0.1, 50, 0))) +
  (IF(E25 &gt; 0.17, 100, IF(E25 &gt;= 0.1, 50, 0))) +
  (IF(F25 &gt; 0.17, 100, IF(F25 &gt;= 0.1, 50, 0)))</f>
        <v>300</v>
      </c>
      <c r="H25" s="47" t="s">
        <v>572</v>
      </c>
      <c r="I25" s="20"/>
      <c r="J25" s="20"/>
      <c r="K25" s="20"/>
      <c r="L25" s="20"/>
      <c r="M25" s="20"/>
      <c r="N25" s="20"/>
      <c r="O25" s="20"/>
      <c r="P25" s="20"/>
      <c r="Q25" s="20"/>
      <c r="R25" s="20"/>
      <c r="S25" s="20"/>
      <c r="T25" s="20"/>
      <c r="U25" s="20"/>
      <c r="V25" s="20"/>
    </row>
    <row r="26" spans="1:22" x14ac:dyDescent="0.2">
      <c r="A26" s="20"/>
      <c r="B26" s="39" t="s">
        <v>489</v>
      </c>
      <c r="C26" s="50">
        <f>C8/C6</f>
        <v>0.75600861041433176</v>
      </c>
      <c r="D26" s="50">
        <f>D8/D6</f>
        <v>0.8125595941874213</v>
      </c>
      <c r="E26" s="50">
        <f>E8/E6</f>
        <v>0.78181782349927087</v>
      </c>
      <c r="F26" s="51">
        <f>F8/F6</f>
        <v>0.75582227837439464</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52.029245283018867</v>
      </c>
      <c r="D27" s="50">
        <f>D9/(D13+D10)</f>
        <v>-719.32876712328766</v>
      </c>
      <c r="E27" s="50">
        <f>E9/(E13+E10)</f>
        <v>33.077904633982541</v>
      </c>
      <c r="F27" s="51">
        <f>F9/(F13+F10)</f>
        <v>15.421161825726141</v>
      </c>
      <c r="G27" s="46">
        <f>(IF(C27 &lt; 0.8, 100, IF(C27 &lt; 1, 50, 0))) +
  (IF(D27 &lt; 0.8, 100, IF(D27 &lt; 1, 50, 0))) +
  (IF(E27 &lt; 0.8, 100, IF(E27 &lt; 1, 50, 0))) +
  (IF(F27 &lt; 0.8, 100, IF(F27 &lt; 1, 50, 0)))</f>
        <v>100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0.39800401905665067</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8.8971698113207545</v>
      </c>
      <c r="D31" s="50">
        <f>D17/(D13+D10)</f>
        <v>-116.73972602739725</v>
      </c>
      <c r="E31" s="50">
        <f>E17/(E13+E10)</f>
        <v>6.0167897918065814</v>
      </c>
      <c r="F31" s="51">
        <f>F17/(F13+F10)</f>
        <v>3.1922544951590597</v>
      </c>
      <c r="G31" s="46">
        <f>(IF(C31 &gt; 0.23, 100, 0)) +
  (IF(D31 &gt; 0.23, 100, 0)) +
  (IF(E31 &gt; 0.23, 100, 0)) +
  (IF(F31 &gt; 0.23, 100, 0))</f>
        <v>300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6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0.215</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240155000</v>
      </c>
      <c r="D4" s="27">
        <v>237318000</v>
      </c>
      <c r="E4" s="27">
        <v>233942000</v>
      </c>
      <c r="F4" s="28">
        <v>192349000</v>
      </c>
      <c r="G4" s="20"/>
      <c r="H4" s="20"/>
      <c r="I4" s="20"/>
      <c r="J4" s="20"/>
      <c r="K4" s="20"/>
      <c r="L4" s="20"/>
      <c r="M4" s="20"/>
      <c r="N4" s="20"/>
      <c r="O4" s="20"/>
      <c r="P4" s="20"/>
      <c r="Q4" s="20"/>
      <c r="R4" s="20"/>
      <c r="S4" s="20"/>
      <c r="T4" s="20"/>
      <c r="U4" s="20"/>
      <c r="V4" s="20"/>
    </row>
    <row r="5" spans="1:22" ht="19" x14ac:dyDescent="0.25">
      <c r="A5" s="20"/>
      <c r="B5" s="29" t="s">
        <v>547</v>
      </c>
      <c r="C5" s="27">
        <v>0</v>
      </c>
      <c r="D5" s="27">
        <v>0</v>
      </c>
      <c r="E5" s="27">
        <v>0</v>
      </c>
      <c r="F5" s="28">
        <v>0</v>
      </c>
      <c r="G5" s="20"/>
      <c r="H5" s="20"/>
      <c r="I5" s="20"/>
      <c r="J5" s="20"/>
      <c r="K5" s="20"/>
      <c r="L5" s="20"/>
      <c r="M5" s="20"/>
      <c r="N5" s="20"/>
      <c r="O5" s="20"/>
      <c r="P5" s="20"/>
      <c r="Q5" s="20"/>
      <c r="R5" s="20"/>
      <c r="S5" s="20"/>
      <c r="T5" s="20"/>
      <c r="U5" s="20"/>
      <c r="V5" s="20"/>
    </row>
    <row r="6" spans="1:22" ht="19" x14ac:dyDescent="0.25">
      <c r="A6" s="20"/>
      <c r="B6" s="29" t="s">
        <v>548</v>
      </c>
      <c r="C6" s="27">
        <v>15698850000</v>
      </c>
      <c r="D6" s="27">
        <v>15771229000</v>
      </c>
      <c r="E6" s="27">
        <v>15257519000</v>
      </c>
      <c r="F6" s="28">
        <v>15920089000</v>
      </c>
      <c r="G6" s="20"/>
      <c r="H6" s="20"/>
      <c r="I6" s="20"/>
      <c r="J6" s="20"/>
      <c r="K6" s="20"/>
      <c r="L6" s="20"/>
      <c r="M6" s="20"/>
      <c r="N6" s="20"/>
      <c r="O6" s="20"/>
      <c r="P6" s="20"/>
      <c r="Q6" s="20"/>
      <c r="R6" s="20"/>
      <c r="S6" s="20"/>
      <c r="T6" s="20"/>
      <c r="U6" s="20"/>
      <c r="V6" s="20"/>
    </row>
    <row r="7" spans="1:22" ht="19" x14ac:dyDescent="0.25">
      <c r="A7" s="20"/>
      <c r="B7" s="29" t="s">
        <v>549</v>
      </c>
      <c r="C7" s="27">
        <v>1377925000</v>
      </c>
      <c r="D7" s="27">
        <v>1772161000</v>
      </c>
      <c r="E7" s="27">
        <v>1936415000</v>
      </c>
      <c r="F7" s="28">
        <v>1305944000</v>
      </c>
      <c r="G7" s="20"/>
      <c r="H7" s="20"/>
      <c r="I7" s="20"/>
      <c r="J7" s="20"/>
      <c r="K7" s="20"/>
      <c r="L7" s="20"/>
      <c r="M7" s="20"/>
      <c r="N7" s="20"/>
      <c r="O7" s="20"/>
      <c r="P7" s="20"/>
      <c r="Q7" s="20"/>
      <c r="R7" s="20"/>
      <c r="S7" s="20"/>
      <c r="T7" s="20"/>
      <c r="U7" s="20"/>
      <c r="V7" s="20"/>
    </row>
    <row r="8" spans="1:22" ht="19" x14ac:dyDescent="0.25">
      <c r="A8" s="20"/>
      <c r="B8" s="29" t="s">
        <v>550</v>
      </c>
      <c r="C8" s="27">
        <v>7396055000</v>
      </c>
      <c r="D8" s="27">
        <v>6710791000</v>
      </c>
      <c r="E8" s="27">
        <v>6175000000</v>
      </c>
      <c r="F8" s="28">
        <v>7266799000</v>
      </c>
      <c r="G8" s="20"/>
      <c r="H8" s="20"/>
      <c r="I8" s="20"/>
      <c r="J8" s="20"/>
      <c r="K8" s="20"/>
      <c r="L8" s="20"/>
      <c r="M8" s="20"/>
      <c r="N8" s="20"/>
      <c r="O8" s="20"/>
      <c r="P8" s="20"/>
      <c r="Q8" s="20"/>
      <c r="R8" s="20"/>
      <c r="S8" s="20"/>
      <c r="T8" s="20"/>
      <c r="U8" s="20"/>
      <c r="V8" s="20"/>
    </row>
    <row r="9" spans="1:22" ht="19" x14ac:dyDescent="0.25">
      <c r="A9" s="20"/>
      <c r="B9" s="29" t="s">
        <v>551</v>
      </c>
      <c r="C9" s="27">
        <v>8773980000</v>
      </c>
      <c r="D9" s="27">
        <v>8482952000</v>
      </c>
      <c r="E9" s="27">
        <v>8111415000</v>
      </c>
      <c r="F9" s="28">
        <v>8572743000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0</v>
      </c>
      <c r="D12" s="27">
        <v>-4269689000</v>
      </c>
      <c r="E12" s="27">
        <v>-4120774000</v>
      </c>
      <c r="F12" s="28">
        <v>-3976232000</v>
      </c>
      <c r="G12" s="20"/>
      <c r="H12" s="20"/>
      <c r="I12" s="20"/>
      <c r="J12" s="20"/>
      <c r="K12" s="20"/>
      <c r="L12" s="20"/>
      <c r="M12" s="20"/>
      <c r="N12" s="20"/>
      <c r="O12" s="20"/>
      <c r="P12" s="20"/>
      <c r="Q12" s="20"/>
      <c r="R12" s="20"/>
      <c r="S12" s="20"/>
      <c r="T12" s="20"/>
      <c r="U12" s="20"/>
      <c r="V12" s="20"/>
    </row>
    <row r="13" spans="1:22" ht="19" x14ac:dyDescent="0.25">
      <c r="A13" s="20"/>
      <c r="B13" s="29" t="s">
        <v>555</v>
      </c>
      <c r="C13" s="27">
        <v>6924870000</v>
      </c>
      <c r="D13" s="27">
        <v>7288277000</v>
      </c>
      <c r="E13" s="27">
        <v>7146104000</v>
      </c>
      <c r="F13" s="28">
        <v>7347346000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956242000</v>
      </c>
      <c r="D17" s="34">
        <v>900261000</v>
      </c>
      <c r="E17" s="34">
        <v>795248000</v>
      </c>
      <c r="F17" s="35">
        <v>758431000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3.9817701068060209</v>
      </c>
      <c r="D24" s="50">
        <f>D17/(D4)</f>
        <v>3.7934796349202338</v>
      </c>
      <c r="E24" s="50">
        <f>E17/(E4)</f>
        <v>3.3993382975267372</v>
      </c>
      <c r="F24" s="51">
        <f>F17/(F4)</f>
        <v>3.9429942448362092</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6.0911595435334434E-2</v>
      </c>
      <c r="D25" s="50">
        <f>D17/D6</f>
        <v>5.7082488625331607E-2</v>
      </c>
      <c r="E25" s="50">
        <f>E17/E6</f>
        <v>5.2121711269047084E-2</v>
      </c>
      <c r="F25" s="51">
        <f>F17/F6</f>
        <v>4.7639871862525392E-2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0.47112081458195981</v>
      </c>
      <c r="D26" s="50">
        <f>D8/D6</f>
        <v>0.42550843691382578</v>
      </c>
      <c r="E26" s="50">
        <f>E8/E6</f>
        <v>0.40471848666876969</v>
      </c>
      <c r="F26" s="51">
        <f>F8/F6</f>
        <v>0.45645467183003813</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1.267024507319271</v>
      </c>
      <c r="D27" s="50">
        <f>D9/(D13+D10)</f>
        <v>1.1639173428781591</v>
      </c>
      <c r="E27" s="50">
        <f>E9/(E13+E10)</f>
        <v>1.1350821370637763</v>
      </c>
      <c r="F27" s="51">
        <f>F9/(F13+F10)</f>
        <v>1.1667809029273972</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-0.30917029028995252</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0.13808807963181979</v>
      </c>
      <c r="D31" s="50">
        <f>D17/(D13+D10)</f>
        <v>0.12352178711100031</v>
      </c>
      <c r="E31" s="50">
        <f>E17/(E13+E10)</f>
        <v>0.11128413468373816</v>
      </c>
      <c r="F31" s="51">
        <f>F17/(F13+F10)</f>
        <v>0.10322516456962827</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7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0.33124999999999999</v>
      </c>
      <c r="J2" s="20"/>
      <c r="K2" s="20"/>
      <c r="L2" s="20"/>
      <c r="M2" s="20"/>
      <c r="N2" s="20"/>
      <c r="O2" s="20"/>
      <c r="P2" s="20"/>
      <c r="Q2" s="20"/>
      <c r="R2" s="20"/>
      <c r="S2" s="20"/>
      <c r="T2" s="20"/>
      <c r="U2" s="20"/>
      <c r="V2" s="20"/>
    </row>
    <row r="3" spans="1:22" ht="19" x14ac:dyDescent="0.25">
      <c r="A3" s="20"/>
      <c r="B3" s="26" t="s">
        <v>545</v>
      </c>
      <c r="C3" s="27">
        <v>1815000000</v>
      </c>
      <c r="D3" s="27">
        <v>1963000000</v>
      </c>
      <c r="E3" s="27">
        <v>1861000000</v>
      </c>
      <c r="F3" s="28">
        <v>1512499000</v>
      </c>
      <c r="G3" s="20"/>
      <c r="H3" s="20"/>
      <c r="I3" s="20"/>
      <c r="J3" s="20"/>
      <c r="K3" s="20"/>
      <c r="L3" s="20"/>
      <c r="M3" s="20"/>
      <c r="N3" s="20"/>
      <c r="O3" s="20"/>
      <c r="P3" s="20"/>
      <c r="Q3" s="20"/>
      <c r="R3" s="20"/>
      <c r="S3" s="20"/>
      <c r="T3" s="20"/>
      <c r="U3" s="20"/>
      <c r="V3" s="20"/>
    </row>
    <row r="4" spans="1:22" ht="19" x14ac:dyDescent="0.25">
      <c r="A4" s="20"/>
      <c r="B4" s="29" t="s">
        <v>546</v>
      </c>
      <c r="C4" s="27">
        <v>823000000</v>
      </c>
      <c r="D4" s="27">
        <v>667000000</v>
      </c>
      <c r="E4" s="27">
        <v>691000000</v>
      </c>
      <c r="F4" s="28">
        <v>630851000</v>
      </c>
      <c r="G4" s="20"/>
      <c r="H4" s="20"/>
      <c r="I4" s="20"/>
      <c r="J4" s="20"/>
      <c r="K4" s="20"/>
      <c r="L4" s="20"/>
      <c r="M4" s="20"/>
      <c r="N4" s="20"/>
      <c r="O4" s="20"/>
      <c r="P4" s="20"/>
      <c r="Q4" s="20"/>
      <c r="R4" s="20"/>
      <c r="S4" s="20"/>
      <c r="T4" s="20"/>
      <c r="U4" s="20"/>
      <c r="V4" s="20"/>
    </row>
    <row r="5" spans="1:22" ht="19" x14ac:dyDescent="0.25">
      <c r="A5" s="20"/>
      <c r="B5" s="29" t="s">
        <v>547</v>
      </c>
      <c r="C5" s="27">
        <v>3875000000</v>
      </c>
      <c r="D5" s="27">
        <v>2893000000</v>
      </c>
      <c r="E5" s="27">
        <v>2854000000</v>
      </c>
      <c r="F5" s="28">
        <v>2504392000</v>
      </c>
      <c r="G5" s="20"/>
      <c r="H5" s="20"/>
      <c r="I5" s="20"/>
      <c r="J5" s="20"/>
      <c r="K5" s="20"/>
      <c r="L5" s="20"/>
      <c r="M5" s="20"/>
      <c r="N5" s="20"/>
      <c r="O5" s="20"/>
      <c r="P5" s="20"/>
      <c r="Q5" s="20"/>
      <c r="R5" s="20"/>
      <c r="S5" s="20"/>
      <c r="T5" s="20"/>
      <c r="U5" s="20"/>
      <c r="V5" s="20"/>
    </row>
    <row r="6" spans="1:22" ht="19" x14ac:dyDescent="0.25">
      <c r="A6" s="20"/>
      <c r="B6" s="29" t="s">
        <v>548</v>
      </c>
      <c r="C6" s="27">
        <v>10573000000</v>
      </c>
      <c r="D6" s="27">
        <v>8607000000</v>
      </c>
      <c r="E6" s="27">
        <v>8481000000</v>
      </c>
      <c r="F6" s="28">
        <v>7772532000</v>
      </c>
      <c r="G6" s="20"/>
      <c r="H6" s="20"/>
      <c r="I6" s="20"/>
      <c r="J6" s="20"/>
      <c r="K6" s="20"/>
      <c r="L6" s="20"/>
      <c r="M6" s="20"/>
      <c r="N6" s="20"/>
      <c r="O6" s="20"/>
      <c r="P6" s="20"/>
      <c r="Q6" s="20"/>
      <c r="R6" s="20"/>
      <c r="S6" s="20"/>
      <c r="T6" s="20"/>
      <c r="U6" s="20"/>
      <c r="V6" s="20"/>
    </row>
    <row r="7" spans="1:22" ht="19" x14ac:dyDescent="0.25">
      <c r="A7" s="20"/>
      <c r="B7" s="29" t="s">
        <v>549</v>
      </c>
      <c r="C7" s="27">
        <v>2683000000</v>
      </c>
      <c r="D7" s="27">
        <v>2224000000</v>
      </c>
      <c r="E7" s="27">
        <v>2307000000</v>
      </c>
      <c r="F7" s="28">
        <v>2283102000</v>
      </c>
      <c r="G7" s="20"/>
      <c r="H7" s="20"/>
      <c r="I7" s="20"/>
      <c r="J7" s="20"/>
      <c r="K7" s="20"/>
      <c r="L7" s="20"/>
      <c r="M7" s="20"/>
      <c r="N7" s="20"/>
      <c r="O7" s="20"/>
      <c r="P7" s="20"/>
      <c r="Q7" s="20"/>
      <c r="R7" s="20"/>
      <c r="S7" s="20"/>
      <c r="T7" s="20"/>
      <c r="U7" s="20"/>
      <c r="V7" s="20"/>
    </row>
    <row r="8" spans="1:22" ht="19" x14ac:dyDescent="0.25">
      <c r="A8" s="20"/>
      <c r="B8" s="29" t="s">
        <v>550</v>
      </c>
      <c r="C8" s="27">
        <v>2737000000</v>
      </c>
      <c r="D8" s="27">
        <v>1712000000</v>
      </c>
      <c r="E8" s="27">
        <v>1498000000</v>
      </c>
      <c r="F8" s="28">
        <v>1177346000</v>
      </c>
      <c r="G8" s="20"/>
      <c r="H8" s="20"/>
      <c r="I8" s="20"/>
      <c r="J8" s="20"/>
      <c r="K8" s="20"/>
      <c r="L8" s="20"/>
      <c r="M8" s="20"/>
      <c r="N8" s="20"/>
      <c r="O8" s="20"/>
      <c r="P8" s="20"/>
      <c r="Q8" s="20"/>
      <c r="R8" s="20"/>
      <c r="S8" s="20"/>
      <c r="T8" s="20"/>
      <c r="U8" s="20"/>
      <c r="V8" s="20"/>
    </row>
    <row r="9" spans="1:22" ht="19" x14ac:dyDescent="0.25">
      <c r="A9" s="20"/>
      <c r="B9" s="29" t="s">
        <v>551</v>
      </c>
      <c r="C9" s="27">
        <v>5420000000</v>
      </c>
      <c r="D9" s="27">
        <v>3936000000</v>
      </c>
      <c r="E9" s="27">
        <v>3805000000</v>
      </c>
      <c r="F9" s="28">
        <v>3460448000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3860000000</v>
      </c>
      <c r="D12" s="27">
        <v>3678000000</v>
      </c>
      <c r="E12" s="27">
        <v>3595000000</v>
      </c>
      <c r="F12" s="28">
        <v>3454831000</v>
      </c>
      <c r="G12" s="20"/>
      <c r="H12" s="20"/>
      <c r="I12" s="20"/>
      <c r="J12" s="20"/>
      <c r="K12" s="20"/>
      <c r="L12" s="20"/>
      <c r="M12" s="20"/>
      <c r="N12" s="20"/>
      <c r="O12" s="20"/>
      <c r="P12" s="20"/>
      <c r="Q12" s="20"/>
      <c r="R12" s="20"/>
      <c r="S12" s="20"/>
      <c r="T12" s="20"/>
      <c r="U12" s="20"/>
      <c r="V12" s="20"/>
    </row>
    <row r="13" spans="1:22" ht="19" x14ac:dyDescent="0.25">
      <c r="A13" s="20"/>
      <c r="B13" s="29" t="s">
        <v>555</v>
      </c>
      <c r="C13" s="27">
        <v>5153000000</v>
      </c>
      <c r="D13" s="27">
        <v>4671000000</v>
      </c>
      <c r="E13" s="27">
        <v>4676000000</v>
      </c>
      <c r="F13" s="28">
        <v>4312084000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500000000</v>
      </c>
      <c r="D17" s="34">
        <v>602000000</v>
      </c>
      <c r="E17" s="34">
        <v>710000000</v>
      </c>
      <c r="F17" s="35">
        <v>598910000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Fail</v>
      </c>
      <c r="E22" s="44" t="str">
        <f>IF(E17&gt;F17, "Pass", "Fail")</f>
        <v>Pass</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0.60753341433778862</v>
      </c>
      <c r="D24" s="50">
        <f>D17/(D4)</f>
        <v>0.90254872563718136</v>
      </c>
      <c r="E24" s="50">
        <f>E17/(E4)</f>
        <v>1.0274963820549927</v>
      </c>
      <c r="F24" s="51">
        <f>F17/(F4)</f>
        <v>0.94936839285346297</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4.729026766291497E-2</v>
      </c>
      <c r="D25" s="50">
        <f>D17/D6</f>
        <v>6.9943069594516086E-2</v>
      </c>
      <c r="E25" s="50">
        <f>E17/E6</f>
        <v>8.3716542860511736E-2</v>
      </c>
      <c r="F25" s="51">
        <f>F17/F6</f>
        <v>7.7054684367976869E-2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0.25886692518679655</v>
      </c>
      <c r="D26" s="50">
        <f>D8/D6</f>
        <v>0.19890786569071686</v>
      </c>
      <c r="E26" s="50">
        <f>E8/E6</f>
        <v>0.17663011437330503</v>
      </c>
      <c r="F26" s="51">
        <f>F8/F6</f>
        <v>0.15147522068741565</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1.0518144770036872</v>
      </c>
      <c r="D27" s="50">
        <f>D9/(D13+D10)</f>
        <v>0.84264611432241487</v>
      </c>
      <c r="E27" s="50">
        <f>E9/(E13+E10)</f>
        <v>0.8137296834901625</v>
      </c>
      <c r="F27" s="51">
        <f>F9/(F13+F10)</f>
        <v>0.80250013682479282</v>
      </c>
      <c r="G27" s="46">
        <f>(IF(C27 &lt; 0.8, 100, IF(C27 &lt; 1, 50, 0))) +
  (IF(D27 &lt; 0.8, 100, IF(D27 &lt; 1, 50, 0))) +
  (IF(E27 &lt; 0.8, 100, IF(E27 &lt; 1, 50, 0))) +
  (IF(F27 &lt; 0.8, 100, IF(F27 &lt; 1, 50, 0)))</f>
        <v>150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3.7714306617284261E-2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9.7030855812148264E-2</v>
      </c>
      <c r="D31" s="50">
        <f>D17/(D13+D10)</f>
        <v>0.12888032541211733</v>
      </c>
      <c r="E31" s="50">
        <f>E17/(E13+E10)</f>
        <v>0.15183917878528658</v>
      </c>
      <c r="F31" s="51">
        <f>F17/(F13+F10)</f>
        <v>0.13889107911626952</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8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0.6133333333333334</v>
      </c>
      <c r="J2" s="20"/>
      <c r="K2" s="20"/>
      <c r="L2" s="20"/>
      <c r="M2" s="20"/>
      <c r="N2" s="20"/>
      <c r="O2" s="20"/>
      <c r="P2" s="20"/>
      <c r="Q2" s="20"/>
      <c r="R2" s="20"/>
      <c r="S2" s="20"/>
      <c r="T2" s="20"/>
      <c r="U2" s="20"/>
      <c r="V2" s="20"/>
    </row>
    <row r="3" spans="1:22" ht="19" x14ac:dyDescent="0.25">
      <c r="A3" s="20"/>
      <c r="B3" s="26" t="s">
        <v>545</v>
      </c>
      <c r="C3" s="27">
        <v>1340996000</v>
      </c>
      <c r="D3" s="27">
        <v>1173119000</v>
      </c>
      <c r="E3" s="27">
        <v>988511000</v>
      </c>
      <c r="F3" s="28">
        <v>964207000</v>
      </c>
      <c r="G3" s="20"/>
      <c r="H3" s="20"/>
      <c r="I3" s="20"/>
      <c r="J3" s="20"/>
      <c r="K3" s="20"/>
      <c r="L3" s="20"/>
      <c r="M3" s="20"/>
      <c r="N3" s="20"/>
      <c r="O3" s="20"/>
      <c r="P3" s="20"/>
      <c r="Q3" s="20"/>
      <c r="R3" s="20"/>
      <c r="S3" s="20"/>
      <c r="T3" s="20"/>
      <c r="U3" s="20"/>
      <c r="V3" s="20"/>
    </row>
    <row r="4" spans="1:22" ht="19" x14ac:dyDescent="0.25">
      <c r="A4" s="20"/>
      <c r="B4" s="29" t="s">
        <v>546</v>
      </c>
      <c r="C4" s="27">
        <v>3617654000</v>
      </c>
      <c r="D4" s="27">
        <v>3096174000</v>
      </c>
      <c r="E4" s="27">
        <v>2937899000</v>
      </c>
      <c r="F4" s="28">
        <v>2509523000</v>
      </c>
      <c r="G4" s="20"/>
      <c r="H4" s="20"/>
      <c r="I4" s="20"/>
      <c r="J4" s="20"/>
      <c r="K4" s="20"/>
      <c r="L4" s="20"/>
      <c r="M4" s="20"/>
      <c r="N4" s="20"/>
      <c r="O4" s="20"/>
      <c r="P4" s="20"/>
      <c r="Q4" s="20"/>
      <c r="R4" s="20"/>
      <c r="S4" s="20"/>
      <c r="T4" s="20"/>
      <c r="U4" s="20"/>
      <c r="V4" s="20"/>
    </row>
    <row r="5" spans="1:22" ht="19" x14ac:dyDescent="0.25">
      <c r="A5" s="20"/>
      <c r="B5" s="29" t="s">
        <v>547</v>
      </c>
      <c r="C5" s="27">
        <v>2696050000</v>
      </c>
      <c r="D5" s="27">
        <v>2606956000</v>
      </c>
      <c r="E5" s="27">
        <v>2633174000</v>
      </c>
      <c r="F5" s="28">
        <v>1988215000</v>
      </c>
      <c r="G5" s="20"/>
      <c r="H5" s="20"/>
      <c r="I5" s="20"/>
      <c r="J5" s="20"/>
      <c r="K5" s="20"/>
      <c r="L5" s="20"/>
      <c r="M5" s="20"/>
      <c r="N5" s="20"/>
      <c r="O5" s="20"/>
      <c r="P5" s="20"/>
      <c r="Q5" s="20"/>
      <c r="R5" s="20"/>
      <c r="S5" s="20"/>
      <c r="T5" s="20"/>
      <c r="U5" s="20"/>
      <c r="V5" s="20"/>
    </row>
    <row r="6" spans="1:22" ht="19" x14ac:dyDescent="0.25">
      <c r="A6" s="20"/>
      <c r="B6" s="29" t="s">
        <v>548</v>
      </c>
      <c r="C6" s="27">
        <v>11902941000</v>
      </c>
      <c r="D6" s="27">
        <v>10948820000</v>
      </c>
      <c r="E6" s="27">
        <v>10412231000</v>
      </c>
      <c r="F6" s="28">
        <v>9131845000</v>
      </c>
      <c r="G6" s="20"/>
      <c r="H6" s="20"/>
      <c r="I6" s="20"/>
      <c r="J6" s="20"/>
      <c r="K6" s="20"/>
      <c r="L6" s="20"/>
      <c r="M6" s="20"/>
      <c r="N6" s="20"/>
      <c r="O6" s="20"/>
      <c r="P6" s="20"/>
      <c r="Q6" s="20"/>
      <c r="R6" s="20"/>
      <c r="S6" s="20"/>
      <c r="T6" s="20"/>
      <c r="U6" s="20"/>
      <c r="V6" s="20"/>
    </row>
    <row r="7" spans="1:22" ht="19" x14ac:dyDescent="0.25">
      <c r="A7" s="20"/>
      <c r="B7" s="29" t="s">
        <v>549</v>
      </c>
      <c r="C7" s="27">
        <v>3008352000</v>
      </c>
      <c r="D7" s="27">
        <v>3257154000</v>
      </c>
      <c r="E7" s="27">
        <v>2493313000</v>
      </c>
      <c r="F7" s="28">
        <v>1891745000</v>
      </c>
      <c r="G7" s="20"/>
      <c r="H7" s="20"/>
      <c r="I7" s="20"/>
      <c r="J7" s="20"/>
      <c r="K7" s="20"/>
      <c r="L7" s="20"/>
      <c r="M7" s="20"/>
      <c r="N7" s="20"/>
      <c r="O7" s="20"/>
      <c r="P7" s="20"/>
      <c r="Q7" s="20"/>
      <c r="R7" s="20"/>
      <c r="S7" s="20"/>
      <c r="T7" s="20"/>
      <c r="U7" s="20"/>
      <c r="V7" s="20"/>
    </row>
    <row r="8" spans="1:22" ht="19" x14ac:dyDescent="0.25">
      <c r="A8" s="20"/>
      <c r="B8" s="29" t="s">
        <v>550</v>
      </c>
      <c r="C8" s="27">
        <v>4795503000</v>
      </c>
      <c r="D8" s="27">
        <v>4392122000</v>
      </c>
      <c r="E8" s="27">
        <v>5161689000</v>
      </c>
      <c r="F8" s="28">
        <v>5002217000</v>
      </c>
      <c r="G8" s="20"/>
      <c r="H8" s="20"/>
      <c r="I8" s="20"/>
      <c r="J8" s="20"/>
      <c r="K8" s="20"/>
      <c r="L8" s="20"/>
      <c r="M8" s="20"/>
      <c r="N8" s="20"/>
      <c r="O8" s="20"/>
      <c r="P8" s="20"/>
      <c r="Q8" s="20"/>
      <c r="R8" s="20"/>
      <c r="S8" s="20"/>
      <c r="T8" s="20"/>
      <c r="U8" s="20"/>
      <c r="V8" s="20"/>
    </row>
    <row r="9" spans="1:22" ht="19" x14ac:dyDescent="0.25">
      <c r="A9" s="20"/>
      <c r="B9" s="29" t="s">
        <v>551</v>
      </c>
      <c r="C9" s="27">
        <v>7803855000</v>
      </c>
      <c r="D9" s="27">
        <v>7649276000</v>
      </c>
      <c r="E9" s="27">
        <v>7655002000</v>
      </c>
      <c r="F9" s="28">
        <v>6893962000</v>
      </c>
      <c r="G9" s="20"/>
      <c r="H9" s="20"/>
      <c r="I9" s="20"/>
      <c r="J9" s="20"/>
      <c r="K9" s="20"/>
      <c r="L9" s="20"/>
      <c r="M9" s="20"/>
      <c r="N9" s="20"/>
      <c r="O9" s="20"/>
      <c r="P9" s="20"/>
      <c r="Q9" s="20"/>
      <c r="R9" s="20"/>
      <c r="S9" s="20"/>
      <c r="T9" s="20"/>
      <c r="U9" s="20"/>
      <c r="V9" s="20"/>
    </row>
    <row r="10" spans="1:22" ht="19" x14ac:dyDescent="0.25">
      <c r="A10" s="20"/>
      <c r="B10" s="29" t="s">
        <v>552</v>
      </c>
      <c r="C10" s="27">
        <v>1800232000</v>
      </c>
      <c r="D10" s="27">
        <v>1556029000</v>
      </c>
      <c r="E10" s="27">
        <v>1195376000</v>
      </c>
      <c r="F10" s="28">
        <v>768992000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4562263000</v>
      </c>
      <c r="D12" s="27">
        <v>3589781000</v>
      </c>
      <c r="E12" s="27">
        <v>2719936000</v>
      </c>
      <c r="F12" s="28">
        <v>1928673000</v>
      </c>
      <c r="G12" s="20"/>
      <c r="H12" s="20"/>
      <c r="I12" s="20"/>
      <c r="J12" s="20"/>
      <c r="K12" s="20"/>
      <c r="L12" s="20"/>
      <c r="M12" s="20"/>
      <c r="N12" s="20"/>
      <c r="O12" s="20"/>
      <c r="P12" s="20"/>
      <c r="Q12" s="20"/>
      <c r="R12" s="20"/>
      <c r="S12" s="20"/>
      <c r="T12" s="20"/>
      <c r="U12" s="20"/>
      <c r="V12" s="20"/>
    </row>
    <row r="13" spans="1:22" ht="19" x14ac:dyDescent="0.25">
      <c r="A13" s="20"/>
      <c r="B13" s="29" t="s">
        <v>555</v>
      </c>
      <c r="C13" s="27">
        <v>4099086000</v>
      </c>
      <c r="D13" s="27">
        <v>3299544000</v>
      </c>
      <c r="E13" s="27">
        <v>2757229000</v>
      </c>
      <c r="F13" s="28">
        <v>2237883000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2323190000</v>
      </c>
      <c r="D17" s="34">
        <v>2327837000</v>
      </c>
      <c r="E17" s="34">
        <v>2082884000</v>
      </c>
      <c r="F17" s="35">
        <v>1699657000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0.64218136947314475</v>
      </c>
      <c r="D24" s="50">
        <f>D17/(D4)</f>
        <v>0.75184308117050269</v>
      </c>
      <c r="E24" s="50">
        <f>E17/(E4)</f>
        <v>0.70897059429204334</v>
      </c>
      <c r="F24" s="51">
        <f>F17/(F4)</f>
        <v>0.6772828940001745</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0.19517781361765971</v>
      </c>
      <c r="D25" s="50">
        <f>D17/D6</f>
        <v>0.21261076536101609</v>
      </c>
      <c r="E25" s="50">
        <f>E17/E6</f>
        <v>0.20004204670449591</v>
      </c>
      <c r="F25" s="51">
        <f>F17/F6</f>
        <v>0.18612416220380437</v>
      </c>
      <c r="G25" s="46">
        <f>(IF(C25 &gt; 0.17, 100, IF(C25 &gt;= 0.1, 50, 0))) +
  (IF(D25 &gt; 0.17, 100, IF(D25 &gt;= 0.1, 50, 0))) +
  (IF(E25 &gt; 0.17, 100, IF(E25 &gt;= 0.1, 50, 0))) +
  (IF(F25 &gt; 0.17, 100, IF(F25 &gt;= 0.1, 50, 0)))</f>
        <v>400</v>
      </c>
      <c r="H25" s="47" t="s">
        <v>572</v>
      </c>
      <c r="I25" s="20"/>
      <c r="J25" s="20"/>
      <c r="K25" s="20"/>
      <c r="L25" s="20"/>
      <c r="M25" s="20"/>
      <c r="N25" s="20"/>
      <c r="O25" s="20"/>
      <c r="P25" s="20"/>
      <c r="Q25" s="20"/>
      <c r="R25" s="20"/>
      <c r="S25" s="20"/>
      <c r="T25" s="20"/>
      <c r="U25" s="20"/>
      <c r="V25" s="20"/>
    </row>
    <row r="26" spans="1:22" x14ac:dyDescent="0.2">
      <c r="A26" s="20"/>
      <c r="B26" s="39" t="s">
        <v>489</v>
      </c>
      <c r="C26" s="50">
        <f>C8/C6</f>
        <v>0.40288387550606192</v>
      </c>
      <c r="D26" s="50">
        <f>D8/D6</f>
        <v>0.40115026094136169</v>
      </c>
      <c r="E26" s="50">
        <f>E8/E6</f>
        <v>0.49573323911081113</v>
      </c>
      <c r="F26" s="51">
        <f>F8/F6</f>
        <v>0.5477772564032789</v>
      </c>
      <c r="G26" s="46">
        <f>(IF(C26 &lt; 0.5, 100, 0)) +
  (IF(D26 &lt; 0.5, 100, 0)) +
  (IF(E26 &lt; 0.5, 100, 0)) +
  (IF(F26 &lt; 0.5, 100, 0))</f>
        <v>300</v>
      </c>
      <c r="H26" s="47" t="s">
        <v>573</v>
      </c>
      <c r="I26" s="20"/>
      <c r="J26" s="20"/>
      <c r="K26" s="20"/>
      <c r="L26" s="20"/>
      <c r="M26" s="20"/>
      <c r="N26" s="20"/>
      <c r="O26" s="20"/>
      <c r="P26" s="20"/>
      <c r="Q26" s="20"/>
      <c r="R26" s="20"/>
      <c r="S26" s="20"/>
      <c r="T26" s="20"/>
      <c r="U26" s="20"/>
      <c r="V26" s="20"/>
    </row>
    <row r="27" spans="1:22" x14ac:dyDescent="0.2">
      <c r="A27" s="20"/>
      <c r="B27" s="39" t="s">
        <v>574</v>
      </c>
      <c r="C27" s="50">
        <f>C9/(C13+C10)</f>
        <v>1.3228401994942467</v>
      </c>
      <c r="D27" s="50">
        <f>D9/(D13+D10)</f>
        <v>1.5753601068298222</v>
      </c>
      <c r="E27" s="50">
        <f>E9/(E13+E10)</f>
        <v>1.9366979498330847</v>
      </c>
      <c r="F27" s="51">
        <f>F9/(F13+F10)</f>
        <v>2.2927331531906048</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0.33365642293789149</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0.39380653831510692</v>
      </c>
      <c r="D31" s="50">
        <f>D17/(D13+D10)</f>
        <v>0.4794155087360441</v>
      </c>
      <c r="E31" s="50">
        <f>E17/(E13+E10)</f>
        <v>0.5269648750634075</v>
      </c>
      <c r="F31" s="51">
        <f>F17/(F13+F10)</f>
        <v>0.56525695281646227</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9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0.48499999999999999</v>
      </c>
      <c r="J2" s="20"/>
      <c r="K2" s="20"/>
      <c r="L2" s="20"/>
      <c r="M2" s="20"/>
      <c r="N2" s="20"/>
      <c r="O2" s="20"/>
      <c r="P2" s="20"/>
      <c r="Q2" s="20"/>
      <c r="R2" s="20"/>
      <c r="S2" s="20"/>
      <c r="T2" s="20"/>
      <c r="U2" s="20"/>
      <c r="V2" s="20"/>
    </row>
    <row r="3" spans="1:22" ht="19" x14ac:dyDescent="0.25">
      <c r="A3" s="20"/>
      <c r="B3" s="26" t="s">
        <v>545</v>
      </c>
      <c r="C3" s="27">
        <v>304000000</v>
      </c>
      <c r="D3" s="27">
        <v>217000000</v>
      </c>
      <c r="E3" s="27">
        <v>223000000</v>
      </c>
      <c r="F3" s="28">
        <v>378000000</v>
      </c>
      <c r="G3" s="20"/>
      <c r="H3" s="20"/>
      <c r="I3" s="20"/>
      <c r="J3" s="20"/>
      <c r="K3" s="20"/>
      <c r="L3" s="20"/>
      <c r="M3" s="20"/>
      <c r="N3" s="20"/>
      <c r="O3" s="20"/>
      <c r="P3" s="20"/>
      <c r="Q3" s="20"/>
      <c r="R3" s="20"/>
      <c r="S3" s="20"/>
      <c r="T3" s="20"/>
      <c r="U3" s="20"/>
      <c r="V3" s="20"/>
    </row>
    <row r="4" spans="1:22" ht="19" x14ac:dyDescent="0.25">
      <c r="A4" s="20"/>
      <c r="B4" s="29" t="s">
        <v>546</v>
      </c>
      <c r="C4" s="27">
        <v>18260000000</v>
      </c>
      <c r="D4" s="27">
        <v>15794000000</v>
      </c>
      <c r="E4" s="27">
        <v>14678000000</v>
      </c>
      <c r="F4" s="28">
        <v>14709000000</v>
      </c>
      <c r="G4" s="20"/>
      <c r="H4" s="20"/>
      <c r="I4" s="20"/>
      <c r="J4" s="20"/>
      <c r="K4" s="20"/>
      <c r="L4" s="20"/>
      <c r="M4" s="20"/>
      <c r="N4" s="20"/>
      <c r="O4" s="20"/>
      <c r="P4" s="20"/>
      <c r="Q4" s="20"/>
      <c r="R4" s="20"/>
      <c r="S4" s="20"/>
      <c r="T4" s="20"/>
      <c r="U4" s="20"/>
      <c r="V4" s="20"/>
    </row>
    <row r="5" spans="1:22" ht="19" x14ac:dyDescent="0.25">
      <c r="A5" s="20"/>
      <c r="B5" s="29" t="s">
        <v>547</v>
      </c>
      <c r="C5" s="27">
        <v>360000000</v>
      </c>
      <c r="D5" s="27">
        <v>360000000</v>
      </c>
      <c r="E5" s="27">
        <v>360000000</v>
      </c>
      <c r="F5" s="28">
        <v>360000000</v>
      </c>
      <c r="G5" s="20"/>
      <c r="H5" s="20"/>
      <c r="I5" s="20"/>
      <c r="J5" s="20"/>
      <c r="K5" s="20"/>
      <c r="L5" s="20"/>
      <c r="M5" s="20"/>
      <c r="N5" s="20"/>
      <c r="O5" s="20"/>
      <c r="P5" s="20"/>
      <c r="Q5" s="20"/>
      <c r="R5" s="20"/>
      <c r="S5" s="20"/>
      <c r="T5" s="20"/>
      <c r="U5" s="20"/>
      <c r="V5" s="20"/>
    </row>
    <row r="6" spans="1:22" ht="19" x14ac:dyDescent="0.25">
      <c r="A6" s="20"/>
      <c r="B6" s="29" t="s">
        <v>548</v>
      </c>
      <c r="C6" s="27">
        <v>24007000000</v>
      </c>
      <c r="D6" s="27">
        <v>21695000000</v>
      </c>
      <c r="E6" s="27">
        <v>20515000000</v>
      </c>
      <c r="F6" s="28">
        <v>18821000000</v>
      </c>
      <c r="G6" s="20"/>
      <c r="H6" s="20"/>
      <c r="I6" s="20"/>
      <c r="J6" s="20"/>
      <c r="K6" s="20"/>
      <c r="L6" s="20"/>
      <c r="M6" s="20"/>
      <c r="N6" s="20"/>
      <c r="O6" s="20"/>
      <c r="P6" s="20"/>
      <c r="Q6" s="20"/>
      <c r="R6" s="20"/>
      <c r="S6" s="20"/>
      <c r="T6" s="20"/>
      <c r="U6" s="20"/>
      <c r="V6" s="20"/>
    </row>
    <row r="7" spans="1:22" ht="19" x14ac:dyDescent="0.25">
      <c r="A7" s="20"/>
      <c r="B7" s="29" t="s">
        <v>549</v>
      </c>
      <c r="C7" s="27">
        <v>3270000000</v>
      </c>
      <c r="D7" s="27">
        <v>2396000000</v>
      </c>
      <c r="E7" s="27">
        <v>3064000000</v>
      </c>
      <c r="F7" s="28">
        <v>1623000000</v>
      </c>
      <c r="G7" s="20"/>
      <c r="H7" s="20"/>
      <c r="I7" s="20"/>
      <c r="J7" s="20"/>
      <c r="K7" s="20"/>
      <c r="L7" s="20"/>
      <c r="M7" s="20"/>
      <c r="N7" s="20"/>
      <c r="O7" s="20"/>
      <c r="P7" s="20"/>
      <c r="Q7" s="20"/>
      <c r="R7" s="20"/>
      <c r="S7" s="20"/>
      <c r="T7" s="20"/>
      <c r="U7" s="20"/>
      <c r="V7" s="20"/>
    </row>
    <row r="8" spans="1:22" ht="19" x14ac:dyDescent="0.25">
      <c r="A8" s="20"/>
      <c r="B8" s="29" t="s">
        <v>550</v>
      </c>
      <c r="C8" s="27">
        <v>11135000000</v>
      </c>
      <c r="D8" s="27">
        <v>10803000000</v>
      </c>
      <c r="E8" s="27">
        <v>10425000000</v>
      </c>
      <c r="F8" s="28">
        <v>10863000000</v>
      </c>
      <c r="G8" s="20"/>
      <c r="H8" s="20"/>
      <c r="I8" s="20"/>
      <c r="J8" s="20"/>
      <c r="K8" s="20"/>
      <c r="L8" s="20"/>
      <c r="M8" s="20"/>
      <c r="N8" s="20"/>
      <c r="O8" s="20"/>
      <c r="P8" s="20"/>
      <c r="Q8" s="20"/>
      <c r="R8" s="20"/>
      <c r="S8" s="20"/>
      <c r="T8" s="20"/>
      <c r="U8" s="20"/>
      <c r="V8" s="20"/>
    </row>
    <row r="9" spans="1:22" ht="19" x14ac:dyDescent="0.25">
      <c r="A9" s="20"/>
      <c r="B9" s="29" t="s">
        <v>551</v>
      </c>
      <c r="C9" s="27">
        <v>14405000000</v>
      </c>
      <c r="D9" s="27">
        <v>13199000000</v>
      </c>
      <c r="E9" s="27">
        <v>13489000000</v>
      </c>
      <c r="F9" s="28">
        <v>12486000000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2318000000</v>
      </c>
      <c r="D12" s="27">
        <v>1474000000</v>
      </c>
      <c r="E12" s="27">
        <v>379000000</v>
      </c>
      <c r="F12" s="28">
        <v>130000000</v>
      </c>
      <c r="G12" s="20"/>
      <c r="H12" s="20"/>
      <c r="I12" s="20"/>
      <c r="J12" s="20"/>
      <c r="K12" s="20"/>
      <c r="L12" s="20"/>
      <c r="M12" s="20"/>
      <c r="N12" s="20"/>
      <c r="O12" s="20"/>
      <c r="P12" s="20"/>
      <c r="Q12" s="20"/>
      <c r="R12" s="20"/>
      <c r="S12" s="20"/>
      <c r="T12" s="20"/>
      <c r="U12" s="20"/>
      <c r="V12" s="20"/>
    </row>
    <row r="13" spans="1:22" ht="19" x14ac:dyDescent="0.25">
      <c r="A13" s="20"/>
      <c r="B13" s="29" t="s">
        <v>555</v>
      </c>
      <c r="C13" s="27">
        <v>9602000000</v>
      </c>
      <c r="D13" s="27">
        <v>8496000000</v>
      </c>
      <c r="E13" s="27">
        <v>7026000000</v>
      </c>
      <c r="F13" s="28">
        <v>6335000000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3942000000</v>
      </c>
      <c r="D17" s="34">
        <v>3944000000</v>
      </c>
      <c r="E17" s="34">
        <v>2890000000</v>
      </c>
      <c r="F17" s="35">
        <v>1333000000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Fail</v>
      </c>
      <c r="E21" s="44" t="str">
        <f>IF(E3&gt;F3, "Pass", "Fail")</f>
        <v>Fail</v>
      </c>
      <c r="F21" s="45"/>
      <c r="G21" s="46">
        <f>(((COUNTIF(C21:E21, "Pass") * 100) + (COUNTIF(C21:E21, "Fail") * 0)) * (400/300)) / 2</f>
        <v>66.666666666666657</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Fail</v>
      </c>
      <c r="F23" s="49" t="str">
        <f>IF(F17&gt;F7, "Pass", "Fail")</f>
        <v>Fail</v>
      </c>
      <c r="G23" s="46">
        <f>(COUNTIF(C23:F23, "Pass") * 100) + (COUNTIF(C23:F23, "Fail") * 0)</f>
        <v>200</v>
      </c>
      <c r="H23" s="47" t="s">
        <v>570</v>
      </c>
      <c r="I23" s="20"/>
      <c r="J23" s="20"/>
      <c r="K23" s="20"/>
      <c r="L23" s="20"/>
      <c r="M23" s="20"/>
      <c r="N23" s="20"/>
      <c r="O23" s="20"/>
      <c r="P23" s="20"/>
      <c r="Q23" s="20"/>
      <c r="R23" s="20"/>
      <c r="S23" s="20"/>
      <c r="T23" s="20"/>
      <c r="U23" s="20"/>
      <c r="V23" s="20"/>
    </row>
    <row r="24" spans="1:22" x14ac:dyDescent="0.2">
      <c r="A24" s="20"/>
      <c r="B24" s="39" t="s">
        <v>499</v>
      </c>
      <c r="C24" s="50">
        <f>C17/(C4)</f>
        <v>0.21588170865279299</v>
      </c>
      <c r="D24" s="50">
        <f>D17/(D4)</f>
        <v>0.24971508167658604</v>
      </c>
      <c r="E24" s="50">
        <f>E17/(E4)</f>
        <v>0.19689330971522007</v>
      </c>
      <c r="F24" s="51">
        <f>F17/(F4)</f>
        <v>9.0624787545040456E-2</v>
      </c>
      <c r="G24" s="46">
        <f>(IF(C24 &gt; 0.5, 100, IF(C24 &gt;= 0.2, 50, 0))) +
  (IF(D24 &gt; 0.5, 100, IF(D24 &gt;= 0.2, 50, 0))) +
  (IF(E24 &gt; 0.5, 100, IF(E24 &gt;= 0.2, 50, 0))) +
  (IF(F24 &gt; 0.5, 100, IF(F24 &gt;= 0.2, 50, 0)))</f>
        <v>100</v>
      </c>
      <c r="H24" s="47" t="s">
        <v>571</v>
      </c>
      <c r="I24" s="20"/>
      <c r="J24" s="20"/>
      <c r="K24" s="20"/>
      <c r="L24" s="20"/>
      <c r="M24" s="20"/>
      <c r="N24" s="20"/>
      <c r="O24" s="20"/>
      <c r="P24" s="20"/>
      <c r="Q24" s="20"/>
      <c r="R24" s="20"/>
      <c r="S24" s="20"/>
      <c r="T24" s="20"/>
      <c r="U24" s="20"/>
      <c r="V24" s="20"/>
    </row>
    <row r="25" spans="1:22" x14ac:dyDescent="0.2">
      <c r="A25" s="20"/>
      <c r="B25" s="39" t="s">
        <v>487</v>
      </c>
      <c r="C25" s="50">
        <f>C17/C6</f>
        <v>0.16420210771858207</v>
      </c>
      <c r="D25" s="50">
        <f>D17/D6</f>
        <v>0.18179303987093801</v>
      </c>
      <c r="E25" s="50">
        <f>E17/E6</f>
        <v>0.14087253229344382</v>
      </c>
      <c r="F25" s="51">
        <f>F17/F6</f>
        <v>7.0825142128473517E-2</v>
      </c>
      <c r="G25" s="46">
        <f>(IF(C25 &gt; 0.17, 100, IF(C25 &gt;= 0.1, 50, 0))) +
  (IF(D25 &gt; 0.17, 100, IF(D25 &gt;= 0.1, 50, 0))) +
  (IF(E25 &gt; 0.17, 100, IF(E25 &gt;= 0.1, 50, 0))) +
  (IF(F25 &gt; 0.17, 100, IF(F25 &gt;= 0.1, 50, 0)))</f>
        <v>200</v>
      </c>
      <c r="H25" s="47" t="s">
        <v>572</v>
      </c>
      <c r="I25" s="20"/>
      <c r="J25" s="20"/>
      <c r="K25" s="20"/>
      <c r="L25" s="20"/>
      <c r="M25" s="20"/>
      <c r="N25" s="20"/>
      <c r="O25" s="20"/>
      <c r="P25" s="20"/>
      <c r="Q25" s="20"/>
      <c r="R25" s="20"/>
      <c r="S25" s="20"/>
      <c r="T25" s="20"/>
      <c r="U25" s="20"/>
      <c r="V25" s="20"/>
    </row>
    <row r="26" spans="1:22" x14ac:dyDescent="0.2">
      <c r="A26" s="20"/>
      <c r="B26" s="39" t="s">
        <v>489</v>
      </c>
      <c r="C26" s="50">
        <f>C8/C6</f>
        <v>0.46382305160994708</v>
      </c>
      <c r="D26" s="50">
        <f>D8/D6</f>
        <v>0.49794883613735885</v>
      </c>
      <c r="E26" s="50">
        <f>E8/E6</f>
        <v>0.50816475749451617</v>
      </c>
      <c r="F26" s="51">
        <f>F8/F6</f>
        <v>0.57717443281440939</v>
      </c>
      <c r="G26" s="46">
        <f>(IF(C26 &lt; 0.5, 100, 0)) +
  (IF(D26 &lt; 0.5, 100, 0)) +
  (IF(E26 &lt; 0.5, 100, 0)) +
  (IF(F26 &lt; 0.5, 100, 0))</f>
        <v>200</v>
      </c>
      <c r="H26" s="47" t="s">
        <v>573</v>
      </c>
      <c r="I26" s="20"/>
      <c r="J26" s="20"/>
      <c r="K26" s="20"/>
      <c r="L26" s="20"/>
      <c r="M26" s="20"/>
      <c r="N26" s="20"/>
      <c r="O26" s="20"/>
      <c r="P26" s="20"/>
      <c r="Q26" s="20"/>
      <c r="R26" s="20"/>
      <c r="S26" s="20"/>
      <c r="T26" s="20"/>
      <c r="U26" s="20"/>
      <c r="V26" s="20"/>
    </row>
    <row r="27" spans="1:22" x14ac:dyDescent="0.2">
      <c r="A27" s="20"/>
      <c r="B27" s="39" t="s">
        <v>574</v>
      </c>
      <c r="C27" s="50">
        <f>C9/(C13+C10)</f>
        <v>1.5002082899395959</v>
      </c>
      <c r="D27" s="50">
        <f>D9/(D13+D10)</f>
        <v>1.5535546139359699</v>
      </c>
      <c r="E27" s="50">
        <f>E9/(E13+E10)</f>
        <v>1.9198690577853685</v>
      </c>
      <c r="F27" s="51">
        <f>F9/(F13+F10)</f>
        <v>1.9709550118389898</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1.792386086983023</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0.41053947094355342</v>
      </c>
      <c r="D31" s="50">
        <f>D17/(D13+D10)</f>
        <v>0.46421845574387949</v>
      </c>
      <c r="E31" s="50">
        <f>E17/(E13+E10)</f>
        <v>0.41132934813549671</v>
      </c>
      <c r="F31" s="51">
        <f>F17/(F13+F10)</f>
        <v>0.21041831097079716</v>
      </c>
      <c r="G31" s="46">
        <f>(IF(C31 &gt; 0.23, 100, 0)) +
  (IF(D31 &gt; 0.23, 100, 0)) +
  (IF(E31 &gt; 0.23, 100, 0)) +
  (IF(F31 &gt; 0.23, 100, 0))</f>
        <v>300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A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595</v>
      </c>
      <c r="D2" s="23" t="s">
        <v>596</v>
      </c>
      <c r="E2" s="23" t="s">
        <v>597</v>
      </c>
      <c r="F2" s="23" t="s">
        <v>598</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0.29875000000000002</v>
      </c>
      <c r="J2" s="20"/>
      <c r="K2" s="20"/>
      <c r="L2" s="20"/>
      <c r="M2" s="20"/>
      <c r="N2" s="20"/>
      <c r="O2" s="20"/>
      <c r="P2" s="20"/>
      <c r="Q2" s="20"/>
      <c r="R2" s="20"/>
      <c r="S2" s="20"/>
      <c r="T2" s="20"/>
      <c r="U2" s="20"/>
      <c r="V2" s="20"/>
    </row>
    <row r="3" spans="1:22" ht="19" x14ac:dyDescent="0.25">
      <c r="A3" s="20"/>
      <c r="B3" s="26" t="s">
        <v>545</v>
      </c>
      <c r="C3" s="27">
        <v>4607000000</v>
      </c>
      <c r="D3" s="27">
        <v>5161000000</v>
      </c>
      <c r="E3" s="27">
        <v>4511000000</v>
      </c>
      <c r="F3" s="28">
        <v>2674000000</v>
      </c>
      <c r="G3" s="20"/>
      <c r="H3" s="20"/>
      <c r="I3" s="20"/>
      <c r="J3" s="20"/>
      <c r="K3" s="20"/>
      <c r="L3" s="20"/>
      <c r="M3" s="20"/>
      <c r="N3" s="20"/>
      <c r="O3" s="20"/>
      <c r="P3" s="20"/>
      <c r="Q3" s="20"/>
      <c r="R3" s="20"/>
      <c r="S3" s="20"/>
      <c r="T3" s="20"/>
      <c r="U3" s="20"/>
      <c r="V3" s="20"/>
    </row>
    <row r="4" spans="1:22" ht="19" x14ac:dyDescent="0.25">
      <c r="A4" s="20"/>
      <c r="B4" s="29" t="s">
        <v>546</v>
      </c>
      <c r="C4" s="27">
        <v>6969000000</v>
      </c>
      <c r="D4" s="27">
        <v>6638000000</v>
      </c>
      <c r="E4" s="27">
        <v>6497000000</v>
      </c>
      <c r="F4" s="28">
        <v>6555000000</v>
      </c>
      <c r="G4" s="20"/>
      <c r="H4" s="20"/>
      <c r="I4" s="20"/>
      <c r="J4" s="20"/>
      <c r="K4" s="20"/>
      <c r="L4" s="20"/>
      <c r="M4" s="20"/>
      <c r="N4" s="20"/>
      <c r="O4" s="20"/>
      <c r="P4" s="20"/>
      <c r="Q4" s="20"/>
      <c r="R4" s="20"/>
      <c r="S4" s="20"/>
      <c r="T4" s="20"/>
      <c r="U4" s="20"/>
      <c r="V4" s="20"/>
    </row>
    <row r="5" spans="1:22" ht="19" x14ac:dyDescent="0.25">
      <c r="A5" s="20"/>
      <c r="B5" s="29" t="s">
        <v>547</v>
      </c>
      <c r="C5" s="27">
        <v>17988000000</v>
      </c>
      <c r="D5" s="27">
        <v>17403000000</v>
      </c>
      <c r="E5" s="27">
        <v>18306000000</v>
      </c>
      <c r="F5" s="28">
        <v>18017000000</v>
      </c>
      <c r="G5" s="20"/>
      <c r="H5" s="20"/>
      <c r="I5" s="20"/>
      <c r="J5" s="20"/>
      <c r="K5" s="20"/>
      <c r="L5" s="20"/>
      <c r="M5" s="20"/>
      <c r="N5" s="20"/>
      <c r="O5" s="20"/>
      <c r="P5" s="20"/>
      <c r="Q5" s="20"/>
      <c r="R5" s="20"/>
      <c r="S5" s="20"/>
      <c r="T5" s="20"/>
      <c r="U5" s="20"/>
      <c r="V5" s="20"/>
    </row>
    <row r="6" spans="1:22" ht="19" x14ac:dyDescent="0.25">
      <c r="A6" s="20"/>
      <c r="B6" s="29" t="s">
        <v>548</v>
      </c>
      <c r="C6" s="27">
        <v>57153000000</v>
      </c>
      <c r="D6" s="27">
        <v>57123000000</v>
      </c>
      <c r="E6" s="27">
        <v>57699000000</v>
      </c>
      <c r="F6" s="28">
        <v>54015000000</v>
      </c>
      <c r="G6" s="20"/>
      <c r="H6" s="20"/>
      <c r="I6" s="20"/>
      <c r="J6" s="20"/>
      <c r="K6" s="20"/>
      <c r="L6" s="20"/>
      <c r="M6" s="20"/>
      <c r="N6" s="20"/>
      <c r="O6" s="20"/>
      <c r="P6" s="20"/>
      <c r="Q6" s="20"/>
      <c r="R6" s="20"/>
      <c r="S6" s="20"/>
      <c r="T6" s="20"/>
      <c r="U6" s="20"/>
      <c r="V6" s="20"/>
    </row>
    <row r="7" spans="1:22" ht="19" x14ac:dyDescent="0.25">
      <c r="A7" s="20"/>
      <c r="B7" s="29" t="s">
        <v>549</v>
      </c>
      <c r="C7" s="27">
        <v>21882000000</v>
      </c>
      <c r="D7" s="27">
        <v>23174000000</v>
      </c>
      <c r="E7" s="27">
        <v>20687000000</v>
      </c>
      <c r="F7" s="28">
        <v>18738000000</v>
      </c>
      <c r="G7" s="20"/>
      <c r="H7" s="20"/>
      <c r="I7" s="20"/>
      <c r="J7" s="20"/>
      <c r="K7" s="20"/>
      <c r="L7" s="20"/>
      <c r="M7" s="20"/>
      <c r="N7" s="20"/>
      <c r="O7" s="20"/>
      <c r="P7" s="20"/>
      <c r="Q7" s="20"/>
      <c r="R7" s="20"/>
      <c r="S7" s="20"/>
      <c r="T7" s="20"/>
      <c r="U7" s="20"/>
      <c r="V7" s="20"/>
    </row>
    <row r="8" spans="1:22" ht="19" x14ac:dyDescent="0.25">
      <c r="A8" s="20"/>
      <c r="B8" s="29" t="s">
        <v>550</v>
      </c>
      <c r="C8" s="27">
        <v>14033000000</v>
      </c>
      <c r="D8" s="27">
        <v>14040000000</v>
      </c>
      <c r="E8" s="27">
        <v>16995000000</v>
      </c>
      <c r="F8" s="28">
        <v>19181000000</v>
      </c>
      <c r="G8" s="20"/>
      <c r="H8" s="20"/>
      <c r="I8" s="20"/>
      <c r="J8" s="20"/>
      <c r="K8" s="20"/>
      <c r="L8" s="20"/>
      <c r="M8" s="20"/>
      <c r="N8" s="20"/>
      <c r="O8" s="20"/>
      <c r="P8" s="20"/>
      <c r="Q8" s="20"/>
      <c r="R8" s="20"/>
      <c r="S8" s="20"/>
      <c r="T8" s="20"/>
      <c r="U8" s="20"/>
      <c r="V8" s="20"/>
    </row>
    <row r="9" spans="1:22" ht="19" x14ac:dyDescent="0.25">
      <c r="A9" s="20"/>
      <c r="B9" s="29" t="s">
        <v>551</v>
      </c>
      <c r="C9" s="27">
        <v>35915000000</v>
      </c>
      <c r="D9" s="27">
        <v>37214000000</v>
      </c>
      <c r="E9" s="27">
        <v>37682000000</v>
      </c>
      <c r="F9" s="28">
        <v>37919000000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-3946000000</v>
      </c>
      <c r="D12" s="27">
        <v>-5350000000</v>
      </c>
      <c r="E12" s="27">
        <v>-5597000000</v>
      </c>
      <c r="F12" s="28">
        <v>-8375000000</v>
      </c>
      <c r="G12" s="20"/>
      <c r="H12" s="20"/>
      <c r="I12" s="20"/>
      <c r="J12" s="20"/>
      <c r="K12" s="20"/>
      <c r="L12" s="20"/>
      <c r="M12" s="20"/>
      <c r="N12" s="20"/>
      <c r="O12" s="20"/>
      <c r="P12" s="20"/>
      <c r="Q12" s="20"/>
      <c r="R12" s="20"/>
      <c r="S12" s="20"/>
      <c r="T12" s="20"/>
      <c r="U12" s="20"/>
      <c r="V12" s="20"/>
    </row>
    <row r="13" spans="1:22" ht="19" x14ac:dyDescent="0.25">
      <c r="A13" s="20"/>
      <c r="B13" s="29" t="s">
        <v>555</v>
      </c>
      <c r="C13" s="27">
        <v>21238000000</v>
      </c>
      <c r="D13" s="27">
        <v>19909000000</v>
      </c>
      <c r="E13" s="27">
        <v>20017000000</v>
      </c>
      <c r="F13" s="28">
        <v>16096000000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2349000000</v>
      </c>
      <c r="D15" s="27">
        <v>2045000000</v>
      </c>
      <c r="E15" s="27">
        <v>1979000000</v>
      </c>
      <c r="F15" s="28">
        <v>1874000000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4428000000</v>
      </c>
      <c r="D17" s="34">
        <v>4593000000</v>
      </c>
      <c r="E17" s="34">
        <v>5871000000</v>
      </c>
      <c r="F17" s="35">
        <v>2240000000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Fail</v>
      </c>
      <c r="E22" s="44" t="str">
        <f>IF(E17&gt;F17, "Pass", "Fail")</f>
        <v>Pass</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0.63538527765820063</v>
      </c>
      <c r="D24" s="50">
        <f>D17/(D4)</f>
        <v>0.69192527869840315</v>
      </c>
      <c r="E24" s="50">
        <f>E17/(E4)</f>
        <v>0.90364783746344468</v>
      </c>
      <c r="F24" s="51">
        <f>F17/(F4)</f>
        <v>0.34172387490465295</v>
      </c>
      <c r="G24" s="46">
        <f>(IF(C24 &gt; 0.5, 100, IF(C24 &gt;= 0.2, 50, 0))) +
  (IF(D24 &gt; 0.5, 100, IF(D24 &gt;= 0.2, 50, 0))) +
  (IF(E24 &gt; 0.5, 100, IF(E24 &gt;= 0.2, 50, 0))) +
  (IF(F24 &gt; 0.5, 100, IF(F24 &gt;= 0.2, 50, 0)))</f>
        <v>350</v>
      </c>
      <c r="H24" s="47" t="s">
        <v>571</v>
      </c>
      <c r="I24" s="20"/>
      <c r="J24" s="20"/>
      <c r="K24" s="20"/>
      <c r="L24" s="20"/>
      <c r="M24" s="20"/>
      <c r="N24" s="20"/>
      <c r="O24" s="20"/>
      <c r="P24" s="20"/>
      <c r="Q24" s="20"/>
      <c r="R24" s="20"/>
      <c r="S24" s="20"/>
      <c r="T24" s="20"/>
      <c r="U24" s="20"/>
      <c r="V24" s="20"/>
    </row>
    <row r="25" spans="1:22" x14ac:dyDescent="0.2">
      <c r="A25" s="20"/>
      <c r="B25" s="39" t="s">
        <v>487</v>
      </c>
      <c r="C25" s="50">
        <f>C17/C6</f>
        <v>7.7476247965986039E-2</v>
      </c>
      <c r="D25" s="50">
        <f>D17/D6</f>
        <v>8.0405440890709515E-2</v>
      </c>
      <c r="E25" s="50">
        <f>E17/E6</f>
        <v>0.10175219674517756</v>
      </c>
      <c r="F25" s="51">
        <f>F17/F6</f>
        <v>4.1469962047579377E-2</v>
      </c>
      <c r="G25" s="46">
        <f>(IF(C25 &gt; 0.17, 100, IF(C25 &gt;= 0.1, 50, 0))) +
  (IF(D25 &gt; 0.17, 100, IF(D25 &gt;= 0.1, 50, 0))) +
  (IF(E25 &gt; 0.17, 100, IF(E25 &gt;= 0.1, 50, 0))) +
  (IF(F25 &gt; 0.17, 100, IF(F25 &gt;= 0.1, 50, 0)))</f>
        <v>50</v>
      </c>
      <c r="H25" s="47" t="s">
        <v>572</v>
      </c>
      <c r="I25" s="20"/>
      <c r="J25" s="20"/>
      <c r="K25" s="20"/>
      <c r="L25" s="20"/>
      <c r="M25" s="20"/>
      <c r="N25" s="20"/>
      <c r="O25" s="20"/>
      <c r="P25" s="20"/>
      <c r="Q25" s="20"/>
      <c r="R25" s="20"/>
      <c r="S25" s="20"/>
      <c r="T25" s="20"/>
      <c r="U25" s="20"/>
      <c r="V25" s="20"/>
    </row>
    <row r="26" spans="1:22" x14ac:dyDescent="0.2">
      <c r="A26" s="20"/>
      <c r="B26" s="39" t="s">
        <v>489</v>
      </c>
      <c r="C26" s="50">
        <f>C8/C6</f>
        <v>0.24553391772960301</v>
      </c>
      <c r="D26" s="50">
        <f>D8/D6</f>
        <v>0.24578541043012447</v>
      </c>
      <c r="E26" s="50">
        <f>E8/E6</f>
        <v>0.29454583268340873</v>
      </c>
      <c r="F26" s="51">
        <f>F8/F6</f>
        <v>0.35510506340831249</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1.691072605706752</v>
      </c>
      <c r="D27" s="50">
        <f>D9/(D13+D10)</f>
        <v>1.8692048822140741</v>
      </c>
      <c r="E27" s="50">
        <f>E9/(E13+E10)</f>
        <v>1.8824998751061597</v>
      </c>
      <c r="F27" s="51">
        <f>F9/(F13+F10)</f>
        <v>2.3558026838966204</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-0.21275406114270926</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0.20849420849420849</v>
      </c>
      <c r="D31" s="50">
        <f>D17/(D13+D10)</f>
        <v>0.2306996835601989</v>
      </c>
      <c r="E31" s="50">
        <f>E17/(E13+E10)</f>
        <v>0.29330069440975171</v>
      </c>
      <c r="F31" s="51">
        <f>F17/(F13+F10)</f>
        <v>0.13916500994035785</v>
      </c>
      <c r="G31" s="46">
        <f>(IF(C31 &gt; 0.23, 100, 0)) +
  (IF(D31 &gt; 0.23, 100, 0)) +
  (IF(E31 &gt; 0.23, 100, 0)) +
  (IF(F31 &gt; 0.23, 100, 0))</f>
        <v>200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B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0.28333333333333333</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1000000000</v>
      </c>
      <c r="D4" s="27">
        <v>942000000</v>
      </c>
      <c r="E4" s="27">
        <v>999000000</v>
      </c>
      <c r="F4" s="28">
        <v>1118000000</v>
      </c>
      <c r="G4" s="20"/>
      <c r="H4" s="20"/>
      <c r="I4" s="20"/>
      <c r="J4" s="20"/>
      <c r="K4" s="20"/>
      <c r="L4" s="20"/>
      <c r="M4" s="20"/>
      <c r="N4" s="20"/>
      <c r="O4" s="20"/>
      <c r="P4" s="20"/>
      <c r="Q4" s="20"/>
      <c r="R4" s="20"/>
      <c r="S4" s="20"/>
      <c r="T4" s="20"/>
      <c r="U4" s="20"/>
      <c r="V4" s="20"/>
    </row>
    <row r="5" spans="1:22" ht="19" x14ac:dyDescent="0.25">
      <c r="A5" s="20"/>
      <c r="B5" s="29" t="s">
        <v>547</v>
      </c>
      <c r="C5" s="27">
        <v>5052000000</v>
      </c>
      <c r="D5" s="27">
        <v>5032000000</v>
      </c>
      <c r="E5" s="27">
        <v>5071000000</v>
      </c>
      <c r="F5" s="28">
        <v>5095000000</v>
      </c>
      <c r="G5" s="20"/>
      <c r="H5" s="20"/>
      <c r="I5" s="20"/>
      <c r="J5" s="20"/>
      <c r="K5" s="20"/>
      <c r="L5" s="20"/>
      <c r="M5" s="20"/>
      <c r="N5" s="20"/>
      <c r="O5" s="20"/>
      <c r="P5" s="20"/>
      <c r="Q5" s="20"/>
      <c r="R5" s="20"/>
      <c r="S5" s="20"/>
      <c r="T5" s="20"/>
      <c r="U5" s="20"/>
      <c r="V5" s="20"/>
    </row>
    <row r="6" spans="1:22" ht="19" x14ac:dyDescent="0.25">
      <c r="A6" s="20"/>
      <c r="B6" s="29" t="s">
        <v>548</v>
      </c>
      <c r="C6" s="27">
        <v>15401000000</v>
      </c>
      <c r="D6" s="27">
        <v>15512000000</v>
      </c>
      <c r="E6" s="27">
        <v>15441000000</v>
      </c>
      <c r="F6" s="28">
        <v>16755000000</v>
      </c>
      <c r="G6" s="20"/>
      <c r="H6" s="20"/>
      <c r="I6" s="20"/>
      <c r="J6" s="20"/>
      <c r="K6" s="20"/>
      <c r="L6" s="20"/>
      <c r="M6" s="20"/>
      <c r="N6" s="20"/>
      <c r="O6" s="20"/>
      <c r="P6" s="20"/>
      <c r="Q6" s="20"/>
      <c r="R6" s="20"/>
      <c r="S6" s="20"/>
      <c r="T6" s="20"/>
      <c r="U6" s="20"/>
      <c r="V6" s="20"/>
    </row>
    <row r="7" spans="1:22" ht="19" x14ac:dyDescent="0.25">
      <c r="A7" s="20"/>
      <c r="B7" s="29" t="s">
        <v>549</v>
      </c>
      <c r="C7" s="27">
        <v>3722000000</v>
      </c>
      <c r="D7" s="27">
        <v>3372000000</v>
      </c>
      <c r="E7" s="27">
        <v>3019000000</v>
      </c>
      <c r="F7" s="28">
        <v>2431000000</v>
      </c>
      <c r="G7" s="20"/>
      <c r="H7" s="20"/>
      <c r="I7" s="20"/>
      <c r="J7" s="20"/>
      <c r="K7" s="20"/>
      <c r="L7" s="20"/>
      <c r="M7" s="20"/>
      <c r="N7" s="20"/>
      <c r="O7" s="20"/>
      <c r="P7" s="20"/>
      <c r="Q7" s="20"/>
      <c r="R7" s="20"/>
      <c r="S7" s="20"/>
      <c r="T7" s="20"/>
      <c r="U7" s="20"/>
      <c r="V7" s="20"/>
    </row>
    <row r="8" spans="1:22" ht="19" x14ac:dyDescent="0.25">
      <c r="A8" s="20"/>
      <c r="B8" s="29" t="s">
        <v>550</v>
      </c>
      <c r="C8" s="27">
        <v>14026000000</v>
      </c>
      <c r="D8" s="27">
        <v>13238000000</v>
      </c>
      <c r="E8" s="27">
        <v>13241000000</v>
      </c>
      <c r="F8" s="28">
        <v>15810000000</v>
      </c>
      <c r="G8" s="20"/>
      <c r="H8" s="20"/>
      <c r="I8" s="20"/>
      <c r="J8" s="20"/>
      <c r="K8" s="20"/>
      <c r="L8" s="20"/>
      <c r="M8" s="20"/>
      <c r="N8" s="20"/>
      <c r="O8" s="20"/>
      <c r="P8" s="20"/>
      <c r="Q8" s="20"/>
      <c r="R8" s="20"/>
      <c r="S8" s="20"/>
      <c r="T8" s="20"/>
      <c r="U8" s="20"/>
      <c r="V8" s="20"/>
    </row>
    <row r="9" spans="1:22" ht="19" x14ac:dyDescent="0.25">
      <c r="A9" s="20"/>
      <c r="B9" s="29" t="s">
        <v>551</v>
      </c>
      <c r="C9" s="27">
        <v>17748000000</v>
      </c>
      <c r="D9" s="27">
        <v>16610000000</v>
      </c>
      <c r="E9" s="27">
        <v>16260000000</v>
      </c>
      <c r="F9" s="28">
        <v>18241000000</v>
      </c>
      <c r="G9" s="20"/>
      <c r="H9" s="20"/>
      <c r="I9" s="20"/>
      <c r="J9" s="20"/>
      <c r="K9" s="20"/>
      <c r="L9" s="20"/>
      <c r="M9" s="20"/>
      <c r="N9" s="20"/>
      <c r="O9" s="20"/>
      <c r="P9" s="20"/>
      <c r="Q9" s="20"/>
      <c r="R9" s="20"/>
      <c r="S9" s="20"/>
      <c r="T9" s="20"/>
      <c r="U9" s="20"/>
      <c r="V9" s="20"/>
    </row>
    <row r="10" spans="1:22" ht="19" x14ac:dyDescent="0.25">
      <c r="A10" s="20"/>
      <c r="B10" s="29" t="s">
        <v>552</v>
      </c>
      <c r="C10" s="27">
        <v>8393000000</v>
      </c>
      <c r="D10" s="27">
        <v>6040000000</v>
      </c>
      <c r="E10" s="27">
        <v>4443000000</v>
      </c>
      <c r="F10" s="28">
        <v>4453000000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-4207000000</v>
      </c>
      <c r="D12" s="27">
        <v>-5190000000</v>
      </c>
      <c r="E12" s="27">
        <v>-6322000000</v>
      </c>
      <c r="F12" s="28">
        <v>-6732000000</v>
      </c>
      <c r="G12" s="20"/>
      <c r="H12" s="20"/>
      <c r="I12" s="20"/>
      <c r="J12" s="20"/>
      <c r="K12" s="20"/>
      <c r="L12" s="20"/>
      <c r="M12" s="20"/>
      <c r="N12" s="20"/>
      <c r="O12" s="20"/>
      <c r="P12" s="20"/>
      <c r="Q12" s="20"/>
      <c r="R12" s="20"/>
      <c r="S12" s="20"/>
      <c r="T12" s="20"/>
      <c r="U12" s="20"/>
      <c r="V12" s="20"/>
    </row>
    <row r="13" spans="1:22" ht="19" x14ac:dyDescent="0.25">
      <c r="A13" s="20"/>
      <c r="B13" s="29" t="s">
        <v>555</v>
      </c>
      <c r="C13" s="27">
        <v>-2347000000</v>
      </c>
      <c r="D13" s="27">
        <v>-1098000000</v>
      </c>
      <c r="E13" s="27">
        <v>-819000000</v>
      </c>
      <c r="F13" s="28">
        <v>-1486000000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1946000000</v>
      </c>
      <c r="D17" s="34">
        <v>1681000000</v>
      </c>
      <c r="E17" s="34">
        <v>109000000</v>
      </c>
      <c r="F17" s="35">
        <v>708000000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1.946</v>
      </c>
      <c r="D24" s="50">
        <f>D17/(D4)</f>
        <v>1.7845010615711252</v>
      </c>
      <c r="E24" s="50">
        <f>E17/(E4)</f>
        <v>0.10910910910910911</v>
      </c>
      <c r="F24" s="51">
        <f>F17/(F4)</f>
        <v>0.63327370304114494</v>
      </c>
      <c r="G24" s="46">
        <f>(IF(C24 &gt; 0.5, 100, IF(C24 &gt;= 0.2, 50, 0))) +
  (IF(D24 &gt; 0.5, 100, IF(D24 &gt;= 0.2, 50, 0))) +
  (IF(E24 &gt; 0.5, 100, IF(E24 &gt;= 0.2, 50, 0))) +
  (IF(F24 &gt; 0.5, 100, IF(F24 &gt;= 0.2, 50, 0)))</f>
        <v>300</v>
      </c>
      <c r="H24" s="47" t="s">
        <v>571</v>
      </c>
      <c r="I24" s="20"/>
      <c r="J24" s="20"/>
      <c r="K24" s="20"/>
      <c r="L24" s="20"/>
      <c r="M24" s="20"/>
      <c r="N24" s="20"/>
      <c r="O24" s="20"/>
      <c r="P24" s="20"/>
      <c r="Q24" s="20"/>
      <c r="R24" s="20"/>
      <c r="S24" s="20"/>
      <c r="T24" s="20"/>
      <c r="U24" s="20"/>
      <c r="V24" s="20"/>
    </row>
    <row r="25" spans="1:22" x14ac:dyDescent="0.2">
      <c r="A25" s="20"/>
      <c r="B25" s="39" t="s">
        <v>487</v>
      </c>
      <c r="C25" s="50">
        <f>C17/C6</f>
        <v>0.12635543146548925</v>
      </c>
      <c r="D25" s="50">
        <f>D17/D6</f>
        <v>0.1083677153171738</v>
      </c>
      <c r="E25" s="50">
        <f>E17/E6</f>
        <v>7.0591282947995593E-3</v>
      </c>
      <c r="F25" s="51">
        <f>F17/F6</f>
        <v>4.2256042972247089E-2</v>
      </c>
      <c r="G25" s="46">
        <f>(IF(C25 &gt; 0.17, 100, IF(C25 &gt;= 0.1, 50, 0))) +
  (IF(D25 &gt; 0.17, 100, IF(D25 &gt;= 0.1, 50, 0))) +
  (IF(E25 &gt; 0.17, 100, IF(E25 &gt;= 0.1, 50, 0))) +
  (IF(F25 &gt; 0.17, 100, IF(F25 &gt;= 0.1, 50, 0)))</f>
        <v>100</v>
      </c>
      <c r="H25" s="47" t="s">
        <v>572</v>
      </c>
      <c r="I25" s="20"/>
      <c r="J25" s="20"/>
      <c r="K25" s="20"/>
      <c r="L25" s="20"/>
      <c r="M25" s="20"/>
      <c r="N25" s="20"/>
      <c r="O25" s="20"/>
      <c r="P25" s="20"/>
      <c r="Q25" s="20"/>
      <c r="R25" s="20"/>
      <c r="S25" s="20"/>
      <c r="T25" s="20"/>
      <c r="U25" s="20"/>
      <c r="V25" s="20"/>
    </row>
    <row r="26" spans="1:22" x14ac:dyDescent="0.2">
      <c r="A26" s="20"/>
      <c r="B26" s="39" t="s">
        <v>489</v>
      </c>
      <c r="C26" s="50">
        <f>C8/C6</f>
        <v>0.91072008311148622</v>
      </c>
      <c r="D26" s="50">
        <f>D8/D6</f>
        <v>0.85340381640020624</v>
      </c>
      <c r="E26" s="50">
        <f>E8/E6</f>
        <v>0.85752218120588042</v>
      </c>
      <c r="F26" s="51">
        <f>F8/F6</f>
        <v>0.94359892569382275</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2.9354945418458485</v>
      </c>
      <c r="D27" s="50">
        <f>D9/(D13+D10)</f>
        <v>3.3609874544718736</v>
      </c>
      <c r="E27" s="50">
        <f>E9/(E13+E10)</f>
        <v>4.4867549668874176</v>
      </c>
      <c r="F27" s="51">
        <f>F9/(F13+F10)</f>
        <v>6.1479609032692952</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-0.14312103566475723</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0.32186569632815082</v>
      </c>
      <c r="D31" s="50">
        <f>D17/(D13+D10)</f>
        <v>0.34014569000404693</v>
      </c>
      <c r="E31" s="50">
        <f>E17/(E13+E10)</f>
        <v>3.0077262693156734E-2</v>
      </c>
      <c r="F31" s="51">
        <f>F17/(F13+F10)</f>
        <v>0.23862487360970677</v>
      </c>
      <c r="G31" s="46">
        <f>(IF(C31 &gt; 0.23, 100, 0)) +
  (IF(D31 &gt; 0.23, 100, 0)) +
  (IF(E31 &gt; 0.23, 100, 0)) +
  (IF(F31 &gt; 0.23, 100, 0))</f>
        <v>300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C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599</v>
      </c>
      <c r="D2" s="23" t="s">
        <v>600</v>
      </c>
      <c r="E2" s="23" t="s">
        <v>601</v>
      </c>
      <c r="F2" s="23" t="s">
        <v>602</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0.72750000000000004</v>
      </c>
      <c r="J2" s="20"/>
      <c r="K2" s="20"/>
      <c r="L2" s="20"/>
      <c r="M2" s="20"/>
      <c r="N2" s="20"/>
      <c r="O2" s="20"/>
      <c r="P2" s="20"/>
      <c r="Q2" s="20"/>
      <c r="R2" s="20"/>
      <c r="S2" s="20"/>
      <c r="T2" s="20"/>
      <c r="U2" s="20"/>
      <c r="V2" s="20"/>
    </row>
    <row r="3" spans="1:22" ht="19" x14ac:dyDescent="0.25">
      <c r="A3" s="20"/>
      <c r="B3" s="26" t="s">
        <v>545</v>
      </c>
      <c r="C3" s="27">
        <v>617600000</v>
      </c>
      <c r="D3" s="27">
        <v>623700000</v>
      </c>
      <c r="E3" s="27">
        <v>501200000</v>
      </c>
      <c r="F3" s="28">
        <v>395100000</v>
      </c>
      <c r="G3" s="20"/>
      <c r="H3" s="20"/>
      <c r="I3" s="20"/>
      <c r="J3" s="20"/>
      <c r="K3" s="20"/>
      <c r="L3" s="20"/>
      <c r="M3" s="20"/>
      <c r="N3" s="20"/>
      <c r="O3" s="20"/>
      <c r="P3" s="20"/>
      <c r="Q3" s="20"/>
      <c r="R3" s="20"/>
      <c r="S3" s="20"/>
      <c r="T3" s="20"/>
      <c r="U3" s="20"/>
      <c r="V3" s="20"/>
    </row>
    <row r="4" spans="1:22" ht="19" x14ac:dyDescent="0.25">
      <c r="A4" s="20"/>
      <c r="B4" s="29" t="s">
        <v>546</v>
      </c>
      <c r="C4" s="27">
        <v>579700000</v>
      </c>
      <c r="D4" s="27">
        <v>550500000</v>
      </c>
      <c r="E4" s="27">
        <v>648300000</v>
      </c>
      <c r="F4" s="28">
        <v>572200000</v>
      </c>
      <c r="G4" s="20"/>
      <c r="H4" s="20"/>
      <c r="I4" s="20"/>
      <c r="J4" s="20"/>
      <c r="K4" s="20"/>
      <c r="L4" s="20"/>
      <c r="M4" s="20"/>
      <c r="N4" s="20"/>
      <c r="O4" s="20"/>
      <c r="P4" s="20"/>
      <c r="Q4" s="20"/>
      <c r="R4" s="20"/>
      <c r="S4" s="20"/>
      <c r="T4" s="20"/>
      <c r="U4" s="20"/>
      <c r="V4" s="20"/>
    </row>
    <row r="5" spans="1:22" ht="19" x14ac:dyDescent="0.25">
      <c r="A5" s="20"/>
      <c r="B5" s="29" t="s">
        <v>547</v>
      </c>
      <c r="C5" s="27">
        <v>3281300000</v>
      </c>
      <c r="D5" s="27">
        <v>3236500000</v>
      </c>
      <c r="E5" s="27">
        <v>3281600000</v>
      </c>
      <c r="F5" s="28">
        <v>2657900000</v>
      </c>
      <c r="G5" s="20"/>
      <c r="H5" s="20"/>
      <c r="I5" s="20"/>
      <c r="J5" s="20"/>
      <c r="K5" s="20"/>
      <c r="L5" s="20"/>
      <c r="M5" s="20"/>
      <c r="N5" s="20"/>
      <c r="O5" s="20"/>
      <c r="P5" s="20"/>
      <c r="Q5" s="20"/>
      <c r="R5" s="20"/>
      <c r="S5" s="20"/>
      <c r="T5" s="20"/>
      <c r="U5" s="20"/>
      <c r="V5" s="20"/>
    </row>
    <row r="6" spans="1:22" ht="19" x14ac:dyDescent="0.25">
      <c r="A6" s="20"/>
      <c r="B6" s="29" t="s">
        <v>548</v>
      </c>
      <c r="C6" s="27">
        <v>9139300000</v>
      </c>
      <c r="D6" s="27">
        <v>9071200000</v>
      </c>
      <c r="E6" s="27">
        <v>8919900000</v>
      </c>
      <c r="F6" s="28">
        <v>7195800000</v>
      </c>
      <c r="G6" s="20"/>
      <c r="H6" s="20"/>
      <c r="I6" s="20"/>
      <c r="J6" s="20"/>
      <c r="K6" s="20"/>
      <c r="L6" s="20"/>
      <c r="M6" s="20"/>
      <c r="N6" s="20"/>
      <c r="O6" s="20"/>
      <c r="P6" s="20"/>
      <c r="Q6" s="20"/>
      <c r="R6" s="20"/>
      <c r="S6" s="20"/>
      <c r="T6" s="20"/>
      <c r="U6" s="20"/>
      <c r="V6" s="20"/>
    </row>
    <row r="7" spans="1:22" ht="19" x14ac:dyDescent="0.25">
      <c r="A7" s="20"/>
      <c r="B7" s="29" t="s">
        <v>549</v>
      </c>
      <c r="C7" s="27">
        <v>1207300000</v>
      </c>
      <c r="D7" s="27">
        <v>937700000</v>
      </c>
      <c r="E7" s="27">
        <v>1326800000</v>
      </c>
      <c r="F7" s="28">
        <v>1239300000</v>
      </c>
      <c r="G7" s="20"/>
      <c r="H7" s="20"/>
      <c r="I7" s="20"/>
      <c r="J7" s="20"/>
      <c r="K7" s="20"/>
      <c r="L7" s="20"/>
      <c r="M7" s="20"/>
      <c r="N7" s="20"/>
      <c r="O7" s="20"/>
      <c r="P7" s="20"/>
      <c r="Q7" s="20"/>
      <c r="R7" s="20"/>
      <c r="S7" s="20"/>
      <c r="T7" s="20"/>
      <c r="U7" s="20"/>
      <c r="V7" s="20"/>
    </row>
    <row r="8" spans="1:22" ht="19" x14ac:dyDescent="0.25">
      <c r="A8" s="20"/>
      <c r="B8" s="29" t="s">
        <v>550</v>
      </c>
      <c r="C8" s="27">
        <v>2915100000</v>
      </c>
      <c r="D8" s="27">
        <v>3257300000</v>
      </c>
      <c r="E8" s="27">
        <v>3374500000</v>
      </c>
      <c r="F8" s="28">
        <v>3249200000</v>
      </c>
      <c r="G8" s="20"/>
      <c r="H8" s="20"/>
      <c r="I8" s="20"/>
      <c r="J8" s="20"/>
      <c r="K8" s="20"/>
      <c r="L8" s="20"/>
      <c r="M8" s="20"/>
      <c r="N8" s="20"/>
      <c r="O8" s="20"/>
      <c r="P8" s="20"/>
      <c r="Q8" s="20"/>
      <c r="R8" s="20"/>
      <c r="S8" s="20"/>
      <c r="T8" s="20"/>
      <c r="U8" s="20"/>
      <c r="V8" s="20"/>
    </row>
    <row r="9" spans="1:22" ht="19" x14ac:dyDescent="0.25">
      <c r="A9" s="20"/>
      <c r="B9" s="29" t="s">
        <v>551</v>
      </c>
      <c r="C9" s="27">
        <v>4122400000</v>
      </c>
      <c r="D9" s="27">
        <v>4195000000</v>
      </c>
      <c r="E9" s="27">
        <v>4701300000</v>
      </c>
      <c r="F9" s="28">
        <v>4488500000</v>
      </c>
      <c r="G9" s="20"/>
      <c r="H9" s="20"/>
      <c r="I9" s="20"/>
      <c r="J9" s="20"/>
      <c r="K9" s="20"/>
      <c r="L9" s="20"/>
      <c r="M9" s="20"/>
      <c r="N9" s="20"/>
      <c r="O9" s="20"/>
      <c r="P9" s="20"/>
      <c r="Q9" s="20"/>
      <c r="R9" s="20"/>
      <c r="S9" s="20"/>
      <c r="T9" s="20"/>
      <c r="U9" s="20"/>
      <c r="V9" s="20"/>
    </row>
    <row r="10" spans="1:22" ht="19" x14ac:dyDescent="0.25">
      <c r="A10" s="20"/>
      <c r="B10" s="29" t="s">
        <v>552</v>
      </c>
      <c r="C10" s="27">
        <v>3036000000</v>
      </c>
      <c r="D10" s="27">
        <v>2531500000</v>
      </c>
      <c r="E10" s="27">
        <v>1989400000</v>
      </c>
      <c r="F10" s="28">
        <v>1579600000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2056300000</v>
      </c>
      <c r="D12" s="27">
        <v>1600300000</v>
      </c>
      <c r="E12" s="27">
        <v>298300000</v>
      </c>
      <c r="F12" s="28">
        <v>-1573200000</v>
      </c>
      <c r="G12" s="20"/>
      <c r="H12" s="20"/>
      <c r="I12" s="20"/>
      <c r="J12" s="20"/>
      <c r="K12" s="20"/>
      <c r="L12" s="20"/>
      <c r="M12" s="20"/>
      <c r="N12" s="20"/>
      <c r="O12" s="20"/>
      <c r="P12" s="20"/>
      <c r="Q12" s="20"/>
      <c r="R12" s="20"/>
      <c r="S12" s="20"/>
      <c r="T12" s="20"/>
      <c r="U12" s="20"/>
      <c r="V12" s="20"/>
    </row>
    <row r="13" spans="1:22" ht="19" x14ac:dyDescent="0.25">
      <c r="A13" s="20"/>
      <c r="B13" s="29" t="s">
        <v>555</v>
      </c>
      <c r="C13" s="27">
        <v>5016900000</v>
      </c>
      <c r="D13" s="27">
        <v>4876200000</v>
      </c>
      <c r="E13" s="27">
        <v>4218600000</v>
      </c>
      <c r="F13" s="28">
        <v>2707300000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294300000</v>
      </c>
      <c r="D15" s="27">
        <v>283400000</v>
      </c>
      <c r="E15" s="27">
        <v>276300000</v>
      </c>
      <c r="F15" s="28">
        <v>222500000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1051200000</v>
      </c>
      <c r="D17" s="34">
        <v>2125700000</v>
      </c>
      <c r="E17" s="34">
        <v>2330400000</v>
      </c>
      <c r="F17" s="35">
        <v>896600000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Fail</v>
      </c>
      <c r="E22" s="44" t="str">
        <f>IF(E17&gt;F17, "Pass", "Fail")</f>
        <v>Pass</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Pass</v>
      </c>
      <c r="E23" s="44" t="str">
        <f>IF(E17&gt;E7, "Pass", "Fail")</f>
        <v>Pass</v>
      </c>
      <c r="F23" s="49" t="str">
        <f>IF(F17&gt;F7, "Pass", "Fail")</f>
        <v>Fail</v>
      </c>
      <c r="G23" s="46">
        <f>(COUNTIF(C23:F23, "Pass") * 100) + (COUNTIF(C23:F23, "Fail") * 0)</f>
        <v>200</v>
      </c>
      <c r="H23" s="47" t="s">
        <v>570</v>
      </c>
      <c r="I23" s="20"/>
      <c r="J23" s="20"/>
      <c r="K23" s="20"/>
      <c r="L23" s="20"/>
      <c r="M23" s="20"/>
      <c r="N23" s="20"/>
      <c r="O23" s="20"/>
      <c r="P23" s="20"/>
      <c r="Q23" s="20"/>
      <c r="R23" s="20"/>
      <c r="S23" s="20"/>
      <c r="T23" s="20"/>
      <c r="U23" s="20"/>
      <c r="V23" s="20"/>
    </row>
    <row r="24" spans="1:22" x14ac:dyDescent="0.2">
      <c r="A24" s="20"/>
      <c r="B24" s="39" t="s">
        <v>499</v>
      </c>
      <c r="C24" s="50">
        <f>C17/(C4)</f>
        <v>1.8133517336553389</v>
      </c>
      <c r="D24" s="50">
        <f>D17/(D4)</f>
        <v>3.8613987284287012</v>
      </c>
      <c r="E24" s="50">
        <f>E17/(E4)</f>
        <v>3.5946321147616844</v>
      </c>
      <c r="F24" s="51">
        <f>F17/(F4)</f>
        <v>1.5669346382383782</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0.11501974987143436</v>
      </c>
      <c r="D25" s="50">
        <f>D17/D6</f>
        <v>0.23433503836317135</v>
      </c>
      <c r="E25" s="50">
        <f>E17/E6</f>
        <v>0.26125853428850099</v>
      </c>
      <c r="F25" s="51">
        <f>F17/F6</f>
        <v>0.12460046138024959</v>
      </c>
      <c r="G25" s="46">
        <f>(IF(C25 &gt; 0.17, 100, IF(C25 &gt;= 0.1, 50, 0))) +
  (IF(D25 &gt; 0.17, 100, IF(D25 &gt;= 0.1, 50, 0))) +
  (IF(E25 &gt; 0.17, 100, IF(E25 &gt;= 0.1, 50, 0))) +
  (IF(F25 &gt; 0.17, 100, IF(F25 &gt;= 0.1, 50, 0)))</f>
        <v>300</v>
      </c>
      <c r="H25" s="47" t="s">
        <v>572</v>
      </c>
      <c r="I25" s="20"/>
      <c r="J25" s="20"/>
      <c r="K25" s="20"/>
      <c r="L25" s="20"/>
      <c r="M25" s="20"/>
      <c r="N25" s="20"/>
      <c r="O25" s="20"/>
      <c r="P25" s="20"/>
      <c r="Q25" s="20"/>
      <c r="R25" s="20"/>
      <c r="S25" s="20"/>
      <c r="T25" s="20"/>
      <c r="U25" s="20"/>
      <c r="V25" s="20"/>
    </row>
    <row r="26" spans="1:22" x14ac:dyDescent="0.2">
      <c r="A26" s="20"/>
      <c r="B26" s="39" t="s">
        <v>489</v>
      </c>
      <c r="C26" s="50">
        <f>C8/C6</f>
        <v>0.31896315910408896</v>
      </c>
      <c r="D26" s="50">
        <f>D8/D6</f>
        <v>0.359081488667431</v>
      </c>
      <c r="E26" s="50">
        <f>E8/E6</f>
        <v>0.37831141604726509</v>
      </c>
      <c r="F26" s="51">
        <f>F8/F6</f>
        <v>0.45154117679757638</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0.51191496231171374</v>
      </c>
      <c r="D27" s="50">
        <f>D9/(D13+D10)</f>
        <v>0.5663026310460737</v>
      </c>
      <c r="E27" s="50">
        <f>E9/(E13+E10)</f>
        <v>0.75729703608247423</v>
      </c>
      <c r="F27" s="51">
        <f>F9/(F13+F10)</f>
        <v>1.0470269891996549</v>
      </c>
      <c r="G27" s="46">
        <f>(IF(C27 &lt; 0.8, 100, IF(C27 &lt; 1, 50, 0))) +
  (IF(D27 &lt; 0.8, 100, IF(D27 &lt; 1, 50, 0))) +
  (IF(E27 &lt; 0.8, 100, IF(E27 &lt; 1, 50, 0))) +
  (IF(F27 &lt; 0.8, 100, IF(F27 &lt; 1, 50, 0)))</f>
        <v>300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1.1533555119076659</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0.13053682524308013</v>
      </c>
      <c r="D31" s="50">
        <f>D17/(D13+D10)</f>
        <v>0.28695816515247646</v>
      </c>
      <c r="E31" s="50">
        <f>E17/(E13+E10)</f>
        <v>0.37538659793814433</v>
      </c>
      <c r="F31" s="51">
        <f>F17/(F13+F10)</f>
        <v>0.20914880216473442</v>
      </c>
      <c r="G31" s="46">
        <f>(IF(C31 &gt; 0.23, 100, 0)) +
  (IF(D31 &gt; 0.23, 100, 0)) +
  (IF(E31 &gt; 0.23, 100, 0)) +
  (IF(F31 &gt; 0.23, 100, 0))</f>
        <v>200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D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611</v>
      </c>
      <c r="D2" s="23" t="s">
        <v>607</v>
      </c>
      <c r="E2" s="23" t="s">
        <v>608</v>
      </c>
      <c r="F2" s="23" t="s">
        <v>609</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0.45250000000000001</v>
      </c>
      <c r="J2" s="20"/>
      <c r="K2" s="20"/>
      <c r="L2" s="20"/>
      <c r="M2" s="20"/>
      <c r="N2" s="20"/>
      <c r="O2" s="20"/>
      <c r="P2" s="20"/>
      <c r="Q2" s="20"/>
      <c r="R2" s="20"/>
      <c r="S2" s="20"/>
      <c r="T2" s="20"/>
      <c r="U2" s="20"/>
      <c r="V2" s="20"/>
    </row>
    <row r="3" spans="1:22" ht="19" x14ac:dyDescent="0.25">
      <c r="A3" s="20"/>
      <c r="B3" s="26" t="s">
        <v>545</v>
      </c>
      <c r="C3" s="27">
        <v>20976000000</v>
      </c>
      <c r="D3" s="27">
        <v>24886000000</v>
      </c>
      <c r="E3" s="27">
        <v>22068000000</v>
      </c>
      <c r="F3" s="28">
        <v>16627000000</v>
      </c>
      <c r="G3" s="20"/>
      <c r="H3" s="20"/>
      <c r="I3" s="20"/>
      <c r="J3" s="20"/>
      <c r="K3" s="20"/>
      <c r="L3" s="20"/>
      <c r="M3" s="20"/>
      <c r="N3" s="20"/>
      <c r="O3" s="20"/>
      <c r="P3" s="20"/>
      <c r="Q3" s="20"/>
      <c r="R3" s="20"/>
      <c r="S3" s="20"/>
      <c r="T3" s="20"/>
      <c r="U3" s="20"/>
      <c r="V3" s="20"/>
    </row>
    <row r="4" spans="1:22" ht="19" x14ac:dyDescent="0.25">
      <c r="A4" s="20"/>
      <c r="B4" s="29" t="s">
        <v>546</v>
      </c>
      <c r="C4" s="27">
        <v>34038000000</v>
      </c>
      <c r="D4" s="27">
        <v>32572000000</v>
      </c>
      <c r="E4" s="27">
        <v>31167000000</v>
      </c>
      <c r="F4" s="28">
        <v>30667000000</v>
      </c>
      <c r="G4" s="20"/>
      <c r="H4" s="20"/>
      <c r="I4" s="20"/>
      <c r="J4" s="20"/>
      <c r="K4" s="20"/>
      <c r="L4" s="20"/>
      <c r="M4" s="20"/>
      <c r="N4" s="20"/>
      <c r="O4" s="20"/>
      <c r="P4" s="20"/>
      <c r="Q4" s="20"/>
      <c r="R4" s="20"/>
      <c r="S4" s="20"/>
      <c r="T4" s="20"/>
      <c r="U4" s="20"/>
      <c r="V4" s="20"/>
    </row>
    <row r="5" spans="1:22" ht="19" x14ac:dyDescent="0.25">
      <c r="A5" s="20"/>
      <c r="B5" s="29" t="s">
        <v>547</v>
      </c>
      <c r="C5" s="27">
        <v>8455000000</v>
      </c>
      <c r="D5" s="27">
        <v>7444000000</v>
      </c>
      <c r="E5" s="27">
        <v>7449000000</v>
      </c>
      <c r="F5" s="28">
        <v>7126000000</v>
      </c>
      <c r="G5" s="20"/>
      <c r="H5" s="20"/>
      <c r="I5" s="20"/>
      <c r="J5" s="20"/>
      <c r="K5" s="20"/>
      <c r="L5" s="20"/>
      <c r="M5" s="20"/>
      <c r="N5" s="20"/>
      <c r="O5" s="20"/>
      <c r="P5" s="20"/>
      <c r="Q5" s="20"/>
      <c r="R5" s="20"/>
      <c r="S5" s="20"/>
      <c r="T5" s="20"/>
      <c r="U5" s="20"/>
      <c r="V5" s="20"/>
    </row>
    <row r="6" spans="1:22" ht="19" x14ac:dyDescent="0.25">
      <c r="A6" s="20"/>
      <c r="B6" s="29" t="s">
        <v>548</v>
      </c>
      <c r="C6" s="27">
        <v>76530000000</v>
      </c>
      <c r="D6" s="27">
        <v>76445000000</v>
      </c>
      <c r="E6" s="27">
        <v>71876000000</v>
      </c>
      <c r="F6" s="28">
        <v>70581000000</v>
      </c>
      <c r="G6" s="20"/>
      <c r="H6" s="20"/>
      <c r="I6" s="20"/>
      <c r="J6" s="20"/>
      <c r="K6" s="20"/>
      <c r="L6" s="20"/>
      <c r="M6" s="20"/>
      <c r="N6" s="20"/>
      <c r="O6" s="20"/>
      <c r="P6" s="20"/>
      <c r="Q6" s="20"/>
      <c r="R6" s="20"/>
      <c r="S6" s="20"/>
      <c r="T6" s="20"/>
      <c r="U6" s="20"/>
      <c r="V6" s="20"/>
    </row>
    <row r="7" spans="1:22" ht="19" x14ac:dyDescent="0.25">
      <c r="A7" s="20"/>
      <c r="B7" s="29" t="s">
        <v>549</v>
      </c>
      <c r="C7" s="27">
        <v>22015000000</v>
      </c>
      <c r="D7" s="27">
        <v>23110000000</v>
      </c>
      <c r="E7" s="27">
        <v>28693000000</v>
      </c>
      <c r="F7" s="28">
        <v>23166000000</v>
      </c>
      <c r="G7" s="20"/>
      <c r="H7" s="20"/>
      <c r="I7" s="20"/>
      <c r="J7" s="20"/>
      <c r="K7" s="20"/>
      <c r="L7" s="20"/>
      <c r="M7" s="20"/>
      <c r="N7" s="20"/>
      <c r="O7" s="20"/>
      <c r="P7" s="20"/>
      <c r="Q7" s="20"/>
      <c r="R7" s="20"/>
      <c r="S7" s="20"/>
      <c r="T7" s="20"/>
      <c r="U7" s="20"/>
      <c r="V7" s="20"/>
    </row>
    <row r="8" spans="1:22" ht="19" x14ac:dyDescent="0.25">
      <c r="A8" s="20"/>
      <c r="B8" s="29" t="s">
        <v>550</v>
      </c>
      <c r="C8" s="27">
        <v>53471000000</v>
      </c>
      <c r="D8" s="27">
        <v>51773000000</v>
      </c>
      <c r="E8" s="27">
        <v>44879000000</v>
      </c>
      <c r="F8" s="28">
        <v>44116000000</v>
      </c>
      <c r="G8" s="20"/>
      <c r="H8" s="20"/>
      <c r="I8" s="20"/>
      <c r="J8" s="20"/>
      <c r="K8" s="20"/>
      <c r="L8" s="20"/>
      <c r="M8" s="20"/>
      <c r="N8" s="20"/>
      <c r="O8" s="20"/>
      <c r="P8" s="20"/>
      <c r="Q8" s="20"/>
      <c r="R8" s="20"/>
      <c r="S8" s="20"/>
      <c r="T8" s="20"/>
      <c r="U8" s="20"/>
      <c r="V8" s="20"/>
    </row>
    <row r="9" spans="1:22" ht="19" x14ac:dyDescent="0.25">
      <c r="A9" s="20"/>
      <c r="B9" s="29" t="s">
        <v>551</v>
      </c>
      <c r="C9" s="27">
        <v>75486000000</v>
      </c>
      <c r="D9" s="27">
        <v>74883000000</v>
      </c>
      <c r="E9" s="27">
        <v>73572000000</v>
      </c>
      <c r="F9" s="28">
        <v>67282000000</v>
      </c>
      <c r="G9" s="20"/>
      <c r="H9" s="20"/>
      <c r="I9" s="20"/>
      <c r="J9" s="20"/>
      <c r="K9" s="20"/>
      <c r="L9" s="20"/>
      <c r="M9" s="20"/>
      <c r="N9" s="20"/>
      <c r="O9" s="20"/>
      <c r="P9" s="20"/>
      <c r="Q9" s="20"/>
      <c r="R9" s="20"/>
      <c r="S9" s="20"/>
      <c r="T9" s="20"/>
      <c r="U9" s="20"/>
      <c r="V9" s="20"/>
    </row>
    <row r="10" spans="1:22" ht="19" x14ac:dyDescent="0.25">
      <c r="A10" s="20"/>
      <c r="B10" s="29" t="s">
        <v>552</v>
      </c>
      <c r="C10" s="27">
        <v>95372000000</v>
      </c>
      <c r="D10" s="27">
        <v>87298000000</v>
      </c>
      <c r="E10" s="27">
        <v>80794000000</v>
      </c>
      <c r="F10" s="28">
        <v>65793000000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83656000000</v>
      </c>
      <c r="D12" s="27">
        <v>76896000000</v>
      </c>
      <c r="E12" s="27">
        <v>67580000000</v>
      </c>
      <c r="F12" s="28">
        <v>58134000000</v>
      </c>
      <c r="G12" s="20"/>
      <c r="H12" s="20"/>
      <c r="I12" s="20"/>
      <c r="J12" s="20"/>
      <c r="K12" s="20"/>
      <c r="L12" s="20"/>
      <c r="M12" s="20"/>
      <c r="N12" s="20"/>
      <c r="O12" s="20"/>
      <c r="P12" s="20"/>
      <c r="Q12" s="20"/>
      <c r="R12" s="20"/>
      <c r="S12" s="20"/>
      <c r="T12" s="20"/>
      <c r="U12" s="20"/>
      <c r="V12" s="20"/>
    </row>
    <row r="13" spans="1:22" ht="19" x14ac:dyDescent="0.25">
      <c r="A13" s="20"/>
      <c r="B13" s="29" t="s">
        <v>555</v>
      </c>
      <c r="C13" s="27">
        <v>1044000000</v>
      </c>
      <c r="D13" s="27">
        <v>1562000000</v>
      </c>
      <c r="E13" s="27">
        <v>-1696000000</v>
      </c>
      <c r="F13" s="28">
        <v>3299000000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21172000000</v>
      </c>
      <c r="D17" s="34">
        <v>14615000000</v>
      </c>
      <c r="E17" s="34">
        <v>16571000000</v>
      </c>
      <c r="F17" s="35">
        <v>18839000000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0.62201069393031316</v>
      </c>
      <c r="D24" s="50">
        <f>D17/(D4)</f>
        <v>0.44869826845143068</v>
      </c>
      <c r="E24" s="50">
        <f>E17/(E4)</f>
        <v>0.53168415311066197</v>
      </c>
      <c r="F24" s="51">
        <f>F17/(F4)</f>
        <v>0.61430854012456382</v>
      </c>
      <c r="G24" s="46">
        <f>(IF(C24 &gt; 0.5, 100, IF(C24 &gt;= 0.2, 50, 0))) +
  (IF(D24 &gt; 0.5, 100, IF(D24 &gt;= 0.2, 50, 0))) +
  (IF(E24 &gt; 0.5, 100, IF(E24 &gt;= 0.2, 50, 0))) +
  (IF(F24 &gt; 0.5, 100, IF(F24 &gt;= 0.2, 50, 0)))</f>
        <v>350</v>
      </c>
      <c r="H24" s="47" t="s">
        <v>571</v>
      </c>
      <c r="I24" s="20"/>
      <c r="J24" s="20"/>
      <c r="K24" s="20"/>
      <c r="L24" s="20"/>
      <c r="M24" s="20"/>
      <c r="N24" s="20"/>
      <c r="O24" s="20"/>
      <c r="P24" s="20"/>
      <c r="Q24" s="20"/>
      <c r="R24" s="20"/>
      <c r="S24" s="20"/>
      <c r="T24" s="20"/>
      <c r="U24" s="20"/>
      <c r="V24" s="20"/>
    </row>
    <row r="25" spans="1:22" x14ac:dyDescent="0.2">
      <c r="A25" s="20"/>
      <c r="B25" s="39" t="s">
        <v>487</v>
      </c>
      <c r="C25" s="50">
        <f>C17/C6</f>
        <v>0.2766496798641056</v>
      </c>
      <c r="D25" s="50">
        <f>D17/D6</f>
        <v>0.19118320361043889</v>
      </c>
      <c r="E25" s="50">
        <f>E17/E6</f>
        <v>0.23054983582837107</v>
      </c>
      <c r="F25" s="51">
        <f>F17/F6</f>
        <v>0.26691319193550672</v>
      </c>
      <c r="G25" s="46">
        <f>(IF(C25 &gt; 0.17, 100, IF(C25 &gt;= 0.1, 50, 0))) +
  (IF(D25 &gt; 0.17, 100, IF(D25 &gt;= 0.1, 50, 0))) +
  (IF(E25 &gt; 0.17, 100, IF(E25 &gt;= 0.1, 50, 0))) +
  (IF(F25 &gt; 0.17, 100, IF(F25 &gt;= 0.1, 50, 0)))</f>
        <v>400</v>
      </c>
      <c r="H25" s="47" t="s">
        <v>572</v>
      </c>
      <c r="I25" s="20"/>
      <c r="J25" s="20"/>
      <c r="K25" s="20"/>
      <c r="L25" s="20"/>
      <c r="M25" s="20"/>
      <c r="N25" s="20"/>
      <c r="O25" s="20"/>
      <c r="P25" s="20"/>
      <c r="Q25" s="20"/>
      <c r="R25" s="20"/>
      <c r="S25" s="20"/>
      <c r="T25" s="20"/>
      <c r="U25" s="20"/>
      <c r="V25" s="20"/>
    </row>
    <row r="26" spans="1:22" x14ac:dyDescent="0.2">
      <c r="A26" s="20"/>
      <c r="B26" s="39" t="s">
        <v>489</v>
      </c>
      <c r="C26" s="50">
        <f>C8/C6</f>
        <v>0.69869332287991637</v>
      </c>
      <c r="D26" s="50">
        <f>D8/D6</f>
        <v>0.67725815946105039</v>
      </c>
      <c r="E26" s="50">
        <f>E8/E6</f>
        <v>0.62439479102899442</v>
      </c>
      <c r="F26" s="51">
        <f>F8/F6</f>
        <v>0.62504073334183419</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0.78291984732824427</v>
      </c>
      <c r="D27" s="50">
        <f>D9/(D13+D10)</f>
        <v>0.84270762997974347</v>
      </c>
      <c r="E27" s="50">
        <f>E9/(E13+E10)</f>
        <v>0.9301372980353485</v>
      </c>
      <c r="F27" s="51">
        <f>F9/(F13+F10)</f>
        <v>0.97380304521507555</v>
      </c>
      <c r="G27" s="46">
        <f>(IF(C27 &lt; 0.8, 100, IF(C27 &lt; 1, 50, 0))) +
  (IF(D27 &lt; 0.8, 100, IF(D27 &lt; 1, 50, 0))) +
  (IF(E27 &lt; 0.8, 100, IF(E27 &lt; 1, 50, 0))) +
  (IF(F27 &lt; 0.8, 100, IF(F27 &lt; 1, 50, 0)))</f>
        <v>250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0.129416349573093</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0.21959010952538999</v>
      </c>
      <c r="D31" s="50">
        <f>D17/(D13+D10)</f>
        <v>0.16447220346612648</v>
      </c>
      <c r="E31" s="50">
        <f>E17/(E13+E10)</f>
        <v>0.20949960808111456</v>
      </c>
      <c r="F31" s="51">
        <f>F17/(F13+F10)</f>
        <v>0.27266543159844847</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E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0.39291666666666669</v>
      </c>
      <c r="J2" s="20"/>
      <c r="K2" s="20"/>
      <c r="L2" s="20"/>
      <c r="M2" s="20"/>
      <c r="N2" s="20"/>
      <c r="O2" s="20"/>
      <c r="P2" s="20"/>
      <c r="Q2" s="20"/>
      <c r="R2" s="20"/>
      <c r="S2" s="20"/>
      <c r="T2" s="20"/>
      <c r="U2" s="20"/>
      <c r="V2" s="20"/>
    </row>
    <row r="3" spans="1:22" ht="19" x14ac:dyDescent="0.25">
      <c r="A3" s="20"/>
      <c r="B3" s="26" t="s">
        <v>545</v>
      </c>
      <c r="C3" s="27">
        <v>6178000000</v>
      </c>
      <c r="D3" s="27">
        <v>5538000000</v>
      </c>
      <c r="E3" s="27">
        <v>5138000000</v>
      </c>
      <c r="F3" s="28">
        <v>4489000000</v>
      </c>
      <c r="G3" s="20"/>
      <c r="H3" s="20"/>
      <c r="I3" s="20"/>
      <c r="J3" s="20"/>
      <c r="K3" s="20"/>
      <c r="L3" s="20"/>
      <c r="M3" s="20"/>
      <c r="N3" s="20"/>
      <c r="O3" s="20"/>
      <c r="P3" s="20"/>
      <c r="Q3" s="20"/>
      <c r="R3" s="20"/>
      <c r="S3" s="20"/>
      <c r="T3" s="20"/>
      <c r="U3" s="20"/>
      <c r="V3" s="20"/>
    </row>
    <row r="4" spans="1:22" ht="19" x14ac:dyDescent="0.25">
      <c r="A4" s="20"/>
      <c r="B4" s="29" t="s">
        <v>546</v>
      </c>
      <c r="C4" s="27">
        <v>5660000000</v>
      </c>
      <c r="D4" s="27">
        <v>5471000000</v>
      </c>
      <c r="E4" s="27">
        <v>5562000000</v>
      </c>
      <c r="F4" s="28">
        <v>5570000000</v>
      </c>
      <c r="G4" s="20"/>
      <c r="H4" s="20"/>
      <c r="I4" s="20"/>
      <c r="J4" s="20"/>
      <c r="K4" s="20"/>
      <c r="L4" s="20"/>
      <c r="M4" s="20"/>
      <c r="N4" s="20"/>
      <c r="O4" s="20"/>
      <c r="P4" s="20"/>
      <c r="Q4" s="20"/>
      <c r="R4" s="20"/>
      <c r="S4" s="20"/>
      <c r="T4" s="20"/>
      <c r="U4" s="20"/>
      <c r="V4" s="20"/>
    </row>
    <row r="5" spans="1:22" ht="19" x14ac:dyDescent="0.25">
      <c r="A5" s="20"/>
      <c r="B5" s="29" t="s">
        <v>547</v>
      </c>
      <c r="C5" s="27">
        <v>18049000000</v>
      </c>
      <c r="D5" s="27">
        <v>17497000000</v>
      </c>
      <c r="E5" s="27">
        <v>17756000000</v>
      </c>
      <c r="F5" s="28">
        <v>16058000000</v>
      </c>
      <c r="G5" s="20"/>
      <c r="H5" s="20"/>
      <c r="I5" s="20"/>
      <c r="J5" s="20"/>
      <c r="K5" s="20"/>
      <c r="L5" s="20"/>
      <c r="M5" s="20"/>
      <c r="N5" s="20"/>
      <c r="O5" s="20"/>
      <c r="P5" s="20"/>
      <c r="Q5" s="20"/>
      <c r="R5" s="20"/>
      <c r="S5" s="20"/>
      <c r="T5" s="20"/>
      <c r="U5" s="20"/>
      <c r="V5" s="20"/>
    </row>
    <row r="6" spans="1:22" ht="19" x14ac:dyDescent="0.25">
      <c r="A6" s="20"/>
      <c r="B6" s="29" t="s">
        <v>548</v>
      </c>
      <c r="C6" s="27">
        <v>61525000000</v>
      </c>
      <c r="D6" s="27">
        <v>62275000000</v>
      </c>
      <c r="E6" s="27">
        <v>64470000000</v>
      </c>
      <c r="F6" s="28">
        <v>64586000000</v>
      </c>
      <c r="G6" s="20"/>
      <c r="H6" s="20"/>
      <c r="I6" s="20"/>
      <c r="J6" s="20"/>
      <c r="K6" s="20"/>
      <c r="L6" s="20"/>
      <c r="M6" s="20"/>
      <c r="N6" s="20"/>
      <c r="O6" s="20"/>
      <c r="P6" s="20"/>
      <c r="Q6" s="20"/>
      <c r="R6" s="20"/>
      <c r="S6" s="20"/>
      <c r="T6" s="20"/>
      <c r="U6" s="20"/>
      <c r="V6" s="20"/>
    </row>
    <row r="7" spans="1:22" ht="19" x14ac:dyDescent="0.25">
      <c r="A7" s="20"/>
      <c r="B7" s="29" t="s">
        <v>549</v>
      </c>
      <c r="C7" s="27">
        <v>18539000000</v>
      </c>
      <c r="D7" s="27">
        <v>19938000000</v>
      </c>
      <c r="E7" s="27">
        <v>19508000000</v>
      </c>
      <c r="F7" s="28">
        <v>19197000000</v>
      </c>
      <c r="G7" s="20"/>
      <c r="H7" s="20"/>
      <c r="I7" s="20"/>
      <c r="J7" s="20"/>
      <c r="K7" s="20"/>
      <c r="L7" s="20"/>
      <c r="M7" s="20"/>
      <c r="N7" s="20"/>
      <c r="O7" s="20"/>
      <c r="P7" s="20"/>
      <c r="Q7" s="20"/>
      <c r="R7" s="20"/>
      <c r="S7" s="20"/>
      <c r="T7" s="20"/>
      <c r="U7" s="20"/>
      <c r="V7" s="20"/>
    </row>
    <row r="8" spans="1:22" ht="19" x14ac:dyDescent="0.25">
      <c r="A8" s="20"/>
      <c r="B8" s="29" t="s">
        <v>550</v>
      </c>
      <c r="C8" s="27">
        <v>26545000000</v>
      </c>
      <c r="D8" s="27">
        <v>25011000000</v>
      </c>
      <c r="E8" s="27">
        <v>25713000000</v>
      </c>
      <c r="F8" s="28">
        <v>27592000000</v>
      </c>
      <c r="G8" s="20"/>
      <c r="H8" s="20"/>
      <c r="I8" s="20"/>
      <c r="J8" s="20"/>
      <c r="K8" s="20"/>
      <c r="L8" s="20"/>
      <c r="M8" s="20"/>
      <c r="N8" s="20"/>
      <c r="O8" s="20"/>
      <c r="P8" s="20"/>
      <c r="Q8" s="20"/>
      <c r="R8" s="20"/>
      <c r="S8" s="20"/>
      <c r="T8" s="20"/>
      <c r="U8" s="20"/>
      <c r="V8" s="20"/>
    </row>
    <row r="9" spans="1:22" ht="19" x14ac:dyDescent="0.25">
      <c r="A9" s="20"/>
      <c r="B9" s="29" t="s">
        <v>551</v>
      </c>
      <c r="C9" s="27">
        <v>45084000000</v>
      </c>
      <c r="D9" s="27">
        <v>44949000000</v>
      </c>
      <c r="E9" s="27">
        <v>45221000000</v>
      </c>
      <c r="F9" s="28">
        <v>46789000000</v>
      </c>
      <c r="G9" s="20"/>
      <c r="H9" s="20"/>
      <c r="I9" s="20"/>
      <c r="J9" s="20"/>
      <c r="K9" s="20"/>
      <c r="L9" s="20"/>
      <c r="M9" s="20"/>
      <c r="N9" s="20"/>
      <c r="O9" s="20"/>
      <c r="P9" s="20"/>
      <c r="Q9" s="20"/>
      <c r="R9" s="20"/>
      <c r="S9" s="20"/>
      <c r="T9" s="20"/>
      <c r="U9" s="20"/>
      <c r="V9" s="20"/>
    </row>
    <row r="10" spans="1:22" ht="19" x14ac:dyDescent="0.25">
      <c r="A10" s="20"/>
      <c r="B10" s="29" t="s">
        <v>552</v>
      </c>
      <c r="C10" s="27">
        <v>38008000000</v>
      </c>
      <c r="D10" s="27">
        <v>34443000000</v>
      </c>
      <c r="E10" s="27">
        <v>30462000000</v>
      </c>
      <c r="F10" s="28">
        <v>27229000000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47979000000</v>
      </c>
      <c r="D12" s="27">
        <v>45093000000</v>
      </c>
      <c r="E12" s="27">
        <v>42827000000</v>
      </c>
      <c r="F12" s="28">
        <v>39905000000</v>
      </c>
      <c r="G12" s="20"/>
      <c r="H12" s="20"/>
      <c r="I12" s="20"/>
      <c r="J12" s="20"/>
      <c r="K12" s="20"/>
      <c r="L12" s="20"/>
      <c r="M12" s="20"/>
      <c r="N12" s="20"/>
      <c r="O12" s="20"/>
      <c r="P12" s="20"/>
      <c r="Q12" s="20"/>
      <c r="R12" s="20"/>
      <c r="S12" s="20"/>
      <c r="T12" s="20"/>
      <c r="U12" s="20"/>
      <c r="V12" s="20"/>
    </row>
    <row r="13" spans="1:22" ht="19" x14ac:dyDescent="0.25">
      <c r="A13" s="20"/>
      <c r="B13" s="29" t="s">
        <v>555</v>
      </c>
      <c r="C13" s="27">
        <v>16441000000</v>
      </c>
      <c r="D13" s="27">
        <v>17326000000</v>
      </c>
      <c r="E13" s="27">
        <v>19249000000</v>
      </c>
      <c r="F13" s="28">
        <v>17797000000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1456000000</v>
      </c>
      <c r="D15" s="27">
        <v>1478000000</v>
      </c>
      <c r="E15" s="27">
        <v>1333000000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5340000000</v>
      </c>
      <c r="D17" s="34">
        <v>5274000000</v>
      </c>
      <c r="E17" s="34">
        <v>6038000000</v>
      </c>
      <c r="F17" s="35">
        <v>6208000000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0.94346289752650181</v>
      </c>
      <c r="D24" s="50">
        <f>D17/(D4)</f>
        <v>0.96399195759458967</v>
      </c>
      <c r="E24" s="50">
        <f>E17/(E4)</f>
        <v>1.0855807263574253</v>
      </c>
      <c r="F24" s="51">
        <f>F17/(F4)</f>
        <v>1.1145421903052064</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8.6793986184477853E-2</v>
      </c>
      <c r="D25" s="50">
        <f>D17/D6</f>
        <v>8.4688879967884378E-2</v>
      </c>
      <c r="E25" s="50">
        <f>E17/E6</f>
        <v>9.3655964014270204E-2</v>
      </c>
      <c r="F25" s="51">
        <f>F17/F6</f>
        <v>9.6119902145975905E-2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0.43145062982527427</v>
      </c>
      <c r="D26" s="50">
        <f>D8/D6</f>
        <v>0.4016218386190285</v>
      </c>
      <c r="E26" s="50">
        <f>E8/E6</f>
        <v>0.39883666821777569</v>
      </c>
      <c r="F26" s="51">
        <f>F8/F6</f>
        <v>0.42721332796581302</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0.82800418740472737</v>
      </c>
      <c r="D27" s="50">
        <f>D9/(D13+D10)</f>
        <v>0.86826092835480695</v>
      </c>
      <c r="E27" s="50">
        <f>E9/(E13+E10)</f>
        <v>0.90967793848444012</v>
      </c>
      <c r="F27" s="51">
        <f>F9/(F13+F10)</f>
        <v>1.0391551547994493</v>
      </c>
      <c r="G27" s="46">
        <f>(IF(C27 &lt; 0.8, 100, IF(C27 &lt; 1, 50, 0))) +
  (IF(D27 &lt; 0.8, 100, IF(D27 &lt; 1, 50, 0))) +
  (IF(E27 &lt; 0.8, 100, IF(E27 &lt; 1, 50, 0))) +
  (IF(F27 &lt; 0.8, 100, IF(F27 &lt; 1, 50, 0)))</f>
        <v>150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6.3378506110050262E-2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9.8073426509210457E-2</v>
      </c>
      <c r="D31" s="50">
        <f>D17/(D13+D10)</f>
        <v>0.10187563986169329</v>
      </c>
      <c r="E31" s="50">
        <f>E17/(E13+E10)</f>
        <v>0.12146205065277303</v>
      </c>
      <c r="F31" s="51">
        <f>F17/(F13+F10)</f>
        <v>0.13787589392795274</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F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595</v>
      </c>
      <c r="D2" s="23" t="s">
        <v>596</v>
      </c>
      <c r="E2" s="23" t="s">
        <v>597</v>
      </c>
      <c r="F2" s="23" t="s">
        <v>598</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0.41125</v>
      </c>
      <c r="J2" s="20"/>
      <c r="K2" s="20"/>
      <c r="L2" s="20"/>
      <c r="M2" s="20"/>
      <c r="N2" s="20"/>
      <c r="O2" s="20"/>
      <c r="P2" s="20"/>
      <c r="Q2" s="20"/>
      <c r="R2" s="20"/>
      <c r="S2" s="20"/>
      <c r="T2" s="20"/>
      <c r="U2" s="20"/>
      <c r="V2" s="20"/>
    </row>
    <row r="3" spans="1:22" ht="19" x14ac:dyDescent="0.25">
      <c r="A3" s="20"/>
      <c r="B3" s="26" t="s">
        <v>545</v>
      </c>
      <c r="C3" s="27">
        <v>1680406000</v>
      </c>
      <c r="D3" s="27">
        <v>1716059000</v>
      </c>
      <c r="E3" s="27">
        <v>1369198000</v>
      </c>
      <c r="F3" s="28">
        <v>1072762000</v>
      </c>
      <c r="G3" s="20"/>
      <c r="H3" s="20"/>
      <c r="I3" s="20"/>
      <c r="J3" s="20"/>
      <c r="K3" s="20"/>
      <c r="L3" s="20"/>
      <c r="M3" s="20"/>
      <c r="N3" s="20"/>
      <c r="O3" s="20"/>
      <c r="P3" s="20"/>
      <c r="Q3" s="20"/>
      <c r="R3" s="20"/>
      <c r="S3" s="20"/>
      <c r="T3" s="20"/>
      <c r="U3" s="20"/>
      <c r="V3" s="20"/>
    </row>
    <row r="4" spans="1:22" ht="19" x14ac:dyDescent="0.25">
      <c r="A4" s="20"/>
      <c r="B4" s="29" t="s">
        <v>546</v>
      </c>
      <c r="C4" s="27">
        <v>2165818000</v>
      </c>
      <c r="D4" s="27">
        <v>2141145000</v>
      </c>
      <c r="E4" s="27">
        <v>2109118000</v>
      </c>
      <c r="F4" s="28">
        <v>1898222000</v>
      </c>
      <c r="G4" s="20"/>
      <c r="H4" s="20"/>
      <c r="I4" s="20"/>
      <c r="J4" s="20"/>
      <c r="K4" s="20"/>
      <c r="L4" s="20"/>
      <c r="M4" s="20"/>
      <c r="N4" s="20"/>
      <c r="O4" s="20"/>
      <c r="P4" s="20"/>
      <c r="Q4" s="20"/>
      <c r="R4" s="20"/>
      <c r="S4" s="20"/>
      <c r="T4" s="20"/>
      <c r="U4" s="20"/>
      <c r="V4" s="20"/>
    </row>
    <row r="5" spans="1:22" ht="19" x14ac:dyDescent="0.25">
      <c r="A5" s="20"/>
      <c r="B5" s="29" t="s">
        <v>547</v>
      </c>
      <c r="C5" s="27">
        <v>4928464000</v>
      </c>
      <c r="D5" s="27">
        <v>4925829000</v>
      </c>
      <c r="E5" s="27">
        <v>4929102000</v>
      </c>
      <c r="F5" s="28">
        <v>2612727000</v>
      </c>
      <c r="G5" s="20"/>
      <c r="H5" s="20"/>
      <c r="I5" s="20"/>
      <c r="J5" s="20"/>
      <c r="K5" s="20"/>
      <c r="L5" s="20"/>
      <c r="M5" s="20"/>
      <c r="N5" s="20"/>
      <c r="O5" s="20"/>
      <c r="P5" s="20"/>
      <c r="Q5" s="20"/>
      <c r="R5" s="20"/>
      <c r="S5" s="20"/>
      <c r="T5" s="20"/>
      <c r="U5" s="20"/>
      <c r="V5" s="20"/>
    </row>
    <row r="6" spans="1:22" ht="19" x14ac:dyDescent="0.25">
      <c r="A6" s="20"/>
      <c r="B6" s="29" t="s">
        <v>548</v>
      </c>
      <c r="C6" s="27">
        <v>13448772000</v>
      </c>
      <c r="D6" s="27">
        <v>13306919000</v>
      </c>
      <c r="E6" s="27">
        <v>12696329000</v>
      </c>
      <c r="F6" s="28">
        <v>9908282000</v>
      </c>
      <c r="G6" s="20"/>
      <c r="H6" s="20"/>
      <c r="I6" s="20"/>
      <c r="J6" s="20"/>
      <c r="K6" s="20"/>
      <c r="L6" s="20"/>
      <c r="M6" s="20"/>
      <c r="N6" s="20"/>
      <c r="O6" s="20"/>
      <c r="P6" s="20"/>
      <c r="Q6" s="20"/>
      <c r="R6" s="20"/>
      <c r="S6" s="20"/>
      <c r="T6" s="20"/>
      <c r="U6" s="20"/>
      <c r="V6" s="20"/>
    </row>
    <row r="7" spans="1:22" ht="19" x14ac:dyDescent="0.25">
      <c r="A7" s="20"/>
      <c r="B7" s="29" t="s">
        <v>549</v>
      </c>
      <c r="C7" s="27">
        <v>2311776000</v>
      </c>
      <c r="D7" s="27">
        <v>1473266000</v>
      </c>
      <c r="E7" s="27">
        <v>1415654000</v>
      </c>
      <c r="F7" s="28">
        <v>1503965000</v>
      </c>
      <c r="G7" s="20"/>
      <c r="H7" s="20"/>
      <c r="I7" s="20"/>
      <c r="J7" s="20"/>
      <c r="K7" s="20"/>
      <c r="L7" s="20"/>
      <c r="M7" s="20"/>
      <c r="N7" s="20"/>
      <c r="O7" s="20"/>
      <c r="P7" s="20"/>
      <c r="Q7" s="20"/>
      <c r="R7" s="20"/>
      <c r="S7" s="20"/>
      <c r="T7" s="20"/>
      <c r="U7" s="20"/>
      <c r="V7" s="20"/>
    </row>
    <row r="8" spans="1:22" ht="19" x14ac:dyDescent="0.25">
      <c r="A8" s="20"/>
      <c r="B8" s="29" t="s">
        <v>550</v>
      </c>
      <c r="C8" s="27">
        <v>3398011000</v>
      </c>
      <c r="D8" s="27">
        <v>4293433000</v>
      </c>
      <c r="E8" s="27">
        <v>4302314000</v>
      </c>
      <c r="F8" s="28">
        <v>1973991000</v>
      </c>
      <c r="G8" s="20"/>
      <c r="H8" s="20"/>
      <c r="I8" s="20"/>
      <c r="J8" s="20"/>
      <c r="K8" s="20"/>
      <c r="L8" s="20"/>
      <c r="M8" s="20"/>
      <c r="N8" s="20"/>
      <c r="O8" s="20"/>
      <c r="P8" s="20"/>
      <c r="Q8" s="20"/>
      <c r="R8" s="20"/>
      <c r="S8" s="20"/>
      <c r="T8" s="20"/>
      <c r="U8" s="20"/>
      <c r="V8" s="20"/>
    </row>
    <row r="9" spans="1:22" ht="19" x14ac:dyDescent="0.25">
      <c r="A9" s="20"/>
      <c r="B9" s="29" t="s">
        <v>551</v>
      </c>
      <c r="C9" s="27">
        <v>5709787000</v>
      </c>
      <c r="D9" s="27">
        <v>5766699000</v>
      </c>
      <c r="E9" s="27">
        <v>5717968000</v>
      </c>
      <c r="F9" s="28">
        <v>3477956000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7492952000</v>
      </c>
      <c r="D12" s="27">
        <v>7313374000</v>
      </c>
      <c r="E12" s="27">
        <v>6881870000</v>
      </c>
      <c r="F12" s="28">
        <v>6523335000</v>
      </c>
      <c r="G12" s="20"/>
      <c r="H12" s="20"/>
      <c r="I12" s="20"/>
      <c r="J12" s="20"/>
      <c r="K12" s="20"/>
      <c r="L12" s="20"/>
      <c r="M12" s="20"/>
      <c r="N12" s="20"/>
      <c r="O12" s="20"/>
      <c r="P12" s="20"/>
      <c r="Q12" s="20"/>
      <c r="R12" s="20"/>
      <c r="S12" s="20"/>
      <c r="T12" s="20"/>
      <c r="U12" s="20"/>
      <c r="V12" s="20"/>
    </row>
    <row r="13" spans="1:22" ht="19" x14ac:dyDescent="0.25">
      <c r="A13" s="20"/>
      <c r="B13" s="29" t="s">
        <v>555</v>
      </c>
      <c r="C13" s="27">
        <v>7738985000</v>
      </c>
      <c r="D13" s="27">
        <v>7540220000</v>
      </c>
      <c r="E13" s="27">
        <v>6978361000</v>
      </c>
      <c r="F13" s="28">
        <v>6430326000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1047847000</v>
      </c>
      <c r="D17" s="34">
        <v>1134977000</v>
      </c>
      <c r="E17" s="34">
        <v>1001934000</v>
      </c>
      <c r="F17" s="35">
        <v>1128024000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0.48381119743210188</v>
      </c>
      <c r="D24" s="50">
        <f>D17/(D4)</f>
        <v>0.53007946682732832</v>
      </c>
      <c r="E24" s="50">
        <f>E17/(E4)</f>
        <v>0.47504881187301989</v>
      </c>
      <c r="F24" s="51">
        <f>F17/(F4)</f>
        <v>0.5942529377491147</v>
      </c>
      <c r="G24" s="46">
        <f>(IF(C24 &gt; 0.5, 100, IF(C24 &gt;= 0.2, 50, 0))) +
  (IF(D24 &gt; 0.5, 100, IF(D24 &gt;= 0.2, 50, 0))) +
  (IF(E24 &gt; 0.5, 100, IF(E24 &gt;= 0.2, 50, 0))) +
  (IF(F24 &gt; 0.5, 100, IF(F24 &gt;= 0.2, 50, 0)))</f>
        <v>300</v>
      </c>
      <c r="H24" s="47" t="s">
        <v>571</v>
      </c>
      <c r="I24" s="20"/>
      <c r="J24" s="20"/>
      <c r="K24" s="20"/>
      <c r="L24" s="20"/>
      <c r="M24" s="20"/>
      <c r="N24" s="20"/>
      <c r="O24" s="20"/>
      <c r="P24" s="20"/>
      <c r="Q24" s="20"/>
      <c r="R24" s="20"/>
      <c r="S24" s="20"/>
      <c r="T24" s="20"/>
      <c r="U24" s="20"/>
      <c r="V24" s="20"/>
    </row>
    <row r="25" spans="1:22" x14ac:dyDescent="0.2">
      <c r="A25" s="20"/>
      <c r="B25" s="39" t="s">
        <v>487</v>
      </c>
      <c r="C25" s="50">
        <f>C17/C6</f>
        <v>7.7913953779571846E-2</v>
      </c>
      <c r="D25" s="50">
        <f>D17/D6</f>
        <v>8.5292245334926894E-2</v>
      </c>
      <c r="E25" s="50">
        <f>E17/E6</f>
        <v>7.8915251802312306E-2</v>
      </c>
      <c r="F25" s="51">
        <f>F17/F6</f>
        <v>0.11384657804450862</v>
      </c>
      <c r="G25" s="46">
        <f>(IF(C25 &gt; 0.17, 100, IF(C25 &gt;= 0.1, 50, 0))) +
  (IF(D25 &gt; 0.17, 100, IF(D25 &gt;= 0.1, 50, 0))) +
  (IF(E25 &gt; 0.17, 100, IF(E25 &gt;= 0.1, 50, 0))) +
  (IF(F25 &gt; 0.17, 100, IF(F25 &gt;= 0.1, 50, 0)))</f>
        <v>50</v>
      </c>
      <c r="H25" s="47" t="s">
        <v>572</v>
      </c>
      <c r="I25" s="20"/>
      <c r="J25" s="20"/>
      <c r="K25" s="20"/>
      <c r="L25" s="20"/>
      <c r="M25" s="20"/>
      <c r="N25" s="20"/>
      <c r="O25" s="20"/>
      <c r="P25" s="20"/>
      <c r="Q25" s="20"/>
      <c r="R25" s="20"/>
      <c r="S25" s="20"/>
      <c r="T25" s="20"/>
      <c r="U25" s="20"/>
      <c r="V25" s="20"/>
    </row>
    <row r="26" spans="1:22" x14ac:dyDescent="0.2">
      <c r="A26" s="20"/>
      <c r="B26" s="39" t="s">
        <v>489</v>
      </c>
      <c r="C26" s="50">
        <f>C8/C6</f>
        <v>0.25266329148862066</v>
      </c>
      <c r="D26" s="50">
        <f>D8/D6</f>
        <v>0.32264666223638994</v>
      </c>
      <c r="E26" s="50">
        <f>E8/E6</f>
        <v>0.33886283192566924</v>
      </c>
      <c r="F26" s="51">
        <f>F8/F6</f>
        <v>0.19922636436871699</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0.73779533104147377</v>
      </c>
      <c r="D27" s="50">
        <f>D9/(D13+D10)</f>
        <v>0.76479187609910582</v>
      </c>
      <c r="E27" s="50">
        <f>E9/(E13+E10)</f>
        <v>0.81938552620020666</v>
      </c>
      <c r="F27" s="51">
        <f>F9/(F13+F10)</f>
        <v>0.54086775693798417</v>
      </c>
      <c r="G27" s="46">
        <f>(IF(C27 &lt; 0.8, 100, IF(C27 &lt; 1, 50, 0))) +
  (IF(D27 &lt; 0.8, 100, IF(D27 &lt; 1, 50, 0))) +
  (IF(E27 &lt; 0.8, 100, IF(E27 &lt; 1, 50, 0))) +
  (IF(F27 &lt; 0.8, 100, IF(F27 &lt; 1, 50, 0)))</f>
        <v>350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4.7406073367905123E-2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0.13539850510112114</v>
      </c>
      <c r="D31" s="50">
        <f>D17/(D13+D10)</f>
        <v>0.15052306166133084</v>
      </c>
      <c r="E31" s="50">
        <f>E17/(E13+E10)</f>
        <v>0.14357726692557177</v>
      </c>
      <c r="F31" s="51">
        <f>F17/(F13+F10)</f>
        <v>0.17542252134650715</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0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0.30375000000000002</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10174000000</v>
      </c>
      <c r="D4" s="27">
        <v>10304000000</v>
      </c>
      <c r="E4" s="27">
        <v>10545000000</v>
      </c>
      <c r="F4" s="28">
        <v>10013000000</v>
      </c>
      <c r="G4" s="20"/>
      <c r="H4" s="20"/>
      <c r="I4" s="20"/>
      <c r="J4" s="20"/>
      <c r="K4" s="20"/>
      <c r="L4" s="20"/>
      <c r="M4" s="20"/>
      <c r="N4" s="20"/>
      <c r="O4" s="20"/>
      <c r="P4" s="20"/>
      <c r="Q4" s="20"/>
      <c r="R4" s="20"/>
      <c r="S4" s="20"/>
      <c r="T4" s="20"/>
      <c r="U4" s="20"/>
      <c r="V4" s="20"/>
    </row>
    <row r="5" spans="1:22" ht="19" x14ac:dyDescent="0.25">
      <c r="A5" s="20"/>
      <c r="B5" s="29" t="s">
        <v>547</v>
      </c>
      <c r="C5" s="27">
        <v>0</v>
      </c>
      <c r="D5" s="27">
        <v>0</v>
      </c>
      <c r="E5" s="27">
        <v>0</v>
      </c>
      <c r="F5" s="28">
        <v>0</v>
      </c>
      <c r="G5" s="20"/>
      <c r="H5" s="20"/>
      <c r="I5" s="20"/>
      <c r="J5" s="20"/>
      <c r="K5" s="20"/>
      <c r="L5" s="20"/>
      <c r="M5" s="20"/>
      <c r="N5" s="20"/>
      <c r="O5" s="20"/>
      <c r="P5" s="20"/>
      <c r="Q5" s="20"/>
      <c r="R5" s="20"/>
      <c r="S5" s="20"/>
      <c r="T5" s="20"/>
      <c r="U5" s="20"/>
      <c r="V5" s="20"/>
    </row>
    <row r="6" spans="1:22" ht="19" x14ac:dyDescent="0.25">
      <c r="A6" s="20"/>
      <c r="B6" s="29" t="s">
        <v>548</v>
      </c>
      <c r="C6" s="27">
        <v>12243000000</v>
      </c>
      <c r="D6" s="27">
        <v>12269000000</v>
      </c>
      <c r="E6" s="27">
        <v>12352000000</v>
      </c>
      <c r="F6" s="28">
        <v>12890000000</v>
      </c>
      <c r="G6" s="20"/>
      <c r="H6" s="20"/>
      <c r="I6" s="20"/>
      <c r="J6" s="20"/>
      <c r="K6" s="20"/>
      <c r="L6" s="20"/>
      <c r="M6" s="20"/>
      <c r="N6" s="20"/>
      <c r="O6" s="20"/>
      <c r="P6" s="20"/>
      <c r="Q6" s="20"/>
      <c r="R6" s="20"/>
      <c r="S6" s="20"/>
      <c r="T6" s="20"/>
      <c r="U6" s="20"/>
      <c r="V6" s="20"/>
    </row>
    <row r="7" spans="1:22" ht="19" x14ac:dyDescent="0.25">
      <c r="A7" s="20"/>
      <c r="B7" s="29" t="s">
        <v>549</v>
      </c>
      <c r="C7" s="27">
        <v>1461000000</v>
      </c>
      <c r="D7" s="27">
        <v>1433000000</v>
      </c>
      <c r="E7" s="27">
        <v>803000000</v>
      </c>
      <c r="F7" s="28">
        <v>1609000000</v>
      </c>
      <c r="G7" s="20"/>
      <c r="H7" s="20"/>
      <c r="I7" s="20"/>
      <c r="J7" s="20"/>
      <c r="K7" s="20"/>
      <c r="L7" s="20"/>
      <c r="M7" s="20"/>
      <c r="N7" s="20"/>
      <c r="O7" s="20"/>
      <c r="P7" s="20"/>
      <c r="Q7" s="20"/>
      <c r="R7" s="20"/>
      <c r="S7" s="20"/>
      <c r="T7" s="20"/>
      <c r="U7" s="20"/>
      <c r="V7" s="20"/>
    </row>
    <row r="8" spans="1:22" ht="19" x14ac:dyDescent="0.25">
      <c r="A8" s="20"/>
      <c r="B8" s="29" t="s">
        <v>550</v>
      </c>
      <c r="C8" s="27">
        <v>3956000000</v>
      </c>
      <c r="D8" s="27">
        <v>3957000000</v>
      </c>
      <c r="E8" s="27">
        <v>4977000000</v>
      </c>
      <c r="F8" s="28">
        <v>4847000000</v>
      </c>
      <c r="G8" s="20"/>
      <c r="H8" s="20"/>
      <c r="I8" s="20"/>
      <c r="J8" s="20"/>
      <c r="K8" s="20"/>
      <c r="L8" s="20"/>
      <c r="M8" s="20"/>
      <c r="N8" s="20"/>
      <c r="O8" s="20"/>
      <c r="P8" s="20"/>
      <c r="Q8" s="20"/>
      <c r="R8" s="20"/>
      <c r="S8" s="20"/>
      <c r="T8" s="20"/>
      <c r="U8" s="20"/>
      <c r="V8" s="20"/>
    </row>
    <row r="9" spans="1:22" ht="19" x14ac:dyDescent="0.25">
      <c r="A9" s="20"/>
      <c r="B9" s="29" t="s">
        <v>551</v>
      </c>
      <c r="C9" s="27">
        <v>5417000000</v>
      </c>
      <c r="D9" s="27">
        <v>5390000000</v>
      </c>
      <c r="E9" s="27">
        <v>5780000000</v>
      </c>
      <c r="F9" s="28">
        <v>6456000000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-839000000</v>
      </c>
      <c r="D12" s="27">
        <v>-939000000</v>
      </c>
      <c r="E12" s="27">
        <v>-1192000000</v>
      </c>
      <c r="F12" s="28">
        <v>-1180000000</v>
      </c>
      <c r="G12" s="20"/>
      <c r="H12" s="20"/>
      <c r="I12" s="20"/>
      <c r="J12" s="20"/>
      <c r="K12" s="20"/>
      <c r="L12" s="20"/>
      <c r="M12" s="20"/>
      <c r="N12" s="20"/>
      <c r="O12" s="20"/>
      <c r="P12" s="20"/>
      <c r="Q12" s="20"/>
      <c r="R12" s="20"/>
      <c r="S12" s="20"/>
      <c r="T12" s="20"/>
      <c r="U12" s="20"/>
      <c r="V12" s="20"/>
    </row>
    <row r="13" spans="1:22" ht="19" x14ac:dyDescent="0.25">
      <c r="A13" s="20"/>
      <c r="B13" s="29" t="s">
        <v>555</v>
      </c>
      <c r="C13" s="27">
        <v>6826000000</v>
      </c>
      <c r="D13" s="27">
        <v>6879000000</v>
      </c>
      <c r="E13" s="27">
        <v>6572000000</v>
      </c>
      <c r="F13" s="28">
        <v>6434000000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1441000000</v>
      </c>
      <c r="D17" s="34">
        <v>1416000000</v>
      </c>
      <c r="E17" s="34">
        <v>292000000</v>
      </c>
      <c r="F17" s="35">
        <v>-307000000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0.14163554157656771</v>
      </c>
      <c r="D24" s="50">
        <f>D17/(D4)</f>
        <v>0.1374223602484472</v>
      </c>
      <c r="E24" s="50">
        <f>E17/(E4)</f>
        <v>2.7690848743480323E-2</v>
      </c>
      <c r="F24" s="51">
        <f>F17/(F4)</f>
        <v>-3.0660141815639669E-2</v>
      </c>
      <c r="G24" s="46">
        <f>(IF(C24 &gt; 0.5, 100, IF(C24 &gt;= 0.2, 50, 0))) +
  (IF(D24 &gt; 0.5, 100, IF(D24 &gt;= 0.2, 50, 0))) +
  (IF(E24 &gt; 0.5, 100, IF(E24 &gt;= 0.2, 50, 0))) +
  (IF(F24 &gt; 0.5, 100, IF(F24 &gt;= 0.2, 50, 0)))</f>
        <v>0</v>
      </c>
      <c r="H24" s="47" t="s">
        <v>571</v>
      </c>
      <c r="I24" s="20"/>
      <c r="J24" s="20"/>
      <c r="K24" s="20"/>
      <c r="L24" s="20"/>
      <c r="M24" s="20"/>
      <c r="N24" s="20"/>
      <c r="O24" s="20"/>
      <c r="P24" s="20"/>
      <c r="Q24" s="20"/>
      <c r="R24" s="20"/>
      <c r="S24" s="20"/>
      <c r="T24" s="20"/>
      <c r="U24" s="20"/>
      <c r="V24" s="20"/>
    </row>
    <row r="25" spans="1:22" x14ac:dyDescent="0.2">
      <c r="A25" s="20"/>
      <c r="B25" s="39" t="s">
        <v>487</v>
      </c>
      <c r="C25" s="50">
        <f>C17/C6</f>
        <v>0.11769991015274034</v>
      </c>
      <c r="D25" s="50">
        <f>D17/D6</f>
        <v>0.11541282908142472</v>
      </c>
      <c r="E25" s="50">
        <f>E17/E6</f>
        <v>2.3639896373056996E-2</v>
      </c>
      <c r="F25" s="51">
        <f>F17/F6</f>
        <v>-2.3816912335143523E-2</v>
      </c>
      <c r="G25" s="46">
        <f>(IF(C25 &gt; 0.17, 100, IF(C25 &gt;= 0.1, 50, 0))) +
  (IF(D25 &gt; 0.17, 100, IF(D25 &gt;= 0.1, 50, 0))) +
  (IF(E25 &gt; 0.17, 100, IF(E25 &gt;= 0.1, 50, 0))) +
  (IF(F25 &gt; 0.17, 100, IF(F25 &gt;= 0.1, 50, 0)))</f>
        <v>100</v>
      </c>
      <c r="H25" s="47" t="s">
        <v>572</v>
      </c>
      <c r="I25" s="20"/>
      <c r="J25" s="20"/>
      <c r="K25" s="20"/>
      <c r="L25" s="20"/>
      <c r="M25" s="20"/>
      <c r="N25" s="20"/>
      <c r="O25" s="20"/>
      <c r="P25" s="20"/>
      <c r="Q25" s="20"/>
      <c r="R25" s="20"/>
      <c r="S25" s="20"/>
      <c r="T25" s="20"/>
      <c r="U25" s="20"/>
      <c r="V25" s="20"/>
    </row>
    <row r="26" spans="1:22" x14ac:dyDescent="0.2">
      <c r="A26" s="20"/>
      <c r="B26" s="39" t="s">
        <v>489</v>
      </c>
      <c r="C26" s="50">
        <f>C8/C6</f>
        <v>0.32312341746304013</v>
      </c>
      <c r="D26" s="50">
        <f>D8/D6</f>
        <v>0.32252017279321871</v>
      </c>
      <c r="E26" s="50">
        <f>E8/E6</f>
        <v>0.40293069948186527</v>
      </c>
      <c r="F26" s="51">
        <f>F8/F6</f>
        <v>0.37602792862684253</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0.79358335774978028</v>
      </c>
      <c r="D27" s="50">
        <f>D9/(D13+D10)</f>
        <v>0.7835441197848525</v>
      </c>
      <c r="E27" s="50">
        <f>E9/(E13+E10)</f>
        <v>0.87948874010955569</v>
      </c>
      <c r="F27" s="51">
        <f>F9/(F13+F10)</f>
        <v>1.0034193347839602</v>
      </c>
      <c r="G27" s="46">
        <f>(IF(C27 &lt; 0.8, 100, IF(C27 &lt; 1, 50, 0))) +
  (IF(D27 &lt; 0.8, 100, IF(D27 &lt; 1, 50, 0))) +
  (IF(E27 &lt; 0.8, 100, IF(E27 &lt; 1, 50, 0))) +
  (IF(F27 &lt; 0.8, 100, IF(F27 &lt; 1, 50, 0)))</f>
        <v>250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-0.10285836775089507</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0.21110460005859946</v>
      </c>
      <c r="D31" s="50">
        <f>D17/(D13+D10)</f>
        <v>0.20584387265590928</v>
      </c>
      <c r="E31" s="50">
        <f>E17/(E13+E10)</f>
        <v>4.4430919050517347E-2</v>
      </c>
      <c r="F31" s="51">
        <f>F17/(F13+F10)</f>
        <v>-4.7715262667081135E-2</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1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0.17083333333333336</v>
      </c>
      <c r="J2" s="20"/>
      <c r="K2" s="20"/>
      <c r="L2" s="20"/>
      <c r="M2" s="20"/>
      <c r="N2" s="20"/>
      <c r="O2" s="20"/>
      <c r="P2" s="20"/>
      <c r="Q2" s="20"/>
      <c r="R2" s="20"/>
      <c r="S2" s="20"/>
      <c r="T2" s="20"/>
      <c r="U2" s="20"/>
      <c r="V2" s="20"/>
    </row>
    <row r="3" spans="1:22" ht="19" x14ac:dyDescent="0.25">
      <c r="A3" s="20"/>
      <c r="B3" s="26" t="s">
        <v>545</v>
      </c>
      <c r="C3" s="27">
        <v>1765000000</v>
      </c>
      <c r="D3" s="27">
        <v>1609000000</v>
      </c>
      <c r="E3" s="27">
        <v>1402000000</v>
      </c>
      <c r="F3" s="28">
        <v>1488000000</v>
      </c>
      <c r="G3" s="20"/>
      <c r="H3" s="20"/>
      <c r="I3" s="20"/>
      <c r="J3" s="20"/>
      <c r="K3" s="20"/>
      <c r="L3" s="20"/>
      <c r="M3" s="20"/>
      <c r="N3" s="20"/>
      <c r="O3" s="20"/>
      <c r="P3" s="20"/>
      <c r="Q3" s="20"/>
      <c r="R3" s="20"/>
      <c r="S3" s="20"/>
      <c r="T3" s="20"/>
      <c r="U3" s="20"/>
      <c r="V3" s="20"/>
    </row>
    <row r="4" spans="1:22" ht="19" x14ac:dyDescent="0.25">
      <c r="A4" s="20"/>
      <c r="B4" s="29" t="s">
        <v>546</v>
      </c>
      <c r="C4" s="27">
        <v>2456000000</v>
      </c>
      <c r="D4" s="27">
        <v>2443000000</v>
      </c>
      <c r="E4" s="27">
        <v>2575000000</v>
      </c>
      <c r="F4" s="28">
        <v>2723000000</v>
      </c>
      <c r="G4" s="20"/>
      <c r="H4" s="20"/>
      <c r="I4" s="20"/>
      <c r="J4" s="20"/>
      <c r="K4" s="20"/>
      <c r="L4" s="20"/>
      <c r="M4" s="20"/>
      <c r="N4" s="20"/>
      <c r="O4" s="20"/>
      <c r="P4" s="20"/>
      <c r="Q4" s="20"/>
      <c r="R4" s="20"/>
      <c r="S4" s="20"/>
      <c r="T4" s="20"/>
      <c r="U4" s="20"/>
      <c r="V4" s="20"/>
    </row>
    <row r="5" spans="1:22" ht="19" x14ac:dyDescent="0.25">
      <c r="A5" s="20"/>
      <c r="B5" s="29" t="s">
        <v>547</v>
      </c>
      <c r="C5" s="27">
        <v>4035000000</v>
      </c>
      <c r="D5" s="27">
        <v>4013000000</v>
      </c>
      <c r="E5" s="27">
        <v>4067000000</v>
      </c>
      <c r="F5" s="28">
        <v>4102000000</v>
      </c>
      <c r="G5" s="20"/>
      <c r="H5" s="20"/>
      <c r="I5" s="20"/>
      <c r="J5" s="20"/>
      <c r="K5" s="20"/>
      <c r="L5" s="20"/>
      <c r="M5" s="20"/>
      <c r="N5" s="20"/>
      <c r="O5" s="20"/>
      <c r="P5" s="20"/>
      <c r="Q5" s="20"/>
      <c r="R5" s="20"/>
      <c r="S5" s="20"/>
      <c r="T5" s="20"/>
      <c r="U5" s="20"/>
      <c r="V5" s="20"/>
    </row>
    <row r="6" spans="1:22" ht="19" x14ac:dyDescent="0.25">
      <c r="A6" s="20"/>
      <c r="B6" s="29" t="s">
        <v>548</v>
      </c>
      <c r="C6" s="27">
        <v>10428000000</v>
      </c>
      <c r="D6" s="27">
        <v>10255000000</v>
      </c>
      <c r="E6" s="27">
        <v>10219000000</v>
      </c>
      <c r="F6" s="28">
        <v>11443000000</v>
      </c>
      <c r="G6" s="20"/>
      <c r="H6" s="20"/>
      <c r="I6" s="20"/>
      <c r="J6" s="20"/>
      <c r="K6" s="20"/>
      <c r="L6" s="20"/>
      <c r="M6" s="20"/>
      <c r="N6" s="20"/>
      <c r="O6" s="20"/>
      <c r="P6" s="20"/>
      <c r="Q6" s="20"/>
      <c r="R6" s="20"/>
      <c r="S6" s="20"/>
      <c r="T6" s="20"/>
      <c r="U6" s="20"/>
      <c r="V6" s="20"/>
    </row>
    <row r="7" spans="1:22" ht="19" x14ac:dyDescent="0.25">
      <c r="A7" s="20"/>
      <c r="B7" s="29" t="s">
        <v>549</v>
      </c>
      <c r="C7" s="27">
        <v>1784000000</v>
      </c>
      <c r="D7" s="27">
        <v>1482000000</v>
      </c>
      <c r="E7" s="27">
        <v>1253000000</v>
      </c>
      <c r="F7" s="28">
        <v>1660000000</v>
      </c>
      <c r="G7" s="20"/>
      <c r="H7" s="20"/>
      <c r="I7" s="20"/>
      <c r="J7" s="20"/>
      <c r="K7" s="20"/>
      <c r="L7" s="20"/>
      <c r="M7" s="20"/>
      <c r="N7" s="20"/>
      <c r="O7" s="20"/>
      <c r="P7" s="20"/>
      <c r="Q7" s="20"/>
      <c r="R7" s="20"/>
      <c r="S7" s="20"/>
      <c r="T7" s="20"/>
      <c r="U7" s="20"/>
      <c r="V7" s="20"/>
    </row>
    <row r="8" spans="1:22" ht="19" x14ac:dyDescent="0.25">
      <c r="A8" s="20"/>
      <c r="B8" s="29" t="s">
        <v>550</v>
      </c>
      <c r="C8" s="27">
        <v>4607000000</v>
      </c>
      <c r="D8" s="27">
        <v>5172000000</v>
      </c>
      <c r="E8" s="27">
        <v>5458000000</v>
      </c>
      <c r="F8" s="28">
        <v>6206000000</v>
      </c>
      <c r="G8" s="20"/>
      <c r="H8" s="20"/>
      <c r="I8" s="20"/>
      <c r="J8" s="20"/>
      <c r="K8" s="20"/>
      <c r="L8" s="20"/>
      <c r="M8" s="20"/>
      <c r="N8" s="20"/>
      <c r="O8" s="20"/>
      <c r="P8" s="20"/>
      <c r="Q8" s="20"/>
      <c r="R8" s="20"/>
      <c r="S8" s="20"/>
      <c r="T8" s="20"/>
      <c r="U8" s="20"/>
      <c r="V8" s="20"/>
    </row>
    <row r="9" spans="1:22" ht="19" x14ac:dyDescent="0.25">
      <c r="A9" s="20"/>
      <c r="B9" s="29" t="s">
        <v>551</v>
      </c>
      <c r="C9" s="27">
        <v>6391000000</v>
      </c>
      <c r="D9" s="27">
        <v>6654000000</v>
      </c>
      <c r="E9" s="27">
        <v>6711000000</v>
      </c>
      <c r="F9" s="28">
        <v>7866000000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55000000</v>
      </c>
      <c r="D11" s="27">
        <v>55000000</v>
      </c>
      <c r="E11" s="27">
        <v>55000000</v>
      </c>
      <c r="F11" s="28">
        <v>55000000</v>
      </c>
      <c r="G11" s="20"/>
      <c r="H11" s="20"/>
      <c r="I11" s="20"/>
      <c r="J11" s="20"/>
      <c r="K11" s="20"/>
      <c r="L11" s="20"/>
      <c r="M11" s="20"/>
      <c r="N11" s="20"/>
      <c r="O11" s="20"/>
      <c r="P11" s="20"/>
      <c r="Q11" s="20"/>
      <c r="R11" s="20"/>
      <c r="S11" s="20"/>
      <c r="T11" s="20"/>
      <c r="U11" s="20"/>
      <c r="V11" s="20"/>
    </row>
    <row r="12" spans="1:22" ht="19" x14ac:dyDescent="0.25">
      <c r="A12" s="20"/>
      <c r="B12" s="29" t="s">
        <v>554</v>
      </c>
      <c r="C12" s="27">
        <v>1720000000</v>
      </c>
      <c r="D12" s="27">
        <v>1028000000</v>
      </c>
      <c r="E12" s="27">
        <v>603000000</v>
      </c>
      <c r="F12" s="28">
        <v>364000000</v>
      </c>
      <c r="G12" s="20"/>
      <c r="H12" s="20"/>
      <c r="I12" s="20"/>
      <c r="J12" s="20"/>
      <c r="K12" s="20"/>
      <c r="L12" s="20"/>
      <c r="M12" s="20"/>
      <c r="N12" s="20"/>
      <c r="O12" s="20"/>
      <c r="P12" s="20"/>
      <c r="Q12" s="20"/>
      <c r="R12" s="20"/>
      <c r="S12" s="20"/>
      <c r="T12" s="20"/>
      <c r="U12" s="20"/>
      <c r="V12" s="20"/>
    </row>
    <row r="13" spans="1:22" ht="19" x14ac:dyDescent="0.25">
      <c r="A13" s="20"/>
      <c r="B13" s="29" t="s">
        <v>555</v>
      </c>
      <c r="C13" s="27">
        <v>4037000000</v>
      </c>
      <c r="D13" s="27">
        <v>3601000000</v>
      </c>
      <c r="E13" s="27">
        <v>3508000000</v>
      </c>
      <c r="F13" s="28">
        <v>3577000000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36000000</v>
      </c>
      <c r="D15" s="27">
        <v>32000000</v>
      </c>
      <c r="E15" s="27">
        <v>17000000</v>
      </c>
      <c r="F15" s="28">
        <v>17000000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901000000</v>
      </c>
      <c r="D17" s="34">
        <v>733000000</v>
      </c>
      <c r="E17" s="34">
        <v>449000000</v>
      </c>
      <c r="F17" s="35">
        <v>9000000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Fail</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0.36685667752442996</v>
      </c>
      <c r="D24" s="50">
        <f>D17/(D4)</f>
        <v>0.30004093327875564</v>
      </c>
      <c r="E24" s="50">
        <f>E17/(E4)</f>
        <v>0.17436893203883494</v>
      </c>
      <c r="F24" s="51">
        <f>F17/(F4)</f>
        <v>3.3051781123760557E-3</v>
      </c>
      <c r="G24" s="46">
        <f>(IF(C24 &gt; 0.5, 100, IF(C24 &gt;= 0.2, 50, 0))) +
  (IF(D24 &gt; 0.5, 100, IF(D24 &gt;= 0.2, 50, 0))) +
  (IF(E24 &gt; 0.5, 100, IF(E24 &gt;= 0.2, 50, 0))) +
  (IF(F24 &gt; 0.5, 100, IF(F24 &gt;= 0.2, 50, 0)))</f>
        <v>100</v>
      </c>
      <c r="H24" s="47" t="s">
        <v>571</v>
      </c>
      <c r="I24" s="20"/>
      <c r="J24" s="20"/>
      <c r="K24" s="20"/>
      <c r="L24" s="20"/>
      <c r="M24" s="20"/>
      <c r="N24" s="20"/>
      <c r="O24" s="20"/>
      <c r="P24" s="20"/>
      <c r="Q24" s="20"/>
      <c r="R24" s="20"/>
      <c r="S24" s="20"/>
      <c r="T24" s="20"/>
      <c r="U24" s="20"/>
      <c r="V24" s="20"/>
    </row>
    <row r="25" spans="1:22" x14ac:dyDescent="0.2">
      <c r="A25" s="20"/>
      <c r="B25" s="39" t="s">
        <v>487</v>
      </c>
      <c r="C25" s="50">
        <f>C17/C6</f>
        <v>8.6401994629842729E-2</v>
      </c>
      <c r="D25" s="50">
        <f>D17/D6</f>
        <v>7.1477328132618229E-2</v>
      </c>
      <c r="E25" s="50">
        <f>E17/E6</f>
        <v>4.3937762990507875E-2</v>
      </c>
      <c r="F25" s="51">
        <f>F17/F6</f>
        <v>7.8650703486847853E-4</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0.44179133103183738</v>
      </c>
      <c r="D26" s="50">
        <f>D8/D6</f>
        <v>0.50433934666016578</v>
      </c>
      <c r="E26" s="50">
        <f>E8/E6</f>
        <v>0.53410314120755453</v>
      </c>
      <c r="F26" s="51">
        <f>F8/F6</f>
        <v>0.54234029537708639</v>
      </c>
      <c r="G26" s="46">
        <f>(IF(C26 &lt; 0.5, 100, 0)) +
  (IF(D26 &lt; 0.5, 100, 0)) +
  (IF(E26 &lt; 0.5, 100, 0)) +
  (IF(F26 &lt; 0.5, 100, 0))</f>
        <v>100</v>
      </c>
      <c r="H26" s="47" t="s">
        <v>573</v>
      </c>
      <c r="I26" s="20"/>
      <c r="J26" s="20"/>
      <c r="K26" s="20"/>
      <c r="L26" s="20"/>
      <c r="M26" s="20"/>
      <c r="N26" s="20"/>
      <c r="O26" s="20"/>
      <c r="P26" s="20"/>
      <c r="Q26" s="20"/>
      <c r="R26" s="20"/>
      <c r="S26" s="20"/>
      <c r="T26" s="20"/>
      <c r="U26" s="20"/>
      <c r="V26" s="20"/>
    </row>
    <row r="27" spans="1:22" x14ac:dyDescent="0.2">
      <c r="A27" s="20"/>
      <c r="B27" s="39" t="s">
        <v>574</v>
      </c>
      <c r="C27" s="50">
        <f>C9/(C13+C10)</f>
        <v>1.5831062670299727</v>
      </c>
      <c r="D27" s="50">
        <f>D9/(D13+D10)</f>
        <v>1.847820049986115</v>
      </c>
      <c r="E27" s="50">
        <f>E9/(E13+E10)</f>
        <v>1.9130558722919042</v>
      </c>
      <c r="F27" s="51">
        <f>F9/(F13+F10)</f>
        <v>2.1990494828068212</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Fail</v>
      </c>
      <c r="D28" s="52" t="str">
        <f>IF(D11=0, "Pass", "Fail")</f>
        <v>Fail</v>
      </c>
      <c r="E28" s="52" t="str">
        <f>IF(E11=0, "Pass", "Fail")</f>
        <v>Fail</v>
      </c>
      <c r="F28" s="53" t="str">
        <f>IF(F11=0, "Pass", "Fail")</f>
        <v>Fail</v>
      </c>
      <c r="G28" s="46">
        <f>(COUNTIF(C28:F28, "Pass") * 100) + (COUNTIF(C28:F28, "Fail") * 0)</f>
        <v>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0.67818481482166948</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0.2231855338122368</v>
      </c>
      <c r="D31" s="50">
        <f>D17/(D13+D10)</f>
        <v>0.20355456817550679</v>
      </c>
      <c r="E31" s="50">
        <f>E17/(E13+E10)</f>
        <v>0.12799315849486886</v>
      </c>
      <c r="F31" s="51">
        <f>F17/(F13+F10)</f>
        <v>2.516074923119933E-3</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2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595</v>
      </c>
      <c r="D2" s="23" t="s">
        <v>596</v>
      </c>
      <c r="E2" s="23" t="s">
        <v>597</v>
      </c>
      <c r="F2" s="23" t="s">
        <v>598</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0.49083333333333329</v>
      </c>
      <c r="J2" s="20"/>
      <c r="K2" s="20"/>
      <c r="L2" s="20"/>
      <c r="M2" s="20"/>
      <c r="N2" s="20"/>
      <c r="O2" s="20"/>
      <c r="P2" s="20"/>
      <c r="Q2" s="20"/>
      <c r="R2" s="20"/>
      <c r="S2" s="20"/>
      <c r="T2" s="20"/>
      <c r="U2" s="20"/>
      <c r="V2" s="20"/>
    </row>
    <row r="3" spans="1:22" ht="19" x14ac:dyDescent="0.25">
      <c r="A3" s="20"/>
      <c r="B3" s="26" t="s">
        <v>545</v>
      </c>
      <c r="C3" s="27">
        <v>6862000000</v>
      </c>
      <c r="D3" s="27">
        <v>7614000000</v>
      </c>
      <c r="E3" s="27">
        <v>7930000000</v>
      </c>
      <c r="F3" s="28">
        <v>5963000000</v>
      </c>
      <c r="G3" s="20"/>
      <c r="H3" s="20"/>
      <c r="I3" s="20"/>
      <c r="J3" s="20"/>
      <c r="K3" s="20"/>
      <c r="L3" s="20"/>
      <c r="M3" s="20"/>
      <c r="N3" s="20"/>
      <c r="O3" s="20"/>
      <c r="P3" s="20"/>
      <c r="Q3" s="20"/>
      <c r="R3" s="20"/>
      <c r="S3" s="20"/>
      <c r="T3" s="20"/>
      <c r="U3" s="20"/>
      <c r="V3" s="20"/>
    </row>
    <row r="4" spans="1:22" ht="19" x14ac:dyDescent="0.25">
      <c r="A4" s="20"/>
      <c r="B4" s="29" t="s">
        <v>546</v>
      </c>
      <c r="C4" s="27">
        <v>4015000000</v>
      </c>
      <c r="D4" s="27">
        <v>4010000000</v>
      </c>
      <c r="E4" s="27">
        <v>3738000000</v>
      </c>
      <c r="F4" s="28">
        <v>3734000000</v>
      </c>
      <c r="G4" s="20"/>
      <c r="H4" s="20"/>
      <c r="I4" s="20"/>
      <c r="J4" s="20"/>
      <c r="K4" s="20"/>
      <c r="L4" s="20"/>
      <c r="M4" s="20"/>
      <c r="N4" s="20"/>
      <c r="O4" s="20"/>
      <c r="P4" s="20"/>
      <c r="Q4" s="20"/>
      <c r="R4" s="20"/>
      <c r="S4" s="20"/>
      <c r="T4" s="20"/>
      <c r="U4" s="20"/>
      <c r="V4" s="20"/>
    </row>
    <row r="5" spans="1:22" ht="19" x14ac:dyDescent="0.25">
      <c r="A5" s="20"/>
      <c r="B5" s="29" t="s">
        <v>547</v>
      </c>
      <c r="C5" s="27">
        <v>8591000000</v>
      </c>
      <c r="D5" s="27">
        <v>8541000000</v>
      </c>
      <c r="E5" s="27">
        <v>6803000000</v>
      </c>
      <c r="F5" s="28">
        <v>6380000000</v>
      </c>
      <c r="G5" s="20"/>
      <c r="H5" s="20"/>
      <c r="I5" s="20"/>
      <c r="J5" s="20"/>
      <c r="K5" s="20"/>
      <c r="L5" s="20"/>
      <c r="M5" s="20"/>
      <c r="N5" s="20"/>
      <c r="O5" s="20"/>
      <c r="P5" s="20"/>
      <c r="Q5" s="20"/>
      <c r="R5" s="20"/>
      <c r="S5" s="20"/>
      <c r="T5" s="20"/>
      <c r="U5" s="20"/>
      <c r="V5" s="20"/>
    </row>
    <row r="6" spans="1:22" ht="19" x14ac:dyDescent="0.25">
      <c r="A6" s="20"/>
      <c r="B6" s="29" t="s">
        <v>548</v>
      </c>
      <c r="C6" s="27">
        <v>37004000000</v>
      </c>
      <c r="D6" s="27">
        <v>38494000000</v>
      </c>
      <c r="E6" s="27">
        <v>38605000000</v>
      </c>
      <c r="F6" s="28">
        <v>34681000000</v>
      </c>
      <c r="G6" s="20"/>
      <c r="H6" s="20"/>
      <c r="I6" s="20"/>
      <c r="J6" s="20"/>
      <c r="K6" s="20"/>
      <c r="L6" s="20"/>
      <c r="M6" s="20"/>
      <c r="N6" s="20"/>
      <c r="O6" s="20"/>
      <c r="P6" s="20"/>
      <c r="Q6" s="20"/>
      <c r="R6" s="20"/>
      <c r="S6" s="20"/>
      <c r="T6" s="20"/>
      <c r="U6" s="20"/>
      <c r="V6" s="20"/>
    </row>
    <row r="7" spans="1:22" ht="19" x14ac:dyDescent="0.25">
      <c r="A7" s="20"/>
      <c r="B7" s="29" t="s">
        <v>549</v>
      </c>
      <c r="C7" s="27">
        <v>24488000000</v>
      </c>
      <c r="D7" s="27">
        <v>26189000000</v>
      </c>
      <c r="E7" s="27">
        <v>29061000000</v>
      </c>
      <c r="F7" s="28">
        <v>26220000000</v>
      </c>
      <c r="G7" s="20"/>
      <c r="H7" s="20"/>
      <c r="I7" s="20"/>
      <c r="J7" s="20"/>
      <c r="K7" s="20"/>
      <c r="L7" s="20"/>
      <c r="M7" s="20"/>
      <c r="N7" s="20"/>
      <c r="O7" s="20"/>
      <c r="P7" s="20"/>
      <c r="Q7" s="20"/>
      <c r="R7" s="20"/>
      <c r="S7" s="20"/>
      <c r="T7" s="20"/>
      <c r="U7" s="20"/>
      <c r="V7" s="20"/>
    </row>
    <row r="8" spans="1:22" ht="19" x14ac:dyDescent="0.25">
      <c r="A8" s="20"/>
      <c r="B8" s="29" t="s">
        <v>550</v>
      </c>
      <c r="C8" s="27">
        <v>13585000000</v>
      </c>
      <c r="D8" s="27">
        <v>15330000000</v>
      </c>
      <c r="E8" s="27">
        <v>11188000000</v>
      </c>
      <c r="F8" s="28">
        <v>10689000000</v>
      </c>
      <c r="G8" s="20"/>
      <c r="H8" s="20"/>
      <c r="I8" s="20"/>
      <c r="J8" s="20"/>
      <c r="K8" s="20"/>
      <c r="L8" s="20"/>
      <c r="M8" s="20"/>
      <c r="N8" s="20"/>
      <c r="O8" s="20"/>
      <c r="P8" s="20"/>
      <c r="Q8" s="20"/>
      <c r="R8" s="20"/>
      <c r="S8" s="20"/>
      <c r="T8" s="20"/>
      <c r="U8" s="20"/>
      <c r="V8" s="20"/>
    </row>
    <row r="9" spans="1:22" ht="19" x14ac:dyDescent="0.25">
      <c r="A9" s="20"/>
      <c r="B9" s="29" t="s">
        <v>551</v>
      </c>
      <c r="C9" s="27">
        <v>38073000000</v>
      </c>
      <c r="D9" s="27">
        <v>41519000000</v>
      </c>
      <c r="E9" s="27">
        <v>40249000000</v>
      </c>
      <c r="F9" s="28">
        <v>36909000000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-2361000000</v>
      </c>
      <c r="D12" s="27">
        <v>-4492000000</v>
      </c>
      <c r="E12" s="27">
        <v>-2470000000</v>
      </c>
      <c r="F12" s="28">
        <v>-1961000000</v>
      </c>
      <c r="G12" s="20"/>
      <c r="H12" s="20"/>
      <c r="I12" s="20"/>
      <c r="J12" s="20"/>
      <c r="K12" s="20"/>
      <c r="L12" s="20"/>
      <c r="M12" s="20"/>
      <c r="N12" s="20"/>
      <c r="O12" s="20"/>
      <c r="P12" s="20"/>
      <c r="Q12" s="20"/>
      <c r="R12" s="20"/>
      <c r="S12" s="20"/>
      <c r="T12" s="20"/>
      <c r="U12" s="20"/>
      <c r="V12" s="20"/>
    </row>
    <row r="13" spans="1:22" ht="19" x14ac:dyDescent="0.25">
      <c r="A13" s="20"/>
      <c r="B13" s="29" t="s">
        <v>555</v>
      </c>
      <c r="C13" s="27">
        <v>-1069000000</v>
      </c>
      <c r="D13" s="27">
        <v>-3025000000</v>
      </c>
      <c r="E13" s="27">
        <v>-1644000000</v>
      </c>
      <c r="F13" s="28">
        <v>-2228000000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1578000000</v>
      </c>
      <c r="D15" s="27">
        <v>1653000000</v>
      </c>
      <c r="E15" s="27">
        <v>1848000000</v>
      </c>
      <c r="F15" s="28">
        <v>1477000000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3571000000</v>
      </c>
      <c r="D17" s="34">
        <v>4463000000</v>
      </c>
      <c r="E17" s="34">
        <v>6409000000</v>
      </c>
      <c r="F17" s="35">
        <v>4316000000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Pass</v>
      </c>
      <c r="F21" s="45"/>
      <c r="G21" s="46">
        <f>(((COUNTIF(C21:E21, "Pass") * 100) + (COUNTIF(C21:E21, "Fail") * 0)) * (400/300)) / 2</f>
        <v>66.666666666666657</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Fail</v>
      </c>
      <c r="E22" s="44" t="str">
        <f>IF(E17&gt;F17, "Pass", "Fail")</f>
        <v>Pass</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0.88941469489414693</v>
      </c>
      <c r="D24" s="50">
        <f>D17/(D4)</f>
        <v>1.1129675810473816</v>
      </c>
      <c r="E24" s="50">
        <f>E17/(E4)</f>
        <v>1.7145532370251471</v>
      </c>
      <c r="F24" s="51">
        <f>F17/(F4)</f>
        <v>1.1558650241028388</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9.6503080748027242E-2</v>
      </c>
      <c r="D25" s="50">
        <f>D17/D6</f>
        <v>0.11594014651634021</v>
      </c>
      <c r="E25" s="50">
        <f>E17/E6</f>
        <v>0.16601476492682296</v>
      </c>
      <c r="F25" s="51">
        <f>F17/F6</f>
        <v>0.12444854531299558</v>
      </c>
      <c r="G25" s="46">
        <f>(IF(C25 &gt; 0.17, 100, IF(C25 &gt;= 0.1, 50, 0))) +
  (IF(D25 &gt; 0.17, 100, IF(D25 &gt;= 0.1, 50, 0))) +
  (IF(E25 &gt; 0.17, 100, IF(E25 &gt;= 0.1, 50, 0))) +
  (IF(F25 &gt; 0.17, 100, IF(F25 &gt;= 0.1, 50, 0)))</f>
        <v>150</v>
      </c>
      <c r="H25" s="47" t="s">
        <v>572</v>
      </c>
      <c r="I25" s="20"/>
      <c r="J25" s="20"/>
      <c r="K25" s="20"/>
      <c r="L25" s="20"/>
      <c r="M25" s="20"/>
      <c r="N25" s="20"/>
      <c r="O25" s="20"/>
      <c r="P25" s="20"/>
      <c r="Q25" s="20"/>
      <c r="R25" s="20"/>
      <c r="S25" s="20"/>
      <c r="T25" s="20"/>
      <c r="U25" s="20"/>
      <c r="V25" s="20"/>
    </row>
    <row r="26" spans="1:22" x14ac:dyDescent="0.2">
      <c r="A26" s="20"/>
      <c r="B26" s="39" t="s">
        <v>489</v>
      </c>
      <c r="C26" s="50">
        <f>C8/C6</f>
        <v>0.36712247324613556</v>
      </c>
      <c r="D26" s="50">
        <f>D8/D6</f>
        <v>0.39824388216345402</v>
      </c>
      <c r="E26" s="50">
        <f>E8/E6</f>
        <v>0.28980701981608598</v>
      </c>
      <c r="F26" s="51">
        <f>F8/F6</f>
        <v>0.30820910585046568</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-35.615528531337702</v>
      </c>
      <c r="D27" s="50">
        <f>D9/(D13+D10)</f>
        <v>-13.725289256198348</v>
      </c>
      <c r="E27" s="50">
        <f>E9/(E13+E10)</f>
        <v>-24.4823600973236</v>
      </c>
      <c r="F27" s="51">
        <f>F9/(F13+F10)</f>
        <v>-16.565978456014363</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0.20126199952947008</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-3.3405051449953227</v>
      </c>
      <c r="D31" s="50">
        <f>D17/(D13+D10)</f>
        <v>-1.4753719008264463</v>
      </c>
      <c r="E31" s="50">
        <f>E17/(E13+E10)</f>
        <v>-3.8984184914841848</v>
      </c>
      <c r="F31" s="51">
        <f>F17/(F13+F10)</f>
        <v>-1.9371633752244166</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3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0.49833333333333335</v>
      </c>
      <c r="J2" s="20"/>
      <c r="K2" s="20"/>
      <c r="L2" s="20"/>
      <c r="M2" s="20"/>
      <c r="N2" s="20"/>
      <c r="O2" s="20"/>
      <c r="P2" s="20"/>
      <c r="Q2" s="20"/>
      <c r="R2" s="20"/>
      <c r="S2" s="20"/>
      <c r="T2" s="20"/>
      <c r="U2" s="20"/>
      <c r="V2" s="20"/>
    </row>
    <row r="3" spans="1:22" ht="19" x14ac:dyDescent="0.25">
      <c r="A3" s="20"/>
      <c r="B3" s="26" t="s">
        <v>545</v>
      </c>
      <c r="C3" s="27">
        <v>832900000</v>
      </c>
      <c r="D3" s="27">
        <v>740700000</v>
      </c>
      <c r="E3" s="27">
        <v>662100000</v>
      </c>
      <c r="F3" s="28">
        <v>526700000</v>
      </c>
      <c r="G3" s="20"/>
      <c r="H3" s="20"/>
      <c r="I3" s="20"/>
      <c r="J3" s="20"/>
      <c r="K3" s="20"/>
      <c r="L3" s="20"/>
      <c r="M3" s="20"/>
      <c r="N3" s="20"/>
      <c r="O3" s="20"/>
      <c r="P3" s="20"/>
      <c r="Q3" s="20"/>
      <c r="R3" s="20"/>
      <c r="S3" s="20"/>
      <c r="T3" s="20"/>
      <c r="U3" s="20"/>
      <c r="V3" s="20"/>
    </row>
    <row r="4" spans="1:22" ht="19" x14ac:dyDescent="0.25">
      <c r="A4" s="20"/>
      <c r="B4" s="29" t="s">
        <v>546</v>
      </c>
      <c r="C4" s="27">
        <v>652600000</v>
      </c>
      <c r="D4" s="27">
        <v>528000000</v>
      </c>
      <c r="E4" s="27">
        <v>459500000</v>
      </c>
      <c r="F4" s="28">
        <v>438700000</v>
      </c>
      <c r="G4" s="20"/>
      <c r="H4" s="20"/>
      <c r="I4" s="20"/>
      <c r="J4" s="20"/>
      <c r="K4" s="20"/>
      <c r="L4" s="20"/>
      <c r="M4" s="20"/>
      <c r="N4" s="20"/>
      <c r="O4" s="20"/>
      <c r="P4" s="20"/>
      <c r="Q4" s="20"/>
      <c r="R4" s="20"/>
      <c r="S4" s="20"/>
      <c r="T4" s="20"/>
      <c r="U4" s="20"/>
      <c r="V4" s="20"/>
    </row>
    <row r="5" spans="1:22" ht="19" x14ac:dyDescent="0.25">
      <c r="A5" s="20"/>
      <c r="B5" s="29" t="s">
        <v>547</v>
      </c>
      <c r="C5" s="27">
        <v>2533400000</v>
      </c>
      <c r="D5" s="27">
        <v>1970500000</v>
      </c>
      <c r="E5" s="27">
        <v>1871300000</v>
      </c>
      <c r="F5" s="28">
        <v>1873100000</v>
      </c>
      <c r="G5" s="20"/>
      <c r="H5" s="20"/>
      <c r="I5" s="20"/>
      <c r="J5" s="20"/>
      <c r="K5" s="20"/>
      <c r="L5" s="20"/>
      <c r="M5" s="20"/>
      <c r="N5" s="20"/>
      <c r="O5" s="20"/>
      <c r="P5" s="20"/>
      <c r="Q5" s="20"/>
      <c r="R5" s="20"/>
      <c r="S5" s="20"/>
      <c r="T5" s="20"/>
      <c r="U5" s="20"/>
      <c r="V5" s="20"/>
    </row>
    <row r="6" spans="1:22" ht="19" x14ac:dyDescent="0.25">
      <c r="A6" s="20"/>
      <c r="B6" s="29" t="s">
        <v>548</v>
      </c>
      <c r="C6" s="27">
        <v>6914000000</v>
      </c>
      <c r="D6" s="27">
        <v>5402600000</v>
      </c>
      <c r="E6" s="27">
        <v>5281500000</v>
      </c>
      <c r="F6" s="28">
        <v>5085100000</v>
      </c>
      <c r="G6" s="20"/>
      <c r="H6" s="20"/>
      <c r="I6" s="20"/>
      <c r="J6" s="20"/>
      <c r="K6" s="20"/>
      <c r="L6" s="20"/>
      <c r="M6" s="20"/>
      <c r="N6" s="20"/>
      <c r="O6" s="20"/>
      <c r="P6" s="20"/>
      <c r="Q6" s="20"/>
      <c r="R6" s="20"/>
      <c r="S6" s="20"/>
      <c r="T6" s="20"/>
      <c r="U6" s="20"/>
      <c r="V6" s="20"/>
    </row>
    <row r="7" spans="1:22" ht="19" x14ac:dyDescent="0.25">
      <c r="A7" s="20"/>
      <c r="B7" s="29" t="s">
        <v>549</v>
      </c>
      <c r="C7" s="27">
        <v>1323400000</v>
      </c>
      <c r="D7" s="27">
        <v>1088500000</v>
      </c>
      <c r="E7" s="27">
        <v>1065200000</v>
      </c>
      <c r="F7" s="28">
        <v>948200000</v>
      </c>
      <c r="G7" s="20"/>
      <c r="H7" s="20"/>
      <c r="I7" s="20"/>
      <c r="J7" s="20"/>
      <c r="K7" s="20"/>
      <c r="L7" s="20"/>
      <c r="M7" s="20"/>
      <c r="N7" s="20"/>
      <c r="O7" s="20"/>
      <c r="P7" s="20"/>
      <c r="Q7" s="20"/>
      <c r="R7" s="20"/>
      <c r="S7" s="20"/>
      <c r="T7" s="20"/>
      <c r="U7" s="20"/>
      <c r="V7" s="20"/>
    </row>
    <row r="8" spans="1:22" ht="19" x14ac:dyDescent="0.25">
      <c r="A8" s="20"/>
      <c r="B8" s="29" t="s">
        <v>550</v>
      </c>
      <c r="C8" s="27">
        <v>2701300000</v>
      </c>
      <c r="D8" s="27">
        <v>1943500000</v>
      </c>
      <c r="E8" s="27">
        <v>1975600000</v>
      </c>
      <c r="F8" s="28">
        <v>2051500000</v>
      </c>
      <c r="G8" s="20"/>
      <c r="H8" s="20"/>
      <c r="I8" s="20"/>
      <c r="J8" s="20"/>
      <c r="K8" s="20"/>
      <c r="L8" s="20"/>
      <c r="M8" s="20"/>
      <c r="N8" s="20"/>
      <c r="O8" s="20"/>
      <c r="P8" s="20"/>
      <c r="Q8" s="20"/>
      <c r="R8" s="20"/>
      <c r="S8" s="20"/>
      <c r="T8" s="20"/>
      <c r="U8" s="20"/>
      <c r="V8" s="20"/>
    </row>
    <row r="9" spans="1:22" ht="19" x14ac:dyDescent="0.25">
      <c r="A9" s="20"/>
      <c r="B9" s="29" t="s">
        <v>551</v>
      </c>
      <c r="C9" s="27">
        <v>4024700000</v>
      </c>
      <c r="D9" s="27">
        <v>3032000000</v>
      </c>
      <c r="E9" s="27">
        <v>3040800000</v>
      </c>
      <c r="F9" s="28">
        <v>2999700000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3182700000</v>
      </c>
      <c r="D12" s="27">
        <v>2705500000</v>
      </c>
      <c r="E12" s="27">
        <v>2560000000</v>
      </c>
      <c r="F12" s="28">
        <v>2393700000</v>
      </c>
      <c r="G12" s="20"/>
      <c r="H12" s="20"/>
      <c r="I12" s="20"/>
      <c r="J12" s="20"/>
      <c r="K12" s="20"/>
      <c r="L12" s="20"/>
      <c r="M12" s="20"/>
      <c r="N12" s="20"/>
      <c r="O12" s="20"/>
      <c r="P12" s="20"/>
      <c r="Q12" s="20"/>
      <c r="R12" s="20"/>
      <c r="S12" s="20"/>
      <c r="T12" s="20"/>
      <c r="U12" s="20"/>
      <c r="V12" s="20"/>
    </row>
    <row r="13" spans="1:22" ht="19" x14ac:dyDescent="0.25">
      <c r="A13" s="20"/>
      <c r="B13" s="29" t="s">
        <v>555</v>
      </c>
      <c r="C13" s="27">
        <v>2889300000</v>
      </c>
      <c r="D13" s="27">
        <v>2370600000</v>
      </c>
      <c r="E13" s="27">
        <v>2240700000</v>
      </c>
      <c r="F13" s="28">
        <v>2085400000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880800000</v>
      </c>
      <c r="D17" s="34">
        <v>583200000</v>
      </c>
      <c r="E17" s="34">
        <v>543800000</v>
      </c>
      <c r="F17" s="35">
        <v>648000000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1.3496782102359792</v>
      </c>
      <c r="D24" s="50">
        <f>D17/(D4)</f>
        <v>1.1045454545454545</v>
      </c>
      <c r="E24" s="50">
        <f>E17/(E4)</f>
        <v>1.1834602829162133</v>
      </c>
      <c r="F24" s="51">
        <f>F17/(F4)</f>
        <v>1.4770914064280829</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0.12739369395429564</v>
      </c>
      <c r="D25" s="50">
        <f>D17/D6</f>
        <v>0.10794802502498797</v>
      </c>
      <c r="E25" s="50">
        <f>E17/E6</f>
        <v>0.10296317334090693</v>
      </c>
      <c r="F25" s="51">
        <f>F17/F6</f>
        <v>0.12743112229847986</v>
      </c>
      <c r="G25" s="46">
        <f>(IF(C25 &gt; 0.17, 100, IF(C25 &gt;= 0.1, 50, 0))) +
  (IF(D25 &gt; 0.17, 100, IF(D25 &gt;= 0.1, 50, 0))) +
  (IF(E25 &gt; 0.17, 100, IF(E25 &gt;= 0.1, 50, 0))) +
  (IF(F25 &gt; 0.17, 100, IF(F25 &gt;= 0.1, 50, 0)))</f>
        <v>200</v>
      </c>
      <c r="H25" s="47" t="s">
        <v>572</v>
      </c>
      <c r="I25" s="20"/>
      <c r="J25" s="20"/>
      <c r="K25" s="20"/>
      <c r="L25" s="20"/>
      <c r="M25" s="20"/>
      <c r="N25" s="20"/>
      <c r="O25" s="20"/>
      <c r="P25" s="20"/>
      <c r="Q25" s="20"/>
      <c r="R25" s="20"/>
      <c r="S25" s="20"/>
      <c r="T25" s="20"/>
      <c r="U25" s="20"/>
      <c r="V25" s="20"/>
    </row>
    <row r="26" spans="1:22" x14ac:dyDescent="0.2">
      <c r="A26" s="20"/>
      <c r="B26" s="39" t="s">
        <v>489</v>
      </c>
      <c r="C26" s="50">
        <f>C8/C6</f>
        <v>0.39070002892681516</v>
      </c>
      <c r="D26" s="50">
        <f>D8/D6</f>
        <v>0.35973420205086437</v>
      </c>
      <c r="E26" s="50">
        <f>E8/E6</f>
        <v>0.37406039950771564</v>
      </c>
      <c r="F26" s="51">
        <f>F8/F6</f>
        <v>0.4034335607952646</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1.3929671546741424</v>
      </c>
      <c r="D27" s="50">
        <f>D9/(D13+D10)</f>
        <v>1.2790010967687506</v>
      </c>
      <c r="E27" s="50">
        <f>E9/(E13+E10)</f>
        <v>1.3570759137769448</v>
      </c>
      <c r="F27" s="51">
        <f>F9/(F13+F10)</f>
        <v>1.4384290783542726</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0.10089713957180324</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0.30484892534523933</v>
      </c>
      <c r="D31" s="50">
        <f>D17/(D13+D10)</f>
        <v>0.24601366742596811</v>
      </c>
      <c r="E31" s="50">
        <f>E17/(E13+E10)</f>
        <v>0.24269201588789219</v>
      </c>
      <c r="F31" s="51">
        <f>F17/(F13+F10)</f>
        <v>0.31073175409993287</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4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0.58291666666666675</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3030000000</v>
      </c>
      <c r="D4" s="27">
        <v>3221000000</v>
      </c>
      <c r="E4" s="27">
        <v>3073000000</v>
      </c>
      <c r="F4" s="28">
        <v>2371000000</v>
      </c>
      <c r="G4" s="20"/>
      <c r="H4" s="20"/>
      <c r="I4" s="20"/>
      <c r="J4" s="20"/>
      <c r="K4" s="20"/>
      <c r="L4" s="20"/>
      <c r="M4" s="20"/>
      <c r="N4" s="20"/>
      <c r="O4" s="20"/>
      <c r="P4" s="20"/>
      <c r="Q4" s="20"/>
      <c r="R4" s="20"/>
      <c r="S4" s="20"/>
      <c r="T4" s="20"/>
      <c r="U4" s="20"/>
      <c r="V4" s="20"/>
    </row>
    <row r="5" spans="1:22" ht="19" x14ac:dyDescent="0.25">
      <c r="A5" s="20"/>
      <c r="B5" s="29" t="s">
        <v>547</v>
      </c>
      <c r="C5" s="27">
        <v>9550000000</v>
      </c>
      <c r="D5" s="27">
        <v>9142000000</v>
      </c>
      <c r="E5" s="27">
        <v>11092000000</v>
      </c>
      <c r="F5" s="28">
        <v>4447000000</v>
      </c>
      <c r="G5" s="20"/>
      <c r="H5" s="20"/>
      <c r="I5" s="20"/>
      <c r="J5" s="20"/>
      <c r="K5" s="20"/>
      <c r="L5" s="20"/>
      <c r="M5" s="20"/>
      <c r="N5" s="20"/>
      <c r="O5" s="20"/>
      <c r="P5" s="20"/>
      <c r="Q5" s="20"/>
      <c r="R5" s="20"/>
      <c r="S5" s="20"/>
      <c r="T5" s="20"/>
      <c r="U5" s="20"/>
      <c r="V5" s="20"/>
    </row>
    <row r="6" spans="1:22" ht="19" x14ac:dyDescent="0.25">
      <c r="A6" s="20"/>
      <c r="B6" s="29" t="s">
        <v>548</v>
      </c>
      <c r="C6" s="27">
        <v>47065000000</v>
      </c>
      <c r="D6" s="27">
        <v>43055000000</v>
      </c>
      <c r="E6" s="27">
        <v>44358000000</v>
      </c>
      <c r="F6" s="28">
        <v>34969000000</v>
      </c>
      <c r="G6" s="20"/>
      <c r="H6" s="20"/>
      <c r="I6" s="20"/>
      <c r="J6" s="20"/>
      <c r="K6" s="20"/>
      <c r="L6" s="20"/>
      <c r="M6" s="20"/>
      <c r="N6" s="20"/>
      <c r="O6" s="20"/>
      <c r="P6" s="20"/>
      <c r="Q6" s="20"/>
      <c r="R6" s="20"/>
      <c r="S6" s="20"/>
      <c r="T6" s="20"/>
      <c r="U6" s="20"/>
      <c r="V6" s="20"/>
    </row>
    <row r="7" spans="1:22" ht="19" x14ac:dyDescent="0.25">
      <c r="A7" s="20"/>
      <c r="B7" s="29" t="s">
        <v>549</v>
      </c>
      <c r="C7" s="27">
        <v>0</v>
      </c>
      <c r="D7" s="27">
        <v>0</v>
      </c>
      <c r="E7" s="27">
        <v>0</v>
      </c>
      <c r="F7" s="28">
        <v>0</v>
      </c>
      <c r="G7" s="20"/>
      <c r="H7" s="20"/>
      <c r="I7" s="20"/>
      <c r="J7" s="20"/>
      <c r="K7" s="20"/>
      <c r="L7" s="20"/>
      <c r="M7" s="20"/>
      <c r="N7" s="20"/>
      <c r="O7" s="20"/>
      <c r="P7" s="20"/>
      <c r="Q7" s="20"/>
      <c r="R7" s="20"/>
      <c r="S7" s="20"/>
      <c r="T7" s="20"/>
      <c r="U7" s="20"/>
      <c r="V7" s="20"/>
    </row>
    <row r="8" spans="1:22" ht="19" x14ac:dyDescent="0.25">
      <c r="A8" s="20"/>
      <c r="B8" s="29" t="s">
        <v>550</v>
      </c>
      <c r="C8" s="27">
        <v>0</v>
      </c>
      <c r="D8" s="27">
        <v>0</v>
      </c>
      <c r="E8" s="27">
        <v>0</v>
      </c>
      <c r="F8" s="28">
        <v>0</v>
      </c>
      <c r="G8" s="20"/>
      <c r="H8" s="20"/>
      <c r="I8" s="20"/>
      <c r="J8" s="20"/>
      <c r="K8" s="20"/>
      <c r="L8" s="20"/>
      <c r="M8" s="20"/>
      <c r="N8" s="20"/>
      <c r="O8" s="20"/>
      <c r="P8" s="20"/>
      <c r="Q8" s="20"/>
      <c r="R8" s="20"/>
      <c r="S8" s="20"/>
      <c r="T8" s="20"/>
      <c r="U8" s="20"/>
      <c r="V8" s="20"/>
    </row>
    <row r="9" spans="1:22" ht="19" x14ac:dyDescent="0.25">
      <c r="A9" s="20"/>
      <c r="B9" s="29" t="s">
        <v>551</v>
      </c>
      <c r="C9" s="27">
        <v>30747000000</v>
      </c>
      <c r="D9" s="27">
        <v>27685000000</v>
      </c>
      <c r="E9" s="27">
        <v>28255000000</v>
      </c>
      <c r="F9" s="28">
        <v>21241000000</v>
      </c>
      <c r="G9" s="20"/>
      <c r="H9" s="20"/>
      <c r="I9" s="20"/>
      <c r="J9" s="20"/>
      <c r="K9" s="20"/>
      <c r="L9" s="20"/>
      <c r="M9" s="20"/>
      <c r="N9" s="20"/>
      <c r="O9" s="20"/>
      <c r="P9" s="20"/>
      <c r="Q9" s="20"/>
      <c r="R9" s="20"/>
      <c r="S9" s="20"/>
      <c r="T9" s="20"/>
      <c r="U9" s="20"/>
      <c r="V9" s="20"/>
    </row>
    <row r="10" spans="1:22" ht="19" x14ac:dyDescent="0.25">
      <c r="A10" s="20"/>
      <c r="B10" s="29" t="s">
        <v>552</v>
      </c>
      <c r="C10" s="27">
        <v>13658000000</v>
      </c>
      <c r="D10" s="27">
        <v>12156000000</v>
      </c>
      <c r="E10" s="27">
        <v>10163000000</v>
      </c>
      <c r="F10" s="28">
        <v>9918000000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27540000000</v>
      </c>
      <c r="D12" s="27">
        <v>25492000000</v>
      </c>
      <c r="E12" s="27">
        <v>23086000000</v>
      </c>
      <c r="F12" s="28">
        <v>20517000000</v>
      </c>
      <c r="G12" s="20"/>
      <c r="H12" s="20"/>
      <c r="I12" s="20"/>
      <c r="J12" s="20"/>
      <c r="K12" s="20"/>
      <c r="L12" s="20"/>
      <c r="M12" s="20"/>
      <c r="N12" s="20"/>
      <c r="O12" s="20"/>
      <c r="P12" s="20"/>
      <c r="Q12" s="20"/>
      <c r="R12" s="20"/>
      <c r="S12" s="20"/>
      <c r="T12" s="20"/>
      <c r="U12" s="20"/>
      <c r="V12" s="20"/>
    </row>
    <row r="13" spans="1:22" ht="19" x14ac:dyDescent="0.25">
      <c r="A13" s="20"/>
      <c r="B13" s="29" t="s">
        <v>555</v>
      </c>
      <c r="C13" s="27">
        <v>16318000000</v>
      </c>
      <c r="D13" s="27">
        <v>15370000000</v>
      </c>
      <c r="E13" s="27">
        <v>16103000000</v>
      </c>
      <c r="F13" s="28">
        <v>13728000000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3981000000</v>
      </c>
      <c r="D17" s="34">
        <v>4587000000</v>
      </c>
      <c r="E17" s="34">
        <v>2262000000</v>
      </c>
      <c r="F17" s="35">
        <v>5639000000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f>C17/(C4)</f>
        <v>1.3138613861386139</v>
      </c>
      <c r="D24" s="50">
        <f>D17/(D4)</f>
        <v>1.4240918969264205</v>
      </c>
      <c r="E24" s="50">
        <f>E17/(E4)</f>
        <v>0.73608851285388865</v>
      </c>
      <c r="F24" s="51">
        <f>F17/(F4)</f>
        <v>2.3783213833825392</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8.458514819929884E-2</v>
      </c>
      <c r="D25" s="50">
        <f>D17/D6</f>
        <v>0.10653814887934038</v>
      </c>
      <c r="E25" s="50">
        <f>E17/E6</f>
        <v>5.0994183687271745E-2</v>
      </c>
      <c r="F25" s="51">
        <f>F17/F6</f>
        <v>0.16125711344333551</v>
      </c>
      <c r="G25" s="46">
        <f>(IF(C25 &gt; 0.17, 100, IF(C25 &gt;= 0.1, 50, 0))) +
  (IF(D25 &gt; 0.17, 100, IF(D25 &gt;= 0.1, 50, 0))) +
  (IF(E25 &gt; 0.17, 100, IF(E25 &gt;= 0.1, 50, 0))) +
  (IF(F25 &gt; 0.17, 100, IF(F25 &gt;= 0.1, 50, 0)))</f>
        <v>100</v>
      </c>
      <c r="H25" s="47" t="s">
        <v>572</v>
      </c>
      <c r="I25" s="20"/>
      <c r="J25" s="20"/>
      <c r="K25" s="20"/>
      <c r="L25" s="20"/>
      <c r="M25" s="20"/>
      <c r="N25" s="20"/>
      <c r="O25" s="20"/>
      <c r="P25" s="20"/>
      <c r="Q25" s="20"/>
      <c r="R25" s="20"/>
      <c r="S25" s="20"/>
      <c r="T25" s="20"/>
      <c r="U25" s="20"/>
      <c r="V25" s="20"/>
    </row>
    <row r="26" spans="1:22" x14ac:dyDescent="0.2">
      <c r="A26" s="20"/>
      <c r="B26" s="39" t="s">
        <v>489</v>
      </c>
      <c r="C26" s="50">
        <f>C8/C6</f>
        <v>0</v>
      </c>
      <c r="D26" s="50">
        <f>D8/D6</f>
        <v>0</v>
      </c>
      <c r="E26" s="50">
        <f>E8/E6</f>
        <v>0</v>
      </c>
      <c r="F26" s="51">
        <f>F8/F6</f>
        <v>0</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1.025720576461169</v>
      </c>
      <c r="D27" s="50">
        <f>D9/(D13+D10)</f>
        <v>1.005776356898932</v>
      </c>
      <c r="E27" s="50">
        <f>E9/(E13+E10)</f>
        <v>1.0757252722150308</v>
      </c>
      <c r="F27" s="51">
        <f>F9/(F13+F10)</f>
        <v>0.89829146578702534</v>
      </c>
      <c r="G27" s="46">
        <f>(IF(C27 &lt; 0.8, 100, IF(C27 &lt; 1, 50, 0))) +
  (IF(D27 &lt; 0.8, 100, IF(D27 &lt; 1, 50, 0))) +
  (IF(E27 &lt; 0.8, 100, IF(E27 &lt; 1, 50, 0))) +
  (IF(F27 &lt; 0.8, 100, IF(F27 &lt; 1, 50, 0)))</f>
        <v>50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0.10325705828455038</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0.1328062449959968</v>
      </c>
      <c r="D31" s="50">
        <f>D17/(D13+D10)</f>
        <v>0.16664244714088497</v>
      </c>
      <c r="E31" s="50">
        <f>E17/(E13+E10)</f>
        <v>8.6118937028858603E-2</v>
      </c>
      <c r="F31" s="51">
        <f>F17/(F13+F10)</f>
        <v>0.23847585215258393</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5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0.5033333333333333</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1109000000</v>
      </c>
      <c r="D4" s="27">
        <v>1156000000</v>
      </c>
      <c r="E4" s="27">
        <v>1164000000</v>
      </c>
      <c r="F4" s="28">
        <v>757000000</v>
      </c>
      <c r="G4" s="20"/>
      <c r="H4" s="20"/>
      <c r="I4" s="20"/>
      <c r="J4" s="20"/>
      <c r="K4" s="20"/>
      <c r="L4" s="20"/>
      <c r="M4" s="20"/>
      <c r="N4" s="20"/>
      <c r="O4" s="20"/>
      <c r="P4" s="20"/>
      <c r="Q4" s="20"/>
      <c r="R4" s="20"/>
      <c r="S4" s="20"/>
      <c r="T4" s="20"/>
      <c r="U4" s="20"/>
      <c r="V4" s="20"/>
    </row>
    <row r="5" spans="1:22" ht="19" x14ac:dyDescent="0.25">
      <c r="A5" s="20"/>
      <c r="B5" s="29" t="s">
        <v>547</v>
      </c>
      <c r="C5" s="27">
        <v>5561000000</v>
      </c>
      <c r="D5" s="27">
        <v>5571000000</v>
      </c>
      <c r="E5" s="27">
        <v>5349000000</v>
      </c>
      <c r="F5" s="28">
        <v>1990000000</v>
      </c>
      <c r="G5" s="20"/>
      <c r="H5" s="20"/>
      <c r="I5" s="20"/>
      <c r="J5" s="20"/>
      <c r="K5" s="20"/>
      <c r="L5" s="20"/>
      <c r="M5" s="20"/>
      <c r="N5" s="20"/>
      <c r="O5" s="20"/>
      <c r="P5" s="20"/>
      <c r="Q5" s="20"/>
      <c r="R5" s="20"/>
      <c r="S5" s="20"/>
      <c r="T5" s="20"/>
      <c r="U5" s="20"/>
      <c r="V5" s="20"/>
    </row>
    <row r="6" spans="1:22" ht="19" x14ac:dyDescent="0.25">
      <c r="A6" s="20"/>
      <c r="B6" s="29" t="s">
        <v>548</v>
      </c>
      <c r="C6" s="27">
        <v>189368000000</v>
      </c>
      <c r="D6" s="27">
        <v>182906000000</v>
      </c>
      <c r="E6" s="27">
        <v>174064000000</v>
      </c>
      <c r="F6" s="28">
        <v>123038000000</v>
      </c>
      <c r="G6" s="20"/>
      <c r="H6" s="20"/>
      <c r="I6" s="20"/>
      <c r="J6" s="20"/>
      <c r="K6" s="20"/>
      <c r="L6" s="20"/>
      <c r="M6" s="20"/>
      <c r="N6" s="20"/>
      <c r="O6" s="20"/>
      <c r="P6" s="20"/>
      <c r="Q6" s="20"/>
      <c r="R6" s="20"/>
      <c r="S6" s="20"/>
      <c r="T6" s="20"/>
      <c r="U6" s="20"/>
      <c r="V6" s="20"/>
    </row>
    <row r="7" spans="1:22" ht="19" x14ac:dyDescent="0.25">
      <c r="A7" s="20"/>
      <c r="B7" s="29" t="s">
        <v>549</v>
      </c>
      <c r="C7" s="27">
        <v>0</v>
      </c>
      <c r="D7" s="27">
        <v>0</v>
      </c>
      <c r="E7" s="27">
        <v>0</v>
      </c>
      <c r="F7" s="28">
        <v>0</v>
      </c>
      <c r="G7" s="20"/>
      <c r="H7" s="20"/>
      <c r="I7" s="20"/>
      <c r="J7" s="20"/>
      <c r="K7" s="20"/>
      <c r="L7" s="20"/>
      <c r="M7" s="20"/>
      <c r="N7" s="20"/>
      <c r="O7" s="20"/>
      <c r="P7" s="20"/>
      <c r="Q7" s="20"/>
      <c r="R7" s="20"/>
      <c r="S7" s="20"/>
      <c r="T7" s="20"/>
      <c r="U7" s="20"/>
      <c r="V7" s="20"/>
    </row>
    <row r="8" spans="1:22" ht="19" x14ac:dyDescent="0.25">
      <c r="A8" s="20"/>
      <c r="B8" s="29" t="s">
        <v>550</v>
      </c>
      <c r="C8" s="27">
        <v>0</v>
      </c>
      <c r="D8" s="27">
        <v>0</v>
      </c>
      <c r="E8" s="27">
        <v>0</v>
      </c>
      <c r="F8" s="28">
        <v>0</v>
      </c>
      <c r="G8" s="20"/>
      <c r="H8" s="20"/>
      <c r="I8" s="20"/>
      <c r="J8" s="20"/>
      <c r="K8" s="20"/>
      <c r="L8" s="20"/>
      <c r="M8" s="20"/>
      <c r="N8" s="20"/>
      <c r="O8" s="20"/>
      <c r="P8" s="20"/>
      <c r="Q8" s="20"/>
      <c r="R8" s="20"/>
      <c r="S8" s="20"/>
      <c r="T8" s="20"/>
      <c r="U8" s="20"/>
      <c r="V8" s="20"/>
    </row>
    <row r="9" spans="1:22" ht="19" x14ac:dyDescent="0.25">
      <c r="A9" s="20"/>
      <c r="B9" s="29" t="s">
        <v>551</v>
      </c>
      <c r="C9" s="27">
        <v>169970000000</v>
      </c>
      <c r="D9" s="27">
        <v>165137000000</v>
      </c>
      <c r="E9" s="27">
        <v>154746000000</v>
      </c>
      <c r="F9" s="28">
        <v>110045000000</v>
      </c>
      <c r="G9" s="20"/>
      <c r="H9" s="20"/>
      <c r="I9" s="20"/>
      <c r="J9" s="20"/>
      <c r="K9" s="20"/>
      <c r="L9" s="20"/>
      <c r="M9" s="20"/>
      <c r="N9" s="20"/>
      <c r="O9" s="20"/>
      <c r="P9" s="20"/>
      <c r="Q9" s="20"/>
      <c r="R9" s="20"/>
      <c r="S9" s="20"/>
      <c r="T9" s="20"/>
      <c r="U9" s="20"/>
      <c r="V9" s="20"/>
    </row>
    <row r="10" spans="1:22" ht="19" x14ac:dyDescent="0.25">
      <c r="A10" s="20"/>
      <c r="B10" s="29" t="s">
        <v>552</v>
      </c>
      <c r="C10" s="27">
        <v>91000000</v>
      </c>
      <c r="D10" s="27">
        <v>80000000</v>
      </c>
      <c r="E10" s="27">
        <v>79000000</v>
      </c>
      <c r="F10" s="28">
        <v>59000000</v>
      </c>
      <c r="G10" s="20"/>
      <c r="H10" s="20"/>
      <c r="I10" s="20"/>
      <c r="J10" s="20"/>
      <c r="K10" s="20"/>
      <c r="L10" s="20"/>
      <c r="M10" s="20"/>
      <c r="N10" s="20"/>
      <c r="O10" s="20"/>
      <c r="P10" s="20"/>
      <c r="Q10" s="20"/>
      <c r="R10" s="20"/>
      <c r="S10" s="20"/>
      <c r="T10" s="20"/>
      <c r="U10" s="20"/>
      <c r="V10" s="20"/>
    </row>
    <row r="11" spans="1:22" ht="19" x14ac:dyDescent="0.25">
      <c r="A11" s="20"/>
      <c r="B11" s="29" t="s">
        <v>553</v>
      </c>
      <c r="C11" s="27">
        <v>2394000000</v>
      </c>
      <c r="D11" s="27">
        <v>2167000000</v>
      </c>
      <c r="E11" s="27">
        <v>2167000000</v>
      </c>
      <c r="F11" s="28">
        <v>2191000000</v>
      </c>
      <c r="G11" s="20"/>
      <c r="H11" s="20"/>
      <c r="I11" s="20"/>
      <c r="J11" s="20"/>
      <c r="K11" s="20"/>
      <c r="L11" s="20"/>
      <c r="M11" s="20"/>
      <c r="N11" s="20"/>
      <c r="O11" s="20"/>
      <c r="P11" s="20"/>
      <c r="Q11" s="20"/>
      <c r="R11" s="20"/>
      <c r="S11" s="20"/>
      <c r="T11" s="20"/>
      <c r="U11" s="20"/>
      <c r="V11" s="20"/>
    </row>
    <row r="12" spans="1:22" ht="19" x14ac:dyDescent="0.25">
      <c r="A12" s="20"/>
      <c r="B12" s="29" t="s">
        <v>554</v>
      </c>
      <c r="C12" s="27">
        <v>4322000000</v>
      </c>
      <c r="D12" s="27">
        <v>3419000000</v>
      </c>
      <c r="E12" s="27">
        <v>2202000000</v>
      </c>
      <c r="F12" s="28">
        <v>1878000000</v>
      </c>
      <c r="G12" s="20"/>
      <c r="H12" s="20"/>
      <c r="I12" s="20"/>
      <c r="J12" s="20"/>
      <c r="K12" s="20"/>
      <c r="L12" s="20"/>
      <c r="M12" s="20"/>
      <c r="N12" s="20"/>
      <c r="O12" s="20"/>
      <c r="P12" s="20"/>
      <c r="Q12" s="20"/>
      <c r="R12" s="20"/>
      <c r="S12" s="20"/>
      <c r="T12" s="20"/>
      <c r="U12" s="20"/>
      <c r="V12" s="20"/>
    </row>
    <row r="13" spans="1:22" ht="19" x14ac:dyDescent="0.25">
      <c r="A13" s="20"/>
      <c r="B13" s="29" t="s">
        <v>555</v>
      </c>
      <c r="C13" s="27">
        <v>19398000000</v>
      </c>
      <c r="D13" s="27">
        <v>17769000000</v>
      </c>
      <c r="E13" s="27">
        <v>19318000000</v>
      </c>
      <c r="F13" s="28">
        <v>12993000000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2657000000</v>
      </c>
      <c r="D17" s="34">
        <v>4027000000</v>
      </c>
      <c r="E17" s="34">
        <v>2062000000</v>
      </c>
      <c r="F17" s="35">
        <v>1323000000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f>C17/(C4)</f>
        <v>2.3958521190261495</v>
      </c>
      <c r="D24" s="50">
        <f>D17/(D4)</f>
        <v>3.4835640138408306</v>
      </c>
      <c r="E24" s="50">
        <f>E17/(E4)</f>
        <v>1.7714776632302405</v>
      </c>
      <c r="F24" s="51">
        <f>F17/(F4)</f>
        <v>1.7476882430647291</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1.4030881669553462E-2</v>
      </c>
      <c r="D25" s="50">
        <f>D17/D6</f>
        <v>2.2016773643292183E-2</v>
      </c>
      <c r="E25" s="50">
        <f>E17/E6</f>
        <v>1.184621748322456E-2</v>
      </c>
      <c r="F25" s="51">
        <f>F17/F6</f>
        <v>1.0752775565272517E-2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v>
      </c>
      <c r="D26" s="50">
        <f>D8/D6</f>
        <v>0</v>
      </c>
      <c r="E26" s="50">
        <f>E8/E6</f>
        <v>0</v>
      </c>
      <c r="F26" s="51">
        <f>F8/F6</f>
        <v>0</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8.7213299810149323</v>
      </c>
      <c r="D27" s="50">
        <f>D9/(D13+D10)</f>
        <v>9.2518908622331786</v>
      </c>
      <c r="E27" s="50">
        <f>E9/(E13+E10)</f>
        <v>7.9778316234469244</v>
      </c>
      <c r="F27" s="51">
        <f>F9/(F13+F10)</f>
        <v>8.4312749003984067</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Fail</v>
      </c>
      <c r="D28" s="52" t="str">
        <f>IF(D11=0, "Pass", "Fail")</f>
        <v>Fail</v>
      </c>
      <c r="E28" s="52" t="str">
        <f>IF(E11=0, "Pass", "Fail")</f>
        <v>Fail</v>
      </c>
      <c r="F28" s="53" t="str">
        <f>IF(F11=0, "Pass", "Fail")</f>
        <v>Fail</v>
      </c>
      <c r="G28" s="46">
        <f>(COUNTIF(C28:F28, "Pass") * 100) + (COUNTIF(C28:F28, "Fail") * 0)</f>
        <v>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0.32977188586098932</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0.13633331622966802</v>
      </c>
      <c r="D31" s="50">
        <f>D17/(D13+D10)</f>
        <v>0.22561488038545577</v>
      </c>
      <c r="E31" s="50">
        <f>E17/(E13+E10)</f>
        <v>0.10630509872660721</v>
      </c>
      <c r="F31" s="51">
        <f>F17/(F13+F10)</f>
        <v>0.10136377566656452</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6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0.35833333333333334</v>
      </c>
      <c r="J2" s="20"/>
      <c r="K2" s="20"/>
      <c r="L2" s="20"/>
      <c r="M2" s="20"/>
      <c r="N2" s="20"/>
      <c r="O2" s="20"/>
      <c r="P2" s="20"/>
      <c r="Q2" s="20"/>
      <c r="R2" s="20"/>
      <c r="S2" s="20"/>
      <c r="T2" s="20"/>
      <c r="U2" s="20"/>
      <c r="V2" s="20"/>
    </row>
    <row r="3" spans="1:22" ht="19" x14ac:dyDescent="0.25">
      <c r="A3" s="20"/>
      <c r="B3" s="26" t="s">
        <v>545</v>
      </c>
      <c r="C3" s="27">
        <v>186000000</v>
      </c>
      <c r="D3" s="27">
        <v>183000000</v>
      </c>
      <c r="E3" s="27">
        <v>161000000</v>
      </c>
      <c r="F3" s="28">
        <v>137000000</v>
      </c>
      <c r="G3" s="20"/>
      <c r="H3" s="20"/>
      <c r="I3" s="20"/>
      <c r="J3" s="20"/>
      <c r="K3" s="20"/>
      <c r="L3" s="20"/>
      <c r="M3" s="20"/>
      <c r="N3" s="20"/>
      <c r="O3" s="20"/>
      <c r="P3" s="20"/>
      <c r="Q3" s="20"/>
      <c r="R3" s="20"/>
      <c r="S3" s="20"/>
      <c r="T3" s="20"/>
      <c r="U3" s="20"/>
      <c r="V3" s="20"/>
    </row>
    <row r="4" spans="1:22" ht="19" x14ac:dyDescent="0.25">
      <c r="A4" s="20"/>
      <c r="B4" s="29" t="s">
        <v>546</v>
      </c>
      <c r="C4" s="27">
        <v>3558000000</v>
      </c>
      <c r="D4" s="27">
        <v>3480000000</v>
      </c>
      <c r="E4" s="27">
        <v>3348000000</v>
      </c>
      <c r="F4" s="28">
        <v>3170000000</v>
      </c>
      <c r="G4" s="20"/>
      <c r="H4" s="20"/>
      <c r="I4" s="20"/>
      <c r="J4" s="20"/>
      <c r="K4" s="20"/>
      <c r="L4" s="20"/>
      <c r="M4" s="20"/>
      <c r="N4" s="20"/>
      <c r="O4" s="20"/>
      <c r="P4" s="20"/>
      <c r="Q4" s="20"/>
      <c r="R4" s="20"/>
      <c r="S4" s="20"/>
      <c r="T4" s="20"/>
      <c r="U4" s="20"/>
      <c r="V4" s="20"/>
    </row>
    <row r="5" spans="1:22" ht="19" x14ac:dyDescent="0.25">
      <c r="A5" s="20"/>
      <c r="B5" s="29" t="s">
        <v>547</v>
      </c>
      <c r="C5" s="27">
        <v>2618000000</v>
      </c>
      <c r="D5" s="27">
        <v>2618000000</v>
      </c>
      <c r="E5" s="27">
        <v>2628000000</v>
      </c>
      <c r="F5" s="28">
        <v>1617000000</v>
      </c>
      <c r="G5" s="20"/>
      <c r="H5" s="20"/>
      <c r="I5" s="20"/>
      <c r="J5" s="20"/>
      <c r="K5" s="20"/>
      <c r="L5" s="20"/>
      <c r="M5" s="20"/>
      <c r="N5" s="20"/>
      <c r="O5" s="20"/>
      <c r="P5" s="20"/>
      <c r="Q5" s="20"/>
      <c r="R5" s="20"/>
      <c r="S5" s="20"/>
      <c r="T5" s="20"/>
      <c r="U5" s="20"/>
      <c r="V5" s="20"/>
    </row>
    <row r="6" spans="1:22" ht="19" x14ac:dyDescent="0.25">
      <c r="A6" s="20"/>
      <c r="B6" s="29" t="s">
        <v>548</v>
      </c>
      <c r="C6" s="27">
        <v>11215000000</v>
      </c>
      <c r="D6" s="27">
        <v>10857000000</v>
      </c>
      <c r="E6" s="27">
        <v>10627000000</v>
      </c>
      <c r="F6" s="28">
        <v>8157000000</v>
      </c>
      <c r="G6" s="20"/>
      <c r="H6" s="20"/>
      <c r="I6" s="20"/>
      <c r="J6" s="20"/>
      <c r="K6" s="20"/>
      <c r="L6" s="20"/>
      <c r="M6" s="20"/>
      <c r="N6" s="20"/>
      <c r="O6" s="20"/>
      <c r="P6" s="20"/>
      <c r="Q6" s="20"/>
      <c r="R6" s="20"/>
      <c r="S6" s="20"/>
      <c r="T6" s="20"/>
      <c r="U6" s="20"/>
      <c r="V6" s="20"/>
    </row>
    <row r="7" spans="1:22" ht="19" x14ac:dyDescent="0.25">
      <c r="A7" s="20"/>
      <c r="B7" s="29" t="s">
        <v>549</v>
      </c>
      <c r="C7" s="27">
        <v>3032000000</v>
      </c>
      <c r="D7" s="27">
        <v>2895000000</v>
      </c>
      <c r="E7" s="27">
        <v>2427000000</v>
      </c>
      <c r="F7" s="28">
        <v>2226000000</v>
      </c>
      <c r="G7" s="20"/>
      <c r="H7" s="20"/>
      <c r="I7" s="20"/>
      <c r="J7" s="20"/>
      <c r="K7" s="20"/>
      <c r="L7" s="20"/>
      <c r="M7" s="20"/>
      <c r="N7" s="20"/>
      <c r="O7" s="20"/>
      <c r="P7" s="20"/>
      <c r="Q7" s="20"/>
      <c r="R7" s="20"/>
      <c r="S7" s="20"/>
      <c r="T7" s="20"/>
      <c r="U7" s="20"/>
      <c r="V7" s="20"/>
    </row>
    <row r="8" spans="1:22" ht="19" x14ac:dyDescent="0.25">
      <c r="A8" s="20"/>
      <c r="B8" s="29" t="s">
        <v>550</v>
      </c>
      <c r="C8" s="27">
        <v>4090000000</v>
      </c>
      <c r="D8" s="27">
        <v>4473000000</v>
      </c>
      <c r="E8" s="27">
        <v>5392000000</v>
      </c>
      <c r="F8" s="28">
        <v>4030000000</v>
      </c>
      <c r="G8" s="20"/>
      <c r="H8" s="20"/>
      <c r="I8" s="20"/>
      <c r="J8" s="20"/>
      <c r="K8" s="20"/>
      <c r="L8" s="20"/>
      <c r="M8" s="20"/>
      <c r="N8" s="20"/>
      <c r="O8" s="20"/>
      <c r="P8" s="20"/>
      <c r="Q8" s="20"/>
      <c r="R8" s="20"/>
      <c r="S8" s="20"/>
      <c r="T8" s="20"/>
      <c r="U8" s="20"/>
      <c r="V8" s="20"/>
    </row>
    <row r="9" spans="1:22" ht="19" x14ac:dyDescent="0.25">
      <c r="A9" s="20"/>
      <c r="B9" s="29" t="s">
        <v>551</v>
      </c>
      <c r="C9" s="27">
        <v>7122000000</v>
      </c>
      <c r="D9" s="27">
        <v>7368000000</v>
      </c>
      <c r="E9" s="27">
        <v>7819000000</v>
      </c>
      <c r="F9" s="28">
        <v>6256000000</v>
      </c>
      <c r="G9" s="20"/>
      <c r="H9" s="20"/>
      <c r="I9" s="20"/>
      <c r="J9" s="20"/>
      <c r="K9" s="20"/>
      <c r="L9" s="20"/>
      <c r="M9" s="20"/>
      <c r="N9" s="20"/>
      <c r="O9" s="20"/>
      <c r="P9" s="20"/>
      <c r="Q9" s="20"/>
      <c r="R9" s="20"/>
      <c r="S9" s="20"/>
      <c r="T9" s="20"/>
      <c r="U9" s="20"/>
      <c r="V9" s="20"/>
    </row>
    <row r="10" spans="1:22" ht="19" x14ac:dyDescent="0.25">
      <c r="A10" s="20"/>
      <c r="B10" s="29" t="s">
        <v>552</v>
      </c>
      <c r="C10" s="27">
        <v>2286000000</v>
      </c>
      <c r="D10" s="27">
        <v>2211000000</v>
      </c>
      <c r="E10" s="27">
        <v>2159000000</v>
      </c>
      <c r="F10" s="28">
        <v>2058000000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4755000000</v>
      </c>
      <c r="D12" s="27">
        <v>4276000000</v>
      </c>
      <c r="E12" s="27">
        <v>3891000000</v>
      </c>
      <c r="F12" s="28">
        <v>3533000000</v>
      </c>
      <c r="G12" s="20"/>
      <c r="H12" s="20"/>
      <c r="I12" s="20"/>
      <c r="J12" s="20"/>
      <c r="K12" s="20"/>
      <c r="L12" s="20"/>
      <c r="M12" s="20"/>
      <c r="N12" s="20"/>
      <c r="O12" s="20"/>
      <c r="P12" s="20"/>
      <c r="Q12" s="20"/>
      <c r="R12" s="20"/>
      <c r="S12" s="20"/>
      <c r="T12" s="20"/>
      <c r="U12" s="20"/>
      <c r="V12" s="20"/>
    </row>
    <row r="13" spans="1:22" ht="19" x14ac:dyDescent="0.25">
      <c r="A13" s="20"/>
      <c r="B13" s="29" t="s">
        <v>555</v>
      </c>
      <c r="C13" s="27">
        <v>4093000000</v>
      </c>
      <c r="D13" s="27">
        <v>3489000000</v>
      </c>
      <c r="E13" s="27">
        <v>2808000000</v>
      </c>
      <c r="F13" s="28">
        <v>1901000000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970000000</v>
      </c>
      <c r="D17" s="34">
        <v>766000000</v>
      </c>
      <c r="E17" s="34">
        <v>760000000</v>
      </c>
      <c r="F17" s="35">
        <v>1093000000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0.27262507026419336</v>
      </c>
      <c r="D24" s="50">
        <f>D17/(D4)</f>
        <v>0.22011494252873562</v>
      </c>
      <c r="E24" s="50">
        <f>E17/(E4)</f>
        <v>0.22700119474313021</v>
      </c>
      <c r="F24" s="51">
        <f>F17/(F4)</f>
        <v>0.34479495268138799</v>
      </c>
      <c r="G24" s="46">
        <f>(IF(C24 &gt; 0.5, 100, IF(C24 &gt;= 0.2, 50, 0))) +
  (IF(D24 &gt; 0.5, 100, IF(D24 &gt;= 0.2, 50, 0))) +
  (IF(E24 &gt; 0.5, 100, IF(E24 &gt;= 0.2, 50, 0))) +
  (IF(F24 &gt; 0.5, 100, IF(F24 &gt;= 0.2, 50, 0)))</f>
        <v>200</v>
      </c>
      <c r="H24" s="47" t="s">
        <v>571</v>
      </c>
      <c r="I24" s="20"/>
      <c r="J24" s="20"/>
      <c r="K24" s="20"/>
      <c r="L24" s="20"/>
      <c r="M24" s="20"/>
      <c r="N24" s="20"/>
      <c r="O24" s="20"/>
      <c r="P24" s="20"/>
      <c r="Q24" s="20"/>
      <c r="R24" s="20"/>
      <c r="S24" s="20"/>
      <c r="T24" s="20"/>
      <c r="U24" s="20"/>
      <c r="V24" s="20"/>
    </row>
    <row r="25" spans="1:22" x14ac:dyDescent="0.2">
      <c r="A25" s="20"/>
      <c r="B25" s="39" t="s">
        <v>487</v>
      </c>
      <c r="C25" s="50">
        <f>C17/C6</f>
        <v>8.6491306286223812E-2</v>
      </c>
      <c r="D25" s="50">
        <f>D17/D6</f>
        <v>7.0553559915262049E-2</v>
      </c>
      <c r="E25" s="50">
        <f>E17/E6</f>
        <v>7.1515949938835047E-2</v>
      </c>
      <c r="F25" s="51">
        <f>F17/F6</f>
        <v>0.13399534142454333</v>
      </c>
      <c r="G25" s="46">
        <f>(IF(C25 &gt; 0.17, 100, IF(C25 &gt;= 0.1, 50, 0))) +
  (IF(D25 &gt; 0.17, 100, IF(D25 &gt;= 0.1, 50, 0))) +
  (IF(E25 &gt; 0.17, 100, IF(E25 &gt;= 0.1, 50, 0))) +
  (IF(F25 &gt; 0.17, 100, IF(F25 &gt;= 0.1, 50, 0)))</f>
        <v>50</v>
      </c>
      <c r="H25" s="47" t="s">
        <v>572</v>
      </c>
      <c r="I25" s="20"/>
      <c r="J25" s="20"/>
      <c r="K25" s="20"/>
      <c r="L25" s="20"/>
      <c r="M25" s="20"/>
      <c r="N25" s="20"/>
      <c r="O25" s="20"/>
      <c r="P25" s="20"/>
      <c r="Q25" s="20"/>
      <c r="R25" s="20"/>
      <c r="S25" s="20"/>
      <c r="T25" s="20"/>
      <c r="U25" s="20"/>
      <c r="V25" s="20"/>
    </row>
    <row r="26" spans="1:22" x14ac:dyDescent="0.2">
      <c r="A26" s="20"/>
      <c r="B26" s="39" t="s">
        <v>489</v>
      </c>
      <c r="C26" s="50">
        <f>C8/C6</f>
        <v>0.36469014712438697</v>
      </c>
      <c r="D26" s="50">
        <f>D8/D6</f>
        <v>0.41199226305609282</v>
      </c>
      <c r="E26" s="50">
        <f>E8/E6</f>
        <v>0.50738684482920859</v>
      </c>
      <c r="F26" s="51">
        <f>F8/F6</f>
        <v>0.49405418658820643</v>
      </c>
      <c r="G26" s="46">
        <f>(IF(C26 &lt; 0.5, 100, 0)) +
  (IF(D26 &lt; 0.5, 100, 0)) +
  (IF(E26 &lt; 0.5, 100, 0)) +
  (IF(F26 &lt; 0.5, 100, 0))</f>
        <v>300</v>
      </c>
      <c r="H26" s="47" t="s">
        <v>573</v>
      </c>
      <c r="I26" s="20"/>
      <c r="J26" s="20"/>
      <c r="K26" s="20"/>
      <c r="L26" s="20"/>
      <c r="M26" s="20"/>
      <c r="N26" s="20"/>
      <c r="O26" s="20"/>
      <c r="P26" s="20"/>
      <c r="Q26" s="20"/>
      <c r="R26" s="20"/>
      <c r="S26" s="20"/>
      <c r="T26" s="20"/>
      <c r="U26" s="20"/>
      <c r="V26" s="20"/>
    </row>
    <row r="27" spans="1:22" x14ac:dyDescent="0.2">
      <c r="A27" s="20"/>
      <c r="B27" s="39" t="s">
        <v>574</v>
      </c>
      <c r="C27" s="50">
        <f>C9/(C13+C10)</f>
        <v>1.1164759366671893</v>
      </c>
      <c r="D27" s="50">
        <f>D9/(D13+D10)</f>
        <v>1.2926315789473684</v>
      </c>
      <c r="E27" s="50">
        <f>E9/(E13+E10)</f>
        <v>1.5741896517012282</v>
      </c>
      <c r="F27" s="51">
        <f>F9/(F13+F10)</f>
        <v>1.580197019449356</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0.10409906015453198</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0.15206145163818779</v>
      </c>
      <c r="D31" s="50">
        <f>D17/(D13+D10)</f>
        <v>0.13438596491228069</v>
      </c>
      <c r="E31" s="50">
        <f>E17/(E13+E10)</f>
        <v>0.15300986510972417</v>
      </c>
      <c r="F31" s="51">
        <f>F17/(F13+F10)</f>
        <v>0.27607981813589288</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7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0.33666666666666667</v>
      </c>
      <c r="J2" s="20"/>
      <c r="K2" s="20"/>
      <c r="L2" s="20"/>
      <c r="M2" s="20"/>
      <c r="N2" s="20"/>
      <c r="O2" s="20"/>
      <c r="P2" s="20"/>
      <c r="Q2" s="20"/>
      <c r="R2" s="20"/>
      <c r="S2" s="20"/>
      <c r="T2" s="20"/>
      <c r="U2" s="20"/>
      <c r="V2" s="20"/>
    </row>
    <row r="3" spans="1:22" ht="19" x14ac:dyDescent="0.25">
      <c r="A3" s="20"/>
      <c r="B3" s="26" t="s">
        <v>545</v>
      </c>
      <c r="C3" s="27">
        <v>1161000000</v>
      </c>
      <c r="D3" s="27">
        <v>1552000000</v>
      </c>
      <c r="E3" s="27">
        <v>1649000000</v>
      </c>
      <c r="F3" s="28">
        <v>1812000000</v>
      </c>
      <c r="G3" s="20"/>
      <c r="H3" s="20"/>
      <c r="I3" s="20"/>
      <c r="J3" s="20"/>
      <c r="K3" s="20"/>
      <c r="L3" s="20"/>
      <c r="M3" s="20"/>
      <c r="N3" s="20"/>
      <c r="O3" s="20"/>
      <c r="P3" s="20"/>
      <c r="Q3" s="20"/>
      <c r="R3" s="20"/>
      <c r="S3" s="20"/>
      <c r="T3" s="20"/>
      <c r="U3" s="20"/>
      <c r="V3" s="20"/>
    </row>
    <row r="4" spans="1:22" ht="19" x14ac:dyDescent="0.25">
      <c r="A4" s="20"/>
      <c r="B4" s="29" t="s">
        <v>546</v>
      </c>
      <c r="C4" s="27">
        <v>8722000000</v>
      </c>
      <c r="D4" s="27">
        <v>8212000000</v>
      </c>
      <c r="E4" s="27">
        <v>8916000000</v>
      </c>
      <c r="F4" s="28">
        <v>9770000000</v>
      </c>
      <c r="G4" s="20"/>
      <c r="H4" s="20"/>
      <c r="I4" s="20"/>
      <c r="J4" s="20"/>
      <c r="K4" s="20"/>
      <c r="L4" s="20"/>
      <c r="M4" s="20"/>
      <c r="N4" s="20"/>
      <c r="O4" s="20"/>
      <c r="P4" s="20"/>
      <c r="Q4" s="20"/>
      <c r="R4" s="20"/>
      <c r="S4" s="20"/>
      <c r="T4" s="20"/>
      <c r="U4" s="20"/>
      <c r="V4" s="20"/>
    </row>
    <row r="5" spans="1:22" ht="19" x14ac:dyDescent="0.25">
      <c r="A5" s="20"/>
      <c r="B5" s="29" t="s">
        <v>547</v>
      </c>
      <c r="C5" s="27">
        <v>60178000000</v>
      </c>
      <c r="D5" s="27">
        <v>55949000000</v>
      </c>
      <c r="E5" s="27">
        <v>55643000000</v>
      </c>
      <c r="F5" s="28">
        <v>53765000000</v>
      </c>
      <c r="G5" s="20"/>
      <c r="H5" s="20"/>
      <c r="I5" s="20"/>
      <c r="J5" s="20"/>
      <c r="K5" s="20"/>
      <c r="L5" s="20"/>
      <c r="M5" s="20"/>
      <c r="N5" s="20"/>
      <c r="O5" s="20"/>
      <c r="P5" s="20"/>
      <c r="Q5" s="20"/>
      <c r="R5" s="20"/>
      <c r="S5" s="20"/>
      <c r="T5" s="20"/>
      <c r="U5" s="20"/>
      <c r="V5" s="20"/>
    </row>
    <row r="6" spans="1:22" ht="19" x14ac:dyDescent="0.25">
      <c r="A6" s="20"/>
      <c r="B6" s="29" t="s">
        <v>548</v>
      </c>
      <c r="C6" s="27">
        <v>135241000000</v>
      </c>
      <c r="D6" s="27">
        <v>127243000000</v>
      </c>
      <c r="E6" s="27">
        <v>132001000000</v>
      </c>
      <c r="F6" s="28">
        <v>155971000000</v>
      </c>
      <c r="G6" s="20"/>
      <c r="H6" s="20"/>
      <c r="I6" s="20"/>
      <c r="J6" s="20"/>
      <c r="K6" s="20"/>
      <c r="L6" s="20"/>
      <c r="M6" s="20"/>
      <c r="N6" s="20"/>
      <c r="O6" s="20"/>
      <c r="P6" s="20"/>
      <c r="Q6" s="20"/>
      <c r="R6" s="20"/>
      <c r="S6" s="20"/>
      <c r="T6" s="20"/>
      <c r="U6" s="20"/>
      <c r="V6" s="20"/>
    </row>
    <row r="7" spans="1:22" ht="19" x14ac:dyDescent="0.25">
      <c r="A7" s="20"/>
      <c r="B7" s="29" t="s">
        <v>549</v>
      </c>
      <c r="C7" s="27">
        <v>34122000000</v>
      </c>
      <c r="D7" s="27">
        <v>31505000000</v>
      </c>
      <c r="E7" s="27">
        <v>33619000000</v>
      </c>
      <c r="F7" s="28">
        <v>39869000000</v>
      </c>
      <c r="G7" s="20"/>
      <c r="H7" s="20"/>
      <c r="I7" s="20"/>
      <c r="J7" s="20"/>
      <c r="K7" s="20"/>
      <c r="L7" s="20"/>
      <c r="M7" s="20"/>
      <c r="N7" s="20"/>
      <c r="O7" s="20"/>
      <c r="P7" s="20"/>
      <c r="Q7" s="20"/>
      <c r="R7" s="20"/>
      <c r="S7" s="20"/>
      <c r="T7" s="20"/>
      <c r="U7" s="20"/>
      <c r="V7" s="20"/>
    </row>
    <row r="8" spans="1:22" ht="19" x14ac:dyDescent="0.25">
      <c r="A8" s="20"/>
      <c r="B8" s="29" t="s">
        <v>550</v>
      </c>
      <c r="C8" s="27">
        <v>78506000000</v>
      </c>
      <c r="D8" s="27">
        <v>73717000000</v>
      </c>
      <c r="E8" s="27">
        <v>79386000000</v>
      </c>
      <c r="F8" s="28">
        <v>95376000000</v>
      </c>
      <c r="G8" s="20"/>
      <c r="H8" s="20"/>
      <c r="I8" s="20"/>
      <c r="J8" s="20"/>
      <c r="K8" s="20"/>
      <c r="L8" s="20"/>
      <c r="M8" s="20"/>
      <c r="N8" s="20"/>
      <c r="O8" s="20"/>
      <c r="P8" s="20"/>
      <c r="Q8" s="20"/>
      <c r="R8" s="20"/>
      <c r="S8" s="20"/>
      <c r="T8" s="20"/>
      <c r="U8" s="20"/>
      <c r="V8" s="20"/>
    </row>
    <row r="9" spans="1:22" ht="19" x14ac:dyDescent="0.25">
      <c r="A9" s="20"/>
      <c r="B9" s="29" t="s">
        <v>551</v>
      </c>
      <c r="C9" s="27">
        <v>112628000000</v>
      </c>
      <c r="D9" s="27">
        <v>105222000000</v>
      </c>
      <c r="E9" s="27">
        <v>113005000000</v>
      </c>
      <c r="F9" s="28">
        <v>135245000000</v>
      </c>
      <c r="G9" s="20"/>
      <c r="H9" s="20"/>
      <c r="I9" s="20"/>
      <c r="J9" s="20"/>
      <c r="K9" s="20"/>
      <c r="L9" s="20"/>
      <c r="M9" s="20"/>
      <c r="N9" s="20"/>
      <c r="O9" s="20"/>
      <c r="P9" s="20"/>
      <c r="Q9" s="20"/>
      <c r="R9" s="20"/>
      <c r="S9" s="20"/>
      <c r="T9" s="20"/>
      <c r="U9" s="20"/>
      <c r="V9" s="20"/>
    </row>
    <row r="10" spans="1:22" ht="19" x14ac:dyDescent="0.25">
      <c r="A10" s="20"/>
      <c r="B10" s="29" t="s">
        <v>552</v>
      </c>
      <c r="C10" s="27">
        <v>169624000000</v>
      </c>
      <c r="D10" s="27">
        <v>169484000000</v>
      </c>
      <c r="E10" s="27">
        <v>169392000000</v>
      </c>
      <c r="F10" s="28">
        <v>169339000000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151276000000</v>
      </c>
      <c r="D12" s="27">
        <v>149825000000</v>
      </c>
      <c r="E12" s="27">
        <v>154209000000</v>
      </c>
      <c r="F12" s="28">
        <v>162717000000</v>
      </c>
      <c r="G12" s="20"/>
      <c r="H12" s="20"/>
      <c r="I12" s="20"/>
      <c r="J12" s="20"/>
      <c r="K12" s="20"/>
      <c r="L12" s="20"/>
      <c r="M12" s="20"/>
      <c r="N12" s="20"/>
      <c r="O12" s="20"/>
      <c r="P12" s="20"/>
      <c r="Q12" s="20"/>
      <c r="R12" s="20"/>
      <c r="S12" s="20"/>
      <c r="T12" s="20"/>
      <c r="U12" s="20"/>
      <c r="V12" s="20"/>
    </row>
    <row r="13" spans="1:22" ht="19" x14ac:dyDescent="0.25">
      <c r="A13" s="20"/>
      <c r="B13" s="29" t="s">
        <v>555</v>
      </c>
      <c r="C13" s="27">
        <v>22613000000</v>
      </c>
      <c r="D13" s="27">
        <v>22021000000</v>
      </c>
      <c r="E13" s="27">
        <v>18996000000</v>
      </c>
      <c r="F13" s="28">
        <v>20726000000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6775000000</v>
      </c>
      <c r="D15" s="27">
        <v>6567000000</v>
      </c>
      <c r="E15" s="27">
        <v>6488000000</v>
      </c>
      <c r="F15" s="28">
        <v>6262000000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13931000000</v>
      </c>
      <c r="D17" s="34">
        <v>10435000000</v>
      </c>
      <c r="E17" s="34">
        <v>12796000000</v>
      </c>
      <c r="F17" s="35">
        <v>18197000000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1.5972254070167393</v>
      </c>
      <c r="D24" s="50">
        <f>D17/(D4)</f>
        <v>1.2707014125669751</v>
      </c>
      <c r="E24" s="50">
        <f>E17/(E4)</f>
        <v>1.4351727231942575</v>
      </c>
      <c r="F24" s="51">
        <f>F17/(F4)</f>
        <v>1.8625383828045037</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0.10300870298208384</v>
      </c>
      <c r="D25" s="50">
        <f>D17/D6</f>
        <v>8.2008440542898228E-2</v>
      </c>
      <c r="E25" s="50">
        <f>E17/E6</f>
        <v>9.693865955560943E-2</v>
      </c>
      <c r="F25" s="51">
        <f>F17/F6</f>
        <v>0.11666912438850811</v>
      </c>
      <c r="G25" s="46">
        <f>(IF(C25 &gt; 0.17, 100, IF(C25 &gt;= 0.1, 50, 0))) +
  (IF(D25 &gt; 0.17, 100, IF(D25 &gt;= 0.1, 50, 0))) +
  (IF(E25 &gt; 0.17, 100, IF(E25 &gt;= 0.1, 50, 0))) +
  (IF(F25 &gt; 0.17, 100, IF(F25 &gt;= 0.1, 50, 0)))</f>
        <v>100</v>
      </c>
      <c r="H25" s="47" t="s">
        <v>572</v>
      </c>
      <c r="I25" s="20"/>
      <c r="J25" s="20"/>
      <c r="K25" s="20"/>
      <c r="L25" s="20"/>
      <c r="M25" s="20"/>
      <c r="N25" s="20"/>
      <c r="O25" s="20"/>
      <c r="P25" s="20"/>
      <c r="Q25" s="20"/>
      <c r="R25" s="20"/>
      <c r="S25" s="20"/>
      <c r="T25" s="20"/>
      <c r="U25" s="20"/>
      <c r="V25" s="20"/>
    </row>
    <row r="26" spans="1:22" x14ac:dyDescent="0.2">
      <c r="A26" s="20"/>
      <c r="B26" s="39" t="s">
        <v>489</v>
      </c>
      <c r="C26" s="50">
        <f>C8/C6</f>
        <v>0.58048964441256723</v>
      </c>
      <c r="D26" s="50">
        <f>D8/D6</f>
        <v>0.57934031734555147</v>
      </c>
      <c r="E26" s="50">
        <f>E8/E6</f>
        <v>0.60140453481413014</v>
      </c>
      <c r="F26" s="51">
        <f>F8/F6</f>
        <v>0.61149829134903289</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0.58588096984451488</v>
      </c>
      <c r="D27" s="50">
        <f>D9/(D13+D10)</f>
        <v>0.5494477950967338</v>
      </c>
      <c r="E27" s="50">
        <f>E9/(E13+E10)</f>
        <v>0.59985243221436613</v>
      </c>
      <c r="F27" s="51">
        <f>F9/(F13+F10)</f>
        <v>0.71157235682529663</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-2.3677139312778525E-2</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7.2467839177681723E-2</v>
      </c>
      <c r="D31" s="50">
        <f>D17/(D13+D10)</f>
        <v>5.4489438918043913E-2</v>
      </c>
      <c r="E31" s="50">
        <f>E17/(E13+E10)</f>
        <v>6.792364694141878E-2</v>
      </c>
      <c r="F31" s="51">
        <f>F17/(F13+F10)</f>
        <v>9.5740930734222504E-2</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8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0.72499999999999998</v>
      </c>
      <c r="J2" s="20"/>
      <c r="K2" s="20"/>
      <c r="L2" s="20"/>
      <c r="M2" s="20"/>
      <c r="N2" s="20"/>
      <c r="O2" s="20"/>
      <c r="P2" s="20"/>
      <c r="Q2" s="20"/>
      <c r="R2" s="20"/>
      <c r="S2" s="20"/>
      <c r="T2" s="20"/>
      <c r="U2" s="20"/>
      <c r="V2" s="20"/>
    </row>
    <row r="3" spans="1:22" ht="19" x14ac:dyDescent="0.25">
      <c r="A3" s="20"/>
      <c r="B3" s="26" t="s">
        <v>545</v>
      </c>
      <c r="C3" s="27">
        <v>420800000</v>
      </c>
      <c r="D3" s="27">
        <v>470900000</v>
      </c>
      <c r="E3" s="27">
        <v>370400000</v>
      </c>
      <c r="F3" s="28">
        <v>289900000</v>
      </c>
      <c r="G3" s="20"/>
      <c r="H3" s="20"/>
      <c r="I3" s="20"/>
      <c r="J3" s="20"/>
      <c r="K3" s="20"/>
      <c r="L3" s="20"/>
      <c r="M3" s="20"/>
      <c r="N3" s="20"/>
      <c r="O3" s="20"/>
      <c r="P3" s="20"/>
      <c r="Q3" s="20"/>
      <c r="R3" s="20"/>
      <c r="S3" s="20"/>
      <c r="T3" s="20"/>
      <c r="U3" s="20"/>
      <c r="V3" s="20"/>
    </row>
    <row r="4" spans="1:22" ht="19" x14ac:dyDescent="0.25">
      <c r="A4" s="20"/>
      <c r="B4" s="29" t="s">
        <v>546</v>
      </c>
      <c r="C4" s="27">
        <v>430300000</v>
      </c>
      <c r="D4" s="27">
        <v>382100000</v>
      </c>
      <c r="E4" s="27">
        <v>327300000</v>
      </c>
      <c r="F4" s="28">
        <v>298300000</v>
      </c>
      <c r="G4" s="20"/>
      <c r="H4" s="20"/>
      <c r="I4" s="20"/>
      <c r="J4" s="20"/>
      <c r="K4" s="20"/>
      <c r="L4" s="20"/>
      <c r="M4" s="20"/>
      <c r="N4" s="20"/>
      <c r="O4" s="20"/>
      <c r="P4" s="20"/>
      <c r="Q4" s="20"/>
      <c r="R4" s="20"/>
      <c r="S4" s="20"/>
      <c r="T4" s="20"/>
      <c r="U4" s="20"/>
      <c r="V4" s="20"/>
    </row>
    <row r="5" spans="1:22" ht="19" x14ac:dyDescent="0.25">
      <c r="A5" s="20"/>
      <c r="B5" s="29" t="s">
        <v>547</v>
      </c>
      <c r="C5" s="27">
        <v>2838300000</v>
      </c>
      <c r="D5" s="27">
        <v>2638100000</v>
      </c>
      <c r="E5" s="27">
        <v>2167700000</v>
      </c>
      <c r="F5" s="28">
        <v>1895600000</v>
      </c>
      <c r="G5" s="20"/>
      <c r="H5" s="20"/>
      <c r="I5" s="20"/>
      <c r="J5" s="20"/>
      <c r="K5" s="20"/>
      <c r="L5" s="20"/>
      <c r="M5" s="20"/>
      <c r="N5" s="20"/>
      <c r="O5" s="20"/>
      <c r="P5" s="20"/>
      <c r="Q5" s="20"/>
      <c r="R5" s="20"/>
      <c r="S5" s="20"/>
      <c r="T5" s="20"/>
      <c r="U5" s="20"/>
      <c r="V5" s="20"/>
    </row>
    <row r="6" spans="1:22" ht="19" x14ac:dyDescent="0.25">
      <c r="A6" s="20"/>
      <c r="B6" s="29" t="s">
        <v>548</v>
      </c>
      <c r="C6" s="27">
        <v>5865200000</v>
      </c>
      <c r="D6" s="27">
        <v>5511900000</v>
      </c>
      <c r="E6" s="27">
        <v>4917200000</v>
      </c>
      <c r="F6" s="28">
        <v>4414400000</v>
      </c>
      <c r="G6" s="20"/>
      <c r="H6" s="20"/>
      <c r="I6" s="20"/>
      <c r="J6" s="20"/>
      <c r="K6" s="20"/>
      <c r="L6" s="20"/>
      <c r="M6" s="20"/>
      <c r="N6" s="20"/>
      <c r="O6" s="20"/>
      <c r="P6" s="20"/>
      <c r="Q6" s="20"/>
      <c r="R6" s="20"/>
      <c r="S6" s="20"/>
      <c r="T6" s="20"/>
      <c r="U6" s="20"/>
      <c r="V6" s="20"/>
    </row>
    <row r="7" spans="1:22" ht="19" x14ac:dyDescent="0.25">
      <c r="A7" s="20"/>
      <c r="B7" s="29" t="s">
        <v>549</v>
      </c>
      <c r="C7" s="27">
        <v>500300000</v>
      </c>
      <c r="D7" s="27">
        <v>543600000</v>
      </c>
      <c r="E7" s="27">
        <v>480000000</v>
      </c>
      <c r="F7" s="28">
        <v>399000000</v>
      </c>
      <c r="G7" s="20"/>
      <c r="H7" s="20"/>
      <c r="I7" s="20"/>
      <c r="J7" s="20"/>
      <c r="K7" s="20"/>
      <c r="L7" s="20"/>
      <c r="M7" s="20"/>
      <c r="N7" s="20"/>
      <c r="O7" s="20"/>
      <c r="P7" s="20"/>
      <c r="Q7" s="20"/>
      <c r="R7" s="20"/>
      <c r="S7" s="20"/>
      <c r="T7" s="20"/>
      <c r="U7" s="20"/>
      <c r="V7" s="20"/>
    </row>
    <row r="8" spans="1:22" ht="19" x14ac:dyDescent="0.25">
      <c r="A8" s="20"/>
      <c r="B8" s="29" t="s">
        <v>550</v>
      </c>
      <c r="C8" s="27">
        <v>1823700000</v>
      </c>
      <c r="D8" s="27">
        <v>1928700000</v>
      </c>
      <c r="E8" s="27">
        <v>1634100000</v>
      </c>
      <c r="F8" s="28">
        <v>1475100000</v>
      </c>
      <c r="G8" s="20"/>
      <c r="H8" s="20"/>
      <c r="I8" s="20"/>
      <c r="J8" s="20"/>
      <c r="K8" s="20"/>
      <c r="L8" s="20"/>
      <c r="M8" s="20"/>
      <c r="N8" s="20"/>
      <c r="O8" s="20"/>
      <c r="P8" s="20"/>
      <c r="Q8" s="20"/>
      <c r="R8" s="20"/>
      <c r="S8" s="20"/>
      <c r="T8" s="20"/>
      <c r="U8" s="20"/>
      <c r="V8" s="20"/>
    </row>
    <row r="9" spans="1:22" ht="19" x14ac:dyDescent="0.25">
      <c r="A9" s="20"/>
      <c r="B9" s="29" t="s">
        <v>551</v>
      </c>
      <c r="C9" s="27">
        <v>2324000000</v>
      </c>
      <c r="D9" s="27">
        <v>2472300000</v>
      </c>
      <c r="E9" s="27">
        <v>2114100000</v>
      </c>
      <c r="F9" s="28">
        <v>1874100000</v>
      </c>
      <c r="G9" s="20"/>
      <c r="H9" s="20"/>
      <c r="I9" s="20"/>
      <c r="J9" s="20"/>
      <c r="K9" s="20"/>
      <c r="L9" s="20"/>
      <c r="M9" s="20"/>
      <c r="N9" s="20"/>
      <c r="O9" s="20"/>
      <c r="P9" s="20"/>
      <c r="Q9" s="20"/>
      <c r="R9" s="20"/>
      <c r="S9" s="20"/>
      <c r="T9" s="20"/>
      <c r="U9" s="20"/>
      <c r="V9" s="20"/>
    </row>
    <row r="10" spans="1:22" ht="19" x14ac:dyDescent="0.25">
      <c r="A10" s="20"/>
      <c r="B10" s="29" t="s">
        <v>552</v>
      </c>
      <c r="C10" s="27">
        <v>1187000000</v>
      </c>
      <c r="D10" s="27">
        <v>1184300000</v>
      </c>
      <c r="E10" s="27">
        <v>1050300000</v>
      </c>
      <c r="F10" s="28">
        <v>1063900000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3934300000</v>
      </c>
      <c r="D12" s="27">
        <v>3531700000</v>
      </c>
      <c r="E12" s="27">
        <v>3126500000</v>
      </c>
      <c r="F12" s="28">
        <v>2841500000</v>
      </c>
      <c r="G12" s="20"/>
      <c r="H12" s="20"/>
      <c r="I12" s="20"/>
      <c r="J12" s="20"/>
      <c r="K12" s="20"/>
      <c r="L12" s="20"/>
      <c r="M12" s="20"/>
      <c r="N12" s="20"/>
      <c r="O12" s="20"/>
      <c r="P12" s="20"/>
      <c r="Q12" s="20"/>
      <c r="R12" s="20"/>
      <c r="S12" s="20"/>
      <c r="T12" s="20"/>
      <c r="U12" s="20"/>
      <c r="V12" s="20"/>
    </row>
    <row r="13" spans="1:22" ht="19" x14ac:dyDescent="0.25">
      <c r="A13" s="20"/>
      <c r="B13" s="29" t="s">
        <v>555</v>
      </c>
      <c r="C13" s="27">
        <v>3541200000</v>
      </c>
      <c r="D13" s="27">
        <v>3039600000</v>
      </c>
      <c r="E13" s="27">
        <v>2803100000</v>
      </c>
      <c r="F13" s="28">
        <v>2540300000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716700000</v>
      </c>
      <c r="D17" s="34">
        <v>557400000</v>
      </c>
      <c r="E17" s="34">
        <v>565300000</v>
      </c>
      <c r="F17" s="35">
        <v>569300000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f>C17/(C4)</f>
        <v>1.6655821519869858</v>
      </c>
      <c r="D24" s="50">
        <f>D17/(D4)</f>
        <v>1.458780423972782</v>
      </c>
      <c r="E24" s="50">
        <f>E17/(E4)</f>
        <v>1.7271616254201039</v>
      </c>
      <c r="F24" s="51">
        <f>F17/(F4)</f>
        <v>1.9084813945692256</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0.12219532155766215</v>
      </c>
      <c r="D25" s="50">
        <f>D17/D6</f>
        <v>0.10112665324116911</v>
      </c>
      <c r="E25" s="50">
        <f>E17/E6</f>
        <v>0.11496380053689091</v>
      </c>
      <c r="F25" s="51">
        <f>F17/F6</f>
        <v>0.12896429865893438</v>
      </c>
      <c r="G25" s="46">
        <f>(IF(C25 &gt; 0.17, 100, IF(C25 &gt;= 0.1, 50, 0))) +
  (IF(D25 &gt; 0.17, 100, IF(D25 &gt;= 0.1, 50, 0))) +
  (IF(E25 &gt; 0.17, 100, IF(E25 &gt;= 0.1, 50, 0))) +
  (IF(F25 &gt; 0.17, 100, IF(F25 &gt;= 0.1, 50, 0)))</f>
        <v>200</v>
      </c>
      <c r="H25" s="47" t="s">
        <v>572</v>
      </c>
      <c r="I25" s="20"/>
      <c r="J25" s="20"/>
      <c r="K25" s="20"/>
      <c r="L25" s="20"/>
      <c r="M25" s="20"/>
      <c r="N25" s="20"/>
      <c r="O25" s="20"/>
      <c r="P25" s="20"/>
      <c r="Q25" s="20"/>
      <c r="R25" s="20"/>
      <c r="S25" s="20"/>
      <c r="T25" s="20"/>
      <c r="U25" s="20"/>
      <c r="V25" s="20"/>
    </row>
    <row r="26" spans="1:22" x14ac:dyDescent="0.2">
      <c r="A26" s="20"/>
      <c r="B26" s="39" t="s">
        <v>489</v>
      </c>
      <c r="C26" s="50">
        <f>C8/C6</f>
        <v>0.31093568846757141</v>
      </c>
      <c r="D26" s="50">
        <f>D8/D6</f>
        <v>0.34991563707614431</v>
      </c>
      <c r="E26" s="50">
        <f>E8/E6</f>
        <v>0.33232327340763035</v>
      </c>
      <c r="F26" s="51">
        <f>F8/F6</f>
        <v>0.33415639724537877</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0.49151897127871069</v>
      </c>
      <c r="D27" s="50">
        <f>D9/(D13+D10)</f>
        <v>0.58531215227633226</v>
      </c>
      <c r="E27" s="50">
        <f>E9/(E13+E10)</f>
        <v>0.54863237660248088</v>
      </c>
      <c r="F27" s="51">
        <f>F9/(F13+F10)</f>
        <v>0.51997669385716661</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0.11463234048431183</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0.15157988240768158</v>
      </c>
      <c r="D31" s="50">
        <f>D17/(D13+D10)</f>
        <v>0.13196335140509954</v>
      </c>
      <c r="E31" s="50">
        <f>E17/(E13+E10)</f>
        <v>0.14670161415892458</v>
      </c>
      <c r="F31" s="51">
        <f>F17/(F13+F10)</f>
        <v>0.15795460851229121</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9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0.68833333333333346</v>
      </c>
      <c r="J2" s="20"/>
      <c r="K2" s="20"/>
      <c r="L2" s="20"/>
      <c r="M2" s="20"/>
      <c r="N2" s="20"/>
      <c r="O2" s="20"/>
      <c r="P2" s="20"/>
      <c r="Q2" s="20"/>
      <c r="R2" s="20"/>
      <c r="S2" s="20"/>
      <c r="T2" s="20"/>
      <c r="U2" s="20"/>
      <c r="V2" s="20"/>
    </row>
    <row r="3" spans="1:22" ht="19" x14ac:dyDescent="0.25">
      <c r="A3" s="20"/>
      <c r="B3" s="26" t="s">
        <v>545</v>
      </c>
      <c r="C3" s="27">
        <v>380282000</v>
      </c>
      <c r="D3" s="27">
        <v>367823000</v>
      </c>
      <c r="E3" s="27">
        <v>269030000</v>
      </c>
      <c r="F3" s="28">
        <v>209873000</v>
      </c>
      <c r="G3" s="20"/>
      <c r="H3" s="20"/>
      <c r="I3" s="20"/>
      <c r="J3" s="20"/>
      <c r="K3" s="20"/>
      <c r="L3" s="20"/>
      <c r="M3" s="20"/>
      <c r="N3" s="20"/>
      <c r="O3" s="20"/>
      <c r="P3" s="20"/>
      <c r="Q3" s="20"/>
      <c r="R3" s="20"/>
      <c r="S3" s="20"/>
      <c r="T3" s="20"/>
      <c r="U3" s="20"/>
      <c r="V3" s="20"/>
    </row>
    <row r="4" spans="1:22" ht="19" x14ac:dyDescent="0.25">
      <c r="A4" s="20"/>
      <c r="B4" s="29" t="s">
        <v>546</v>
      </c>
      <c r="C4" s="27">
        <v>817676000</v>
      </c>
      <c r="D4" s="27">
        <v>768092000</v>
      </c>
      <c r="E4" s="27">
        <v>692768000</v>
      </c>
      <c r="F4" s="28">
        <v>646338000</v>
      </c>
      <c r="G4" s="20"/>
      <c r="H4" s="20"/>
      <c r="I4" s="20"/>
      <c r="J4" s="20"/>
      <c r="K4" s="20"/>
      <c r="L4" s="20"/>
      <c r="M4" s="20"/>
      <c r="N4" s="20"/>
      <c r="O4" s="20"/>
      <c r="P4" s="20"/>
      <c r="Q4" s="20"/>
      <c r="R4" s="20"/>
      <c r="S4" s="20"/>
      <c r="T4" s="20"/>
      <c r="U4" s="20"/>
      <c r="V4" s="20"/>
    </row>
    <row r="5" spans="1:22" ht="19" x14ac:dyDescent="0.25">
      <c r="A5" s="20"/>
      <c r="B5" s="29" t="s">
        <v>547</v>
      </c>
      <c r="C5" s="27">
        <v>365961000</v>
      </c>
      <c r="D5" s="27">
        <v>361795000</v>
      </c>
      <c r="E5" s="27">
        <v>359345000</v>
      </c>
      <c r="F5" s="28">
        <v>243347000</v>
      </c>
      <c r="G5" s="20"/>
      <c r="H5" s="20"/>
      <c r="I5" s="20"/>
      <c r="J5" s="20"/>
      <c r="K5" s="20"/>
      <c r="L5" s="20"/>
      <c r="M5" s="20"/>
      <c r="N5" s="20"/>
      <c r="O5" s="20"/>
      <c r="P5" s="20"/>
      <c r="Q5" s="20"/>
      <c r="R5" s="20"/>
      <c r="S5" s="20"/>
      <c r="T5" s="20"/>
      <c r="U5" s="20"/>
      <c r="V5" s="20"/>
    </row>
    <row r="6" spans="1:22" ht="19" x14ac:dyDescent="0.25">
      <c r="A6" s="20"/>
      <c r="B6" s="29" t="s">
        <v>548</v>
      </c>
      <c r="C6" s="27">
        <v>3259925000</v>
      </c>
      <c r="D6" s="27">
        <v>2746765000</v>
      </c>
      <c r="E6" s="27">
        <v>2437203000</v>
      </c>
      <c r="F6" s="28">
        <v>2294561000</v>
      </c>
      <c r="G6" s="20"/>
      <c r="H6" s="20"/>
      <c r="I6" s="20"/>
      <c r="J6" s="20"/>
      <c r="K6" s="20"/>
      <c r="L6" s="20"/>
      <c r="M6" s="20"/>
      <c r="N6" s="20"/>
      <c r="O6" s="20"/>
      <c r="P6" s="20"/>
      <c r="Q6" s="20"/>
      <c r="R6" s="20"/>
      <c r="S6" s="20"/>
      <c r="T6" s="20"/>
      <c r="U6" s="20"/>
      <c r="V6" s="20"/>
    </row>
    <row r="7" spans="1:22" ht="19" x14ac:dyDescent="0.25">
      <c r="A7" s="20"/>
      <c r="B7" s="29" t="s">
        <v>549</v>
      </c>
      <c r="C7" s="27">
        <v>951547000</v>
      </c>
      <c r="D7" s="27">
        <v>1235803000</v>
      </c>
      <c r="E7" s="27">
        <v>763579000</v>
      </c>
      <c r="F7" s="28">
        <v>582761000</v>
      </c>
      <c r="G7" s="20"/>
      <c r="H7" s="20"/>
      <c r="I7" s="20"/>
      <c r="J7" s="20"/>
      <c r="K7" s="20"/>
      <c r="L7" s="20"/>
      <c r="M7" s="20"/>
      <c r="N7" s="20"/>
      <c r="O7" s="20"/>
      <c r="P7" s="20"/>
      <c r="Q7" s="20"/>
      <c r="R7" s="20"/>
      <c r="S7" s="20"/>
      <c r="T7" s="20"/>
      <c r="U7" s="20"/>
      <c r="V7" s="20"/>
    </row>
    <row r="8" spans="1:22" ht="19" x14ac:dyDescent="0.25">
      <c r="A8" s="20"/>
      <c r="B8" s="29" t="s">
        <v>550</v>
      </c>
      <c r="C8" s="27">
        <v>823848000</v>
      </c>
      <c r="D8" s="27">
        <v>902225000</v>
      </c>
      <c r="E8" s="27">
        <v>983632000</v>
      </c>
      <c r="F8" s="28">
        <v>1079005000</v>
      </c>
      <c r="G8" s="20"/>
      <c r="H8" s="20"/>
      <c r="I8" s="20"/>
      <c r="J8" s="20"/>
      <c r="K8" s="20"/>
      <c r="L8" s="20"/>
      <c r="M8" s="20"/>
      <c r="N8" s="20"/>
      <c r="O8" s="20"/>
      <c r="P8" s="20"/>
      <c r="Q8" s="20"/>
      <c r="R8" s="20"/>
      <c r="S8" s="20"/>
      <c r="T8" s="20"/>
      <c r="U8" s="20"/>
      <c r="V8" s="20"/>
    </row>
    <row r="9" spans="1:22" ht="19" x14ac:dyDescent="0.25">
      <c r="A9" s="20"/>
      <c r="B9" s="29" t="s">
        <v>551</v>
      </c>
      <c r="C9" s="27">
        <v>1775395000</v>
      </c>
      <c r="D9" s="27">
        <v>2138028000</v>
      </c>
      <c r="E9" s="27">
        <v>1747211000</v>
      </c>
      <c r="F9" s="28">
        <v>1661766000</v>
      </c>
      <c r="G9" s="20"/>
      <c r="H9" s="20"/>
      <c r="I9" s="20"/>
      <c r="J9" s="20"/>
      <c r="K9" s="20"/>
      <c r="L9" s="20"/>
      <c r="M9" s="20"/>
      <c r="N9" s="20"/>
      <c r="O9" s="20"/>
      <c r="P9" s="20"/>
      <c r="Q9" s="20"/>
      <c r="R9" s="20"/>
      <c r="S9" s="20"/>
      <c r="T9" s="20"/>
      <c r="U9" s="20"/>
      <c r="V9" s="20"/>
    </row>
    <row r="10" spans="1:22" ht="19" x14ac:dyDescent="0.25">
      <c r="A10" s="20"/>
      <c r="B10" s="29" t="s">
        <v>552</v>
      </c>
      <c r="C10" s="27">
        <v>4474681000</v>
      </c>
      <c r="D10" s="27">
        <v>4392112000</v>
      </c>
      <c r="E10" s="27">
        <v>3570691000</v>
      </c>
      <c r="F10" s="28">
        <v>2799890000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4444571000</v>
      </c>
      <c r="D12" s="27">
        <v>3599529000</v>
      </c>
      <c r="E12" s="27">
        <v>2920440000</v>
      </c>
      <c r="F12" s="28">
        <v>2175595000</v>
      </c>
      <c r="G12" s="20"/>
      <c r="H12" s="20"/>
      <c r="I12" s="20"/>
      <c r="J12" s="20"/>
      <c r="K12" s="20"/>
      <c r="L12" s="20"/>
      <c r="M12" s="20"/>
      <c r="N12" s="20"/>
      <c r="O12" s="20"/>
      <c r="P12" s="20"/>
      <c r="Q12" s="20"/>
      <c r="R12" s="20"/>
      <c r="S12" s="20"/>
      <c r="T12" s="20"/>
      <c r="U12" s="20"/>
      <c r="V12" s="20"/>
    </row>
    <row r="13" spans="1:22" ht="19" x14ac:dyDescent="0.25">
      <c r="A13" s="20"/>
      <c r="B13" s="29" t="s">
        <v>555</v>
      </c>
      <c r="C13" s="27">
        <v>1484530000</v>
      </c>
      <c r="D13" s="27">
        <v>608737000</v>
      </c>
      <c r="E13" s="27">
        <v>689992000</v>
      </c>
      <c r="F13" s="28">
        <v>632795000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190951000</v>
      </c>
      <c r="D15" s="27">
        <v>254820000</v>
      </c>
      <c r="E15" s="27">
        <v>161009000</v>
      </c>
      <c r="F15" s="28">
        <v>141249000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906510000</v>
      </c>
      <c r="D17" s="34">
        <v>542984000</v>
      </c>
      <c r="E17" s="34">
        <v>755546000</v>
      </c>
      <c r="F17" s="35">
        <v>648063000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Pass</v>
      </c>
      <c r="G23" s="46">
        <f>(COUNTIF(C23:F23, "Pass") * 100) + (COUNTIF(C23:F23, "Fail") * 0)</f>
        <v>100</v>
      </c>
      <c r="H23" s="47" t="s">
        <v>570</v>
      </c>
      <c r="I23" s="20"/>
      <c r="J23" s="20"/>
      <c r="K23" s="20"/>
      <c r="L23" s="20"/>
      <c r="M23" s="20"/>
      <c r="N23" s="20"/>
      <c r="O23" s="20"/>
      <c r="P23" s="20"/>
      <c r="Q23" s="20"/>
      <c r="R23" s="20"/>
      <c r="S23" s="20"/>
      <c r="T23" s="20"/>
      <c r="U23" s="20"/>
      <c r="V23" s="20"/>
    </row>
    <row r="24" spans="1:22" x14ac:dyDescent="0.2">
      <c r="A24" s="20"/>
      <c r="B24" s="39" t="s">
        <v>499</v>
      </c>
      <c r="C24" s="50">
        <f>C17/(C4)</f>
        <v>1.1086420538208288</v>
      </c>
      <c r="D24" s="50">
        <f>D17/(D4)</f>
        <v>0.70692573285491844</v>
      </c>
      <c r="E24" s="50">
        <f>E17/(E4)</f>
        <v>1.0906190817127812</v>
      </c>
      <c r="F24" s="51">
        <f>F17/(F4)</f>
        <v>1.0026688822257086</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0.27807694962307417</v>
      </c>
      <c r="D25" s="50">
        <f>D17/D6</f>
        <v>0.19768127233309002</v>
      </c>
      <c r="E25" s="50">
        <f>E17/E6</f>
        <v>0.31000536270470702</v>
      </c>
      <c r="F25" s="51">
        <f>F17/F6</f>
        <v>0.28243441773829503</v>
      </c>
      <c r="G25" s="46">
        <f>(IF(C25 &gt; 0.17, 100, IF(C25 &gt;= 0.1, 50, 0))) +
  (IF(D25 &gt; 0.17, 100, IF(D25 &gt;= 0.1, 50, 0))) +
  (IF(E25 &gt; 0.17, 100, IF(E25 &gt;= 0.1, 50, 0))) +
  (IF(F25 &gt; 0.17, 100, IF(F25 &gt;= 0.1, 50, 0)))</f>
        <v>400</v>
      </c>
      <c r="H25" s="47" t="s">
        <v>572</v>
      </c>
      <c r="I25" s="20"/>
      <c r="J25" s="20"/>
      <c r="K25" s="20"/>
      <c r="L25" s="20"/>
      <c r="M25" s="20"/>
      <c r="N25" s="20"/>
      <c r="O25" s="20"/>
      <c r="P25" s="20"/>
      <c r="Q25" s="20"/>
      <c r="R25" s="20"/>
      <c r="S25" s="20"/>
      <c r="T25" s="20"/>
      <c r="U25" s="20"/>
      <c r="V25" s="20"/>
    </row>
    <row r="26" spans="1:22" x14ac:dyDescent="0.2">
      <c r="A26" s="20"/>
      <c r="B26" s="39" t="s">
        <v>489</v>
      </c>
      <c r="C26" s="50">
        <f>C8/C6</f>
        <v>0.25271992453814124</v>
      </c>
      <c r="D26" s="50">
        <f>D8/D6</f>
        <v>0.32846821624711253</v>
      </c>
      <c r="E26" s="50">
        <f>E8/E6</f>
        <v>0.40359050928461848</v>
      </c>
      <c r="F26" s="51">
        <f>F8/F6</f>
        <v>0.47024463503040453</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0.297924507120154</v>
      </c>
      <c r="D27" s="50">
        <f>D9/(D13+D10)</f>
        <v>0.42753300489576868</v>
      </c>
      <c r="E27" s="50">
        <f>E9/(E13+E10)</f>
        <v>0.41007768003392886</v>
      </c>
      <c r="F27" s="51">
        <f>F9/(F13+F10)</f>
        <v>0.48410092973867397</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0.26988603478325063</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0.15211913120713463</v>
      </c>
      <c r="D31" s="50">
        <f>D17/(D13+D10)</f>
        <v>0.10857836339389572</v>
      </c>
      <c r="E31" s="50">
        <f>E17/(E13+E10)</f>
        <v>0.17732978491946011</v>
      </c>
      <c r="F31" s="51">
        <f>F17/(F13+F10)</f>
        <v>0.18879186409472468</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A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v>
      </c>
      <c r="J2" s="20"/>
      <c r="K2" s="20"/>
      <c r="L2" s="20"/>
      <c r="M2" s="20"/>
      <c r="N2" s="20"/>
      <c r="O2" s="20"/>
      <c r="P2" s="20"/>
      <c r="Q2" s="20"/>
      <c r="R2" s="20"/>
      <c r="S2" s="20"/>
      <c r="T2" s="20"/>
      <c r="U2" s="20"/>
      <c r="V2" s="20"/>
    </row>
    <row r="3" spans="1:22" ht="19" x14ac:dyDescent="0.25">
      <c r="A3" s="20"/>
      <c r="B3" s="26" t="s">
        <v>545</v>
      </c>
      <c r="C3" s="27">
        <v>1707000000</v>
      </c>
      <c r="D3" s="27">
        <v>2054000000</v>
      </c>
      <c r="E3" s="27">
        <v>1694000000</v>
      </c>
      <c r="F3" s="28">
        <v>1189000000</v>
      </c>
      <c r="G3" s="20"/>
      <c r="H3" s="20"/>
      <c r="I3" s="20"/>
      <c r="J3" s="20"/>
      <c r="K3" s="20"/>
      <c r="L3" s="20"/>
      <c r="M3" s="20"/>
      <c r="N3" s="20"/>
      <c r="O3" s="20"/>
      <c r="P3" s="20"/>
      <c r="Q3" s="20"/>
      <c r="R3" s="20"/>
      <c r="S3" s="20"/>
      <c r="T3" s="20"/>
      <c r="U3" s="20"/>
      <c r="V3" s="20"/>
    </row>
    <row r="4" spans="1:22" ht="19" x14ac:dyDescent="0.25">
      <c r="A4" s="20"/>
      <c r="B4" s="29" t="s">
        <v>546</v>
      </c>
      <c r="C4" s="27">
        <v>2224000000</v>
      </c>
      <c r="D4" s="27">
        <v>2060000000</v>
      </c>
      <c r="E4" s="27">
        <v>2031000000</v>
      </c>
      <c r="F4" s="28">
        <v>1993000000</v>
      </c>
      <c r="G4" s="20"/>
      <c r="H4" s="20"/>
      <c r="I4" s="20"/>
      <c r="J4" s="20"/>
      <c r="K4" s="20"/>
      <c r="L4" s="20"/>
      <c r="M4" s="20"/>
      <c r="N4" s="20"/>
      <c r="O4" s="20"/>
      <c r="P4" s="20"/>
      <c r="Q4" s="20"/>
      <c r="R4" s="20"/>
      <c r="S4" s="20"/>
      <c r="T4" s="20"/>
      <c r="U4" s="20"/>
      <c r="V4" s="20"/>
    </row>
    <row r="5" spans="1:22" ht="19" x14ac:dyDescent="0.25">
      <c r="A5" s="20"/>
      <c r="B5" s="29" t="s">
        <v>547</v>
      </c>
      <c r="C5" s="27">
        <v>4909000000</v>
      </c>
      <c r="D5" s="27">
        <v>4864000000</v>
      </c>
      <c r="E5" s="27">
        <v>4965000000</v>
      </c>
      <c r="F5" s="28">
        <v>4690000000</v>
      </c>
      <c r="G5" s="20"/>
      <c r="H5" s="20"/>
      <c r="I5" s="20"/>
      <c r="J5" s="20"/>
      <c r="K5" s="20"/>
      <c r="L5" s="20"/>
      <c r="M5" s="20"/>
      <c r="N5" s="20"/>
      <c r="O5" s="20"/>
      <c r="P5" s="20"/>
      <c r="Q5" s="20"/>
      <c r="R5" s="20"/>
      <c r="S5" s="20"/>
      <c r="T5" s="20"/>
      <c r="U5" s="20"/>
      <c r="V5" s="20"/>
    </row>
    <row r="6" spans="1:22" ht="19" x14ac:dyDescent="0.25">
      <c r="A6" s="20"/>
      <c r="B6" s="29" t="s">
        <v>548</v>
      </c>
      <c r="C6" s="27">
        <v>15518000000</v>
      </c>
      <c r="D6" s="27">
        <v>15422000000</v>
      </c>
      <c r="E6" s="27">
        <v>16077000000</v>
      </c>
      <c r="F6" s="28">
        <v>15612000000</v>
      </c>
      <c r="G6" s="20"/>
      <c r="H6" s="20"/>
      <c r="I6" s="20"/>
      <c r="J6" s="20"/>
      <c r="K6" s="20"/>
      <c r="L6" s="20"/>
      <c r="M6" s="20"/>
      <c r="N6" s="20"/>
      <c r="O6" s="20"/>
      <c r="P6" s="20"/>
      <c r="Q6" s="20"/>
      <c r="R6" s="20"/>
      <c r="S6" s="20"/>
      <c r="T6" s="20"/>
      <c r="U6" s="20"/>
      <c r="V6" s="20"/>
    </row>
    <row r="7" spans="1:22" ht="19" x14ac:dyDescent="0.25">
      <c r="A7" s="20"/>
      <c r="B7" s="29" t="s">
        <v>549</v>
      </c>
      <c r="C7" s="27">
        <v>4675000000</v>
      </c>
      <c r="D7" s="27">
        <v>4460000000</v>
      </c>
      <c r="E7" s="27">
        <v>3470000000</v>
      </c>
      <c r="F7" s="28">
        <v>2589000000</v>
      </c>
      <c r="G7" s="20"/>
      <c r="H7" s="20"/>
      <c r="I7" s="20"/>
      <c r="J7" s="20"/>
      <c r="K7" s="20"/>
      <c r="L7" s="20"/>
      <c r="M7" s="20"/>
      <c r="N7" s="20"/>
      <c r="O7" s="20"/>
      <c r="P7" s="20"/>
      <c r="Q7" s="20"/>
      <c r="R7" s="20"/>
      <c r="S7" s="20"/>
      <c r="T7" s="20"/>
      <c r="U7" s="20"/>
      <c r="V7" s="20"/>
    </row>
    <row r="8" spans="1:22" ht="19" x14ac:dyDescent="0.25">
      <c r="A8" s="20"/>
      <c r="B8" s="29" t="s">
        <v>550</v>
      </c>
      <c r="C8" s="27">
        <v>7830000000</v>
      </c>
      <c r="D8" s="27">
        <v>7873000000</v>
      </c>
      <c r="E8" s="27">
        <v>8981000000</v>
      </c>
      <c r="F8" s="28">
        <v>9841000000</v>
      </c>
      <c r="G8" s="20"/>
      <c r="H8" s="20"/>
      <c r="I8" s="20"/>
      <c r="J8" s="20"/>
      <c r="K8" s="20"/>
      <c r="L8" s="20"/>
      <c r="M8" s="20"/>
      <c r="N8" s="20"/>
      <c r="O8" s="20"/>
      <c r="P8" s="20"/>
      <c r="Q8" s="20"/>
      <c r="R8" s="20"/>
      <c r="S8" s="20"/>
      <c r="T8" s="20"/>
      <c r="U8" s="20"/>
      <c r="V8" s="20"/>
    </row>
    <row r="9" spans="1:22" ht="19" x14ac:dyDescent="0.25">
      <c r="A9" s="20"/>
      <c r="B9" s="29" t="s">
        <v>551</v>
      </c>
      <c r="C9" s="27">
        <v>12505000000</v>
      </c>
      <c r="D9" s="27">
        <v>12333000000</v>
      </c>
      <c r="E9" s="27">
        <v>12451000000</v>
      </c>
      <c r="F9" s="28">
        <v>12430000000</v>
      </c>
      <c r="G9" s="20"/>
      <c r="H9" s="20"/>
      <c r="I9" s="20"/>
      <c r="J9" s="20"/>
      <c r="K9" s="20"/>
      <c r="L9" s="20"/>
      <c r="M9" s="20"/>
      <c r="N9" s="20"/>
      <c r="O9" s="20"/>
      <c r="P9" s="20"/>
      <c r="Q9" s="20"/>
      <c r="R9" s="20"/>
      <c r="S9" s="20"/>
      <c r="T9" s="20"/>
      <c r="U9" s="20"/>
      <c r="V9" s="20"/>
    </row>
    <row r="10" spans="1:22" ht="19" x14ac:dyDescent="0.25">
      <c r="A10" s="20"/>
      <c r="B10" s="29" t="s">
        <v>552</v>
      </c>
      <c r="C10" s="27">
        <v>23870000000</v>
      </c>
      <c r="D10" s="27">
        <v>22377000000</v>
      </c>
      <c r="E10" s="27">
        <v>20636000000</v>
      </c>
      <c r="F10" s="28">
        <v>19659000000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27122000000</v>
      </c>
      <c r="D12" s="27">
        <v>25799000000</v>
      </c>
      <c r="E12" s="27">
        <v>24325000000</v>
      </c>
      <c r="F12" s="28">
        <v>23114000000</v>
      </c>
      <c r="G12" s="20"/>
      <c r="H12" s="20"/>
      <c r="I12" s="20"/>
      <c r="J12" s="20"/>
      <c r="K12" s="20"/>
      <c r="L12" s="20"/>
      <c r="M12" s="20"/>
      <c r="N12" s="20"/>
      <c r="O12" s="20"/>
      <c r="P12" s="20"/>
      <c r="Q12" s="20"/>
      <c r="R12" s="20"/>
      <c r="S12" s="20"/>
      <c r="T12" s="20"/>
      <c r="U12" s="20"/>
      <c r="V12" s="20"/>
    </row>
    <row r="13" spans="1:22" ht="19" x14ac:dyDescent="0.25">
      <c r="A13" s="20"/>
      <c r="B13" s="29" t="s">
        <v>555</v>
      </c>
      <c r="C13" s="27">
        <v>3013000000</v>
      </c>
      <c r="D13" s="27">
        <v>3089000000</v>
      </c>
      <c r="E13" s="27">
        <v>3626000000</v>
      </c>
      <c r="F13" s="28">
        <v>3182000000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3539000000</v>
      </c>
      <c r="D17" s="34">
        <v>2348000000</v>
      </c>
      <c r="E17" s="34">
        <v>2557000000</v>
      </c>
      <c r="F17" s="35">
        <v>2807000000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Pass</v>
      </c>
      <c r="G23" s="46">
        <f>(COUNTIF(C23:F23, "Pass") * 100) + (COUNTIF(C23:F23, "Fail") * 0)</f>
        <v>100</v>
      </c>
      <c r="H23" s="47" t="s">
        <v>570</v>
      </c>
      <c r="I23" s="20"/>
      <c r="J23" s="20"/>
      <c r="K23" s="20"/>
      <c r="L23" s="20"/>
      <c r="M23" s="20"/>
      <c r="N23" s="20"/>
      <c r="O23" s="20"/>
      <c r="P23" s="20"/>
      <c r="Q23" s="20"/>
      <c r="R23" s="20"/>
      <c r="S23" s="20"/>
      <c r="T23" s="20"/>
      <c r="U23" s="20"/>
      <c r="V23" s="20"/>
    </row>
    <row r="24" spans="1:22" x14ac:dyDescent="0.2">
      <c r="A24" s="20"/>
      <c r="B24" s="39" t="s">
        <v>499</v>
      </c>
      <c r="C24" s="50">
        <f>C17/(C4)</f>
        <v>1.5912769784172662</v>
      </c>
      <c r="D24" s="50">
        <f>D17/(D4)</f>
        <v>1.1398058252427183</v>
      </c>
      <c r="E24" s="50">
        <f>E17/(E4)</f>
        <v>1.258985721319547</v>
      </c>
      <c r="F24" s="51">
        <f>F17/(F4)</f>
        <v>1.4084295032614149</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0.22805773939940713</v>
      </c>
      <c r="D25" s="50">
        <f>D17/D6</f>
        <v>0.15225003242121643</v>
      </c>
      <c r="E25" s="50">
        <f>E17/E6</f>
        <v>0.15904708589911054</v>
      </c>
      <c r="F25" s="51">
        <f>F17/F6</f>
        <v>0.17979759159620803</v>
      </c>
      <c r="G25" s="46">
        <f>(IF(C25 &gt; 0.17, 100, IF(C25 &gt;= 0.1, 50, 0))) +
  (IF(D25 &gt; 0.17, 100, IF(D25 &gt;= 0.1, 50, 0))) +
  (IF(E25 &gt; 0.17, 100, IF(E25 &gt;= 0.1, 50, 0))) +
  (IF(F25 &gt; 0.17, 100, IF(F25 &gt;= 0.1, 50, 0)))</f>
        <v>300</v>
      </c>
      <c r="H25" s="47" t="s">
        <v>572</v>
      </c>
      <c r="I25" s="20"/>
      <c r="J25" s="20"/>
      <c r="K25" s="20"/>
      <c r="L25" s="20"/>
      <c r="M25" s="20"/>
      <c r="N25" s="20"/>
      <c r="O25" s="20"/>
      <c r="P25" s="20"/>
      <c r="Q25" s="20"/>
      <c r="R25" s="20"/>
      <c r="S25" s="20"/>
      <c r="T25" s="20"/>
      <c r="U25" s="20"/>
      <c r="V25" s="20"/>
    </row>
    <row r="26" spans="1:22" x14ac:dyDescent="0.2">
      <c r="A26" s="20"/>
      <c r="B26" s="39" t="s">
        <v>489</v>
      </c>
      <c r="C26" s="50">
        <f>C8/C6</f>
        <v>0.50457533187266401</v>
      </c>
      <c r="D26" s="50">
        <f>D8/D6</f>
        <v>0.51050447412786926</v>
      </c>
      <c r="E26" s="50">
        <f>E8/E6</f>
        <v>0.55862412141568696</v>
      </c>
      <c r="F26" s="51">
        <f>F8/F6</f>
        <v>0.63034844991032535</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0.46516385820034967</v>
      </c>
      <c r="D27" s="50">
        <f>D9/(D13+D10)</f>
        <v>0.48429278253357416</v>
      </c>
      <c r="E27" s="50">
        <f>E9/(E13+E10)</f>
        <v>0.5131893496001978</v>
      </c>
      <c r="F27" s="51">
        <f>F9/(F13+F10)</f>
        <v>0.54419683901755611</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5.475654711953943E-2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0.13164453372019491</v>
      </c>
      <c r="D31" s="50">
        <f>D17/(D13+D10)</f>
        <v>9.2201366527919576E-2</v>
      </c>
      <c r="E31" s="50">
        <f>E17/(E13+E10)</f>
        <v>0.10539114664908086</v>
      </c>
      <c r="F31" s="51">
        <f>F17/(F13+F10)</f>
        <v>0.1228930432117683</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B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0.40583333333333338</v>
      </c>
      <c r="J2" s="20"/>
      <c r="K2" s="20"/>
      <c r="L2" s="20"/>
      <c r="M2" s="20"/>
      <c r="N2" s="20"/>
      <c r="O2" s="20"/>
      <c r="P2" s="20"/>
      <c r="Q2" s="20"/>
      <c r="R2" s="20"/>
      <c r="S2" s="20"/>
      <c r="T2" s="20"/>
      <c r="U2" s="20"/>
      <c r="V2" s="20"/>
    </row>
    <row r="3" spans="1:22" ht="19" x14ac:dyDescent="0.25">
      <c r="A3" s="20"/>
      <c r="B3" s="26" t="s">
        <v>545</v>
      </c>
      <c r="C3" s="27">
        <v>62972000</v>
      </c>
      <c r="D3" s="27">
        <v>41995000</v>
      </c>
      <c r="E3" s="27">
        <v>27904000</v>
      </c>
      <c r="F3" s="28">
        <v>16425000</v>
      </c>
      <c r="G3" s="20"/>
      <c r="H3" s="20"/>
      <c r="I3" s="20"/>
      <c r="J3" s="20"/>
      <c r="K3" s="20"/>
      <c r="L3" s="20"/>
      <c r="M3" s="20"/>
      <c r="N3" s="20"/>
      <c r="O3" s="20"/>
      <c r="P3" s="20"/>
      <c r="Q3" s="20"/>
      <c r="R3" s="20"/>
      <c r="S3" s="20"/>
      <c r="T3" s="20"/>
      <c r="U3" s="20"/>
      <c r="V3" s="20"/>
    </row>
    <row r="4" spans="1:22" ht="19" x14ac:dyDescent="0.25">
      <c r="A4" s="20"/>
      <c r="B4" s="29" t="s">
        <v>546</v>
      </c>
      <c r="C4" s="27">
        <v>777048000</v>
      </c>
      <c r="D4" s="27">
        <v>765608000</v>
      </c>
      <c r="E4" s="27">
        <v>751468000</v>
      </c>
      <c r="F4" s="28">
        <v>588076000</v>
      </c>
      <c r="G4" s="20"/>
      <c r="H4" s="20"/>
      <c r="I4" s="20"/>
      <c r="J4" s="20"/>
      <c r="K4" s="20"/>
      <c r="L4" s="20"/>
      <c r="M4" s="20"/>
      <c r="N4" s="20"/>
      <c r="O4" s="20"/>
      <c r="P4" s="20"/>
      <c r="Q4" s="20"/>
      <c r="R4" s="20"/>
      <c r="S4" s="20"/>
      <c r="T4" s="20"/>
      <c r="U4" s="20"/>
      <c r="V4" s="20"/>
    </row>
    <row r="5" spans="1:22" ht="19" x14ac:dyDescent="0.25">
      <c r="A5" s="20"/>
      <c r="B5" s="29" t="s">
        <v>547</v>
      </c>
      <c r="C5" s="27">
        <v>155593000</v>
      </c>
      <c r="D5" s="27">
        <v>155593000</v>
      </c>
      <c r="E5" s="27">
        <v>155593000</v>
      </c>
      <c r="F5" s="28">
        <v>155593000</v>
      </c>
      <c r="G5" s="20"/>
      <c r="H5" s="20"/>
      <c r="I5" s="20"/>
      <c r="J5" s="20"/>
      <c r="K5" s="20"/>
      <c r="L5" s="20"/>
      <c r="M5" s="20"/>
      <c r="N5" s="20"/>
      <c r="O5" s="20"/>
      <c r="P5" s="20"/>
      <c r="Q5" s="20"/>
      <c r="R5" s="20"/>
      <c r="S5" s="20"/>
      <c r="T5" s="20"/>
      <c r="U5" s="20"/>
      <c r="V5" s="20"/>
    </row>
    <row r="6" spans="1:22" ht="19" x14ac:dyDescent="0.25">
      <c r="A6" s="20"/>
      <c r="B6" s="29" t="s">
        <v>548</v>
      </c>
      <c r="C6" s="27">
        <v>6782107000</v>
      </c>
      <c r="D6" s="27">
        <v>5840984000</v>
      </c>
      <c r="E6" s="27">
        <v>4933352000</v>
      </c>
      <c r="F6" s="28">
        <v>3560918000</v>
      </c>
      <c r="G6" s="20"/>
      <c r="H6" s="20"/>
      <c r="I6" s="20"/>
      <c r="J6" s="20"/>
      <c r="K6" s="20"/>
      <c r="L6" s="20"/>
      <c r="M6" s="20"/>
      <c r="N6" s="20"/>
      <c r="O6" s="20"/>
      <c r="P6" s="20"/>
      <c r="Q6" s="20"/>
      <c r="R6" s="20"/>
      <c r="S6" s="20"/>
      <c r="T6" s="20"/>
      <c r="U6" s="20"/>
      <c r="V6" s="20"/>
    </row>
    <row r="7" spans="1:22" ht="19" x14ac:dyDescent="0.25">
      <c r="A7" s="20"/>
      <c r="B7" s="29" t="s">
        <v>549</v>
      </c>
      <c r="C7" s="27">
        <v>1240379000</v>
      </c>
      <c r="D7" s="27">
        <v>1157077000</v>
      </c>
      <c r="E7" s="27">
        <v>854308000</v>
      </c>
      <c r="F7" s="28">
        <v>631195000</v>
      </c>
      <c r="G7" s="20"/>
      <c r="H7" s="20"/>
      <c r="I7" s="20"/>
      <c r="J7" s="20"/>
      <c r="K7" s="20"/>
      <c r="L7" s="20"/>
      <c r="M7" s="20"/>
      <c r="N7" s="20"/>
      <c r="O7" s="20"/>
      <c r="P7" s="20"/>
      <c r="Q7" s="20"/>
      <c r="R7" s="20"/>
      <c r="S7" s="20"/>
      <c r="T7" s="20"/>
      <c r="U7" s="20"/>
      <c r="V7" s="20"/>
    </row>
    <row r="8" spans="1:22" ht="19" x14ac:dyDescent="0.25">
      <c r="A8" s="20"/>
      <c r="B8" s="29" t="s">
        <v>550</v>
      </c>
      <c r="C8" s="27">
        <v>351891000</v>
      </c>
      <c r="D8" s="27">
        <v>313788000</v>
      </c>
      <c r="E8" s="27">
        <v>309040000</v>
      </c>
      <c r="F8" s="28">
        <v>318455000</v>
      </c>
      <c r="G8" s="20"/>
      <c r="H8" s="20"/>
      <c r="I8" s="20"/>
      <c r="J8" s="20"/>
      <c r="K8" s="20"/>
      <c r="L8" s="20"/>
      <c r="M8" s="20"/>
      <c r="N8" s="20"/>
      <c r="O8" s="20"/>
      <c r="P8" s="20"/>
      <c r="Q8" s="20"/>
      <c r="R8" s="20"/>
      <c r="S8" s="20"/>
      <c r="T8" s="20"/>
      <c r="U8" s="20"/>
      <c r="V8" s="20"/>
    </row>
    <row r="9" spans="1:22" ht="19" x14ac:dyDescent="0.25">
      <c r="A9" s="20"/>
      <c r="B9" s="29" t="s">
        <v>551</v>
      </c>
      <c r="C9" s="27">
        <v>1592270000</v>
      </c>
      <c r="D9" s="27">
        <v>1470865000</v>
      </c>
      <c r="E9" s="27">
        <v>1163348000</v>
      </c>
      <c r="F9" s="28">
        <v>949650000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160385000</v>
      </c>
      <c r="D12" s="27">
        <v>-437214000</v>
      </c>
      <c r="E12" s="27">
        <v>-777874000</v>
      </c>
      <c r="F12" s="28">
        <v>-1726455000</v>
      </c>
      <c r="G12" s="20"/>
      <c r="H12" s="20"/>
      <c r="I12" s="20"/>
      <c r="J12" s="20"/>
      <c r="K12" s="20"/>
      <c r="L12" s="20"/>
      <c r="M12" s="20"/>
      <c r="N12" s="20"/>
      <c r="O12" s="20"/>
      <c r="P12" s="20"/>
      <c r="Q12" s="20"/>
      <c r="R12" s="20"/>
      <c r="S12" s="20"/>
      <c r="T12" s="20"/>
      <c r="U12" s="20"/>
      <c r="V12" s="20"/>
    </row>
    <row r="13" spans="1:22" ht="19" x14ac:dyDescent="0.25">
      <c r="A13" s="20"/>
      <c r="B13" s="29" t="s">
        <v>555</v>
      </c>
      <c r="C13" s="27">
        <v>5189837000</v>
      </c>
      <c r="D13" s="27">
        <v>4370119000</v>
      </c>
      <c r="E13" s="27">
        <v>3770004000</v>
      </c>
      <c r="F13" s="28">
        <v>2611268000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1627594000</v>
      </c>
      <c r="D15" s="27">
        <v>1585936000</v>
      </c>
      <c r="E15" s="27">
        <v>1458179000</v>
      </c>
      <c r="F15" s="28">
        <v>2215942000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496487000</v>
      </c>
      <c r="D17" s="34">
        <v>969941000</v>
      </c>
      <c r="E17" s="34">
        <v>749488000</v>
      </c>
      <c r="F17" s="35">
        <v>-124599000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0.63893993678640182</v>
      </c>
      <c r="D24" s="50">
        <f>D17/(D4)</f>
        <v>1.2668898444112391</v>
      </c>
      <c r="E24" s="50">
        <f>E17/(E4)</f>
        <v>0.99736515726551234</v>
      </c>
      <c r="F24" s="51">
        <f>F17/(F4)</f>
        <v>-0.21187567593304266</v>
      </c>
      <c r="G24" s="46">
        <f>(IF(C24 &gt; 0.5, 100, IF(C24 &gt;= 0.2, 50, 0))) +
  (IF(D24 &gt; 0.5, 100, IF(D24 &gt;= 0.2, 50, 0))) +
  (IF(E24 &gt; 0.5, 100, IF(E24 &gt;= 0.2, 50, 0))) +
  (IF(F24 &gt; 0.5, 100, IF(F24 &gt;= 0.2, 50, 0)))</f>
        <v>300</v>
      </c>
      <c r="H24" s="47" t="s">
        <v>571</v>
      </c>
      <c r="I24" s="20"/>
      <c r="J24" s="20"/>
      <c r="K24" s="20"/>
      <c r="L24" s="20"/>
      <c r="M24" s="20"/>
      <c r="N24" s="20"/>
      <c r="O24" s="20"/>
      <c r="P24" s="20"/>
      <c r="Q24" s="20"/>
      <c r="R24" s="20"/>
      <c r="S24" s="20"/>
      <c r="T24" s="20"/>
      <c r="U24" s="20"/>
      <c r="V24" s="20"/>
    </row>
    <row r="25" spans="1:22" x14ac:dyDescent="0.2">
      <c r="A25" s="20"/>
      <c r="B25" s="39" t="s">
        <v>487</v>
      </c>
      <c r="C25" s="50">
        <f>C17/C6</f>
        <v>7.3205421265102419E-2</v>
      </c>
      <c r="D25" s="50">
        <f>D17/D6</f>
        <v>0.16605780806795567</v>
      </c>
      <c r="E25" s="50">
        <f>E17/E6</f>
        <v>0.15192266840071417</v>
      </c>
      <c r="F25" s="51">
        <f>F17/F6</f>
        <v>-3.4990696219345682E-2</v>
      </c>
      <c r="G25" s="46">
        <f>(IF(C25 &gt; 0.17, 100, IF(C25 &gt;= 0.1, 50, 0))) +
  (IF(D25 &gt; 0.17, 100, IF(D25 &gt;= 0.1, 50, 0))) +
  (IF(E25 &gt; 0.17, 100, IF(E25 &gt;= 0.1, 50, 0))) +
  (IF(F25 &gt; 0.17, 100, IF(F25 &gt;= 0.1, 50, 0)))</f>
        <v>100</v>
      </c>
      <c r="H25" s="47" t="s">
        <v>572</v>
      </c>
      <c r="I25" s="20"/>
      <c r="J25" s="20"/>
      <c r="K25" s="20"/>
      <c r="L25" s="20"/>
      <c r="M25" s="20"/>
      <c r="N25" s="20"/>
      <c r="O25" s="20"/>
      <c r="P25" s="20"/>
      <c r="Q25" s="20"/>
      <c r="R25" s="20"/>
      <c r="S25" s="20"/>
      <c r="T25" s="20"/>
      <c r="U25" s="20"/>
      <c r="V25" s="20"/>
    </row>
    <row r="26" spans="1:22" x14ac:dyDescent="0.2">
      <c r="A26" s="20"/>
      <c r="B26" s="39" t="s">
        <v>489</v>
      </c>
      <c r="C26" s="50">
        <f>C8/C6</f>
        <v>5.1885203226666878E-2</v>
      </c>
      <c r="D26" s="50">
        <f>D8/D6</f>
        <v>5.3721770167492328E-2</v>
      </c>
      <c r="E26" s="50">
        <f>E8/E6</f>
        <v>6.2643006215652164E-2</v>
      </c>
      <c r="F26" s="51">
        <f>F8/F6</f>
        <v>8.9430590651062444E-2</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0.30680539677835739</v>
      </c>
      <c r="D27" s="50">
        <f>D9/(D13+D10)</f>
        <v>0.33657321459667344</v>
      </c>
      <c r="E27" s="50">
        <f>E9/(E13+E10)</f>
        <v>0.30858004394690297</v>
      </c>
      <c r="F27" s="51">
        <f>F9/(F13+F10)</f>
        <v>0.36367389329628363</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-0.78473664311889568</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9.5665239582668968E-2</v>
      </c>
      <c r="D31" s="50">
        <f>D17/(D13+D10)</f>
        <v>0.22194841833826492</v>
      </c>
      <c r="E31" s="50">
        <f>E17/(E13+E10)</f>
        <v>0.1988029720923373</v>
      </c>
      <c r="F31" s="51">
        <f>F17/(F13+F10)</f>
        <v>-4.7715898942582685E-2</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C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0.44666666666666666</v>
      </c>
      <c r="J2" s="20"/>
      <c r="K2" s="20"/>
      <c r="L2" s="20"/>
      <c r="M2" s="20"/>
      <c r="N2" s="20"/>
      <c r="O2" s="20"/>
      <c r="P2" s="20"/>
      <c r="Q2" s="20"/>
      <c r="R2" s="20"/>
      <c r="S2" s="20"/>
      <c r="T2" s="20"/>
      <c r="U2" s="20"/>
      <c r="V2" s="20"/>
    </row>
    <row r="3" spans="1:22" ht="19" x14ac:dyDescent="0.25">
      <c r="A3" s="20"/>
      <c r="B3" s="26" t="s">
        <v>545</v>
      </c>
      <c r="C3" s="27">
        <v>1001100000</v>
      </c>
      <c r="D3" s="27">
        <v>1025400000</v>
      </c>
      <c r="E3" s="27">
        <v>854200000</v>
      </c>
      <c r="F3" s="28">
        <v>716700000</v>
      </c>
      <c r="G3" s="20"/>
      <c r="H3" s="20"/>
      <c r="I3" s="20"/>
      <c r="J3" s="20"/>
      <c r="K3" s="20"/>
      <c r="L3" s="20"/>
      <c r="M3" s="20"/>
      <c r="N3" s="20"/>
      <c r="O3" s="20"/>
      <c r="P3" s="20"/>
      <c r="Q3" s="20"/>
      <c r="R3" s="20"/>
      <c r="S3" s="20"/>
      <c r="T3" s="20"/>
      <c r="U3" s="20"/>
      <c r="V3" s="20"/>
    </row>
    <row r="4" spans="1:22" ht="19" x14ac:dyDescent="0.25">
      <c r="A4" s="20"/>
      <c r="B4" s="29" t="s">
        <v>546</v>
      </c>
      <c r="C4" s="27">
        <v>711400000</v>
      </c>
      <c r="D4" s="27">
        <v>624400000</v>
      </c>
      <c r="E4" s="27">
        <v>648600000</v>
      </c>
      <c r="F4" s="28">
        <v>609000000</v>
      </c>
      <c r="G4" s="20"/>
      <c r="H4" s="20"/>
      <c r="I4" s="20"/>
      <c r="J4" s="20"/>
      <c r="K4" s="20"/>
      <c r="L4" s="20"/>
      <c r="M4" s="20"/>
      <c r="N4" s="20"/>
      <c r="O4" s="20"/>
      <c r="P4" s="20"/>
      <c r="Q4" s="20"/>
      <c r="R4" s="20"/>
      <c r="S4" s="20"/>
      <c r="T4" s="20"/>
      <c r="U4" s="20"/>
      <c r="V4" s="20"/>
    </row>
    <row r="5" spans="1:22" ht="19" x14ac:dyDescent="0.25">
      <c r="A5" s="20"/>
      <c r="B5" s="29" t="s">
        <v>547</v>
      </c>
      <c r="C5" s="27">
        <v>6609700000</v>
      </c>
      <c r="D5" s="27">
        <v>6064200000</v>
      </c>
      <c r="E5" s="27">
        <v>5981600000</v>
      </c>
      <c r="F5" s="28">
        <v>5582600000</v>
      </c>
      <c r="G5" s="20"/>
      <c r="H5" s="20"/>
      <c r="I5" s="20"/>
      <c r="J5" s="20"/>
      <c r="K5" s="20"/>
      <c r="L5" s="20"/>
      <c r="M5" s="20"/>
      <c r="N5" s="20"/>
      <c r="O5" s="20"/>
      <c r="P5" s="20"/>
      <c r="Q5" s="20"/>
      <c r="R5" s="20"/>
      <c r="S5" s="20"/>
      <c r="T5" s="20"/>
      <c r="U5" s="20"/>
      <c r="V5" s="20"/>
    </row>
    <row r="6" spans="1:22" ht="19" x14ac:dyDescent="0.25">
      <c r="A6" s="20"/>
      <c r="B6" s="29" t="s">
        <v>548</v>
      </c>
      <c r="C6" s="27">
        <v>15563500000</v>
      </c>
      <c r="D6" s="27">
        <v>14765900000</v>
      </c>
      <c r="E6" s="27">
        <v>15154500000</v>
      </c>
      <c r="F6" s="28">
        <v>16058600000</v>
      </c>
      <c r="G6" s="20"/>
      <c r="H6" s="20"/>
      <c r="I6" s="20"/>
      <c r="J6" s="20"/>
      <c r="K6" s="20"/>
      <c r="L6" s="20"/>
      <c r="M6" s="20"/>
      <c r="N6" s="20"/>
      <c r="O6" s="20"/>
      <c r="P6" s="20"/>
      <c r="Q6" s="20"/>
      <c r="R6" s="20"/>
      <c r="S6" s="20"/>
      <c r="T6" s="20"/>
      <c r="U6" s="20"/>
      <c r="V6" s="20"/>
    </row>
    <row r="7" spans="1:22" ht="19" x14ac:dyDescent="0.25">
      <c r="A7" s="20"/>
      <c r="B7" s="29" t="s">
        <v>549</v>
      </c>
      <c r="C7" s="27">
        <v>1827300000</v>
      </c>
      <c r="D7" s="27">
        <v>1674000000</v>
      </c>
      <c r="E7" s="27">
        <v>1467700000</v>
      </c>
      <c r="F7" s="28">
        <v>1498600000</v>
      </c>
      <c r="G7" s="20"/>
      <c r="H7" s="20"/>
      <c r="I7" s="20"/>
      <c r="J7" s="20"/>
      <c r="K7" s="20"/>
      <c r="L7" s="20"/>
      <c r="M7" s="20"/>
      <c r="N7" s="20"/>
      <c r="O7" s="20"/>
      <c r="P7" s="20"/>
      <c r="Q7" s="20"/>
      <c r="R7" s="20"/>
      <c r="S7" s="20"/>
      <c r="T7" s="20"/>
      <c r="U7" s="20"/>
      <c r="V7" s="20"/>
    </row>
    <row r="8" spans="1:22" ht="19" x14ac:dyDescent="0.25">
      <c r="A8" s="20"/>
      <c r="B8" s="29" t="s">
        <v>550</v>
      </c>
      <c r="C8" s="27">
        <v>3889500000</v>
      </c>
      <c r="D8" s="27">
        <v>3834700000</v>
      </c>
      <c r="E8" s="27">
        <v>4615600000</v>
      </c>
      <c r="F8" s="28">
        <v>5370500000</v>
      </c>
      <c r="G8" s="20"/>
      <c r="H8" s="20"/>
      <c r="I8" s="20"/>
      <c r="J8" s="20"/>
      <c r="K8" s="20"/>
      <c r="L8" s="20"/>
      <c r="M8" s="20"/>
      <c r="N8" s="20"/>
      <c r="O8" s="20"/>
      <c r="P8" s="20"/>
      <c r="Q8" s="20"/>
      <c r="R8" s="20"/>
      <c r="S8" s="20"/>
      <c r="T8" s="20"/>
      <c r="U8" s="20"/>
      <c r="V8" s="20"/>
    </row>
    <row r="9" spans="1:22" ht="19" x14ac:dyDescent="0.25">
      <c r="A9" s="20"/>
      <c r="B9" s="29" t="s">
        <v>551</v>
      </c>
      <c r="C9" s="27">
        <v>5716800000</v>
      </c>
      <c r="D9" s="27">
        <v>5508700000</v>
      </c>
      <c r="E9" s="27">
        <v>6083300000</v>
      </c>
      <c r="F9" s="28">
        <v>6869100000</v>
      </c>
      <c r="G9" s="20"/>
      <c r="H9" s="20"/>
      <c r="I9" s="20"/>
      <c r="J9" s="20"/>
      <c r="K9" s="20"/>
      <c r="L9" s="20"/>
      <c r="M9" s="20"/>
      <c r="N9" s="20"/>
      <c r="O9" s="20"/>
      <c r="P9" s="20"/>
      <c r="Q9" s="20"/>
      <c r="R9" s="20"/>
      <c r="S9" s="20"/>
      <c r="T9" s="20"/>
      <c r="U9" s="20"/>
      <c r="V9" s="20"/>
    </row>
    <row r="10" spans="1:22" ht="19" x14ac:dyDescent="0.25">
      <c r="A10" s="20"/>
      <c r="B10" s="29" t="s">
        <v>552</v>
      </c>
      <c r="C10" s="27">
        <v>1240900000</v>
      </c>
      <c r="D10" s="27">
        <v>984500000</v>
      </c>
      <c r="E10" s="27">
        <v>748400000</v>
      </c>
      <c r="F10" s="28">
        <v>33300000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1697200000</v>
      </c>
      <c r="D12" s="27">
        <v>950900000</v>
      </c>
      <c r="E12" s="27">
        <v>378600000</v>
      </c>
      <c r="F12" s="28">
        <v>-175700000</v>
      </c>
      <c r="G12" s="20"/>
      <c r="H12" s="20"/>
      <c r="I12" s="20"/>
      <c r="J12" s="20"/>
      <c r="K12" s="20"/>
      <c r="L12" s="20"/>
      <c r="M12" s="20"/>
      <c r="N12" s="20"/>
      <c r="O12" s="20"/>
      <c r="P12" s="20"/>
      <c r="Q12" s="20"/>
      <c r="R12" s="20"/>
      <c r="S12" s="20"/>
      <c r="T12" s="20"/>
      <c r="U12" s="20"/>
      <c r="V12" s="20"/>
    </row>
    <row r="13" spans="1:22" ht="19" x14ac:dyDescent="0.25">
      <c r="A13" s="20"/>
      <c r="B13" s="29" t="s">
        <v>555</v>
      </c>
      <c r="C13" s="27">
        <v>9846700000</v>
      </c>
      <c r="D13" s="27">
        <v>9257200000</v>
      </c>
      <c r="E13" s="27">
        <v>9071200000</v>
      </c>
      <c r="F13" s="28">
        <v>9189500000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1377400000</v>
      </c>
      <c r="D17" s="34">
        <v>860300000</v>
      </c>
      <c r="E17" s="34">
        <v>615500000</v>
      </c>
      <c r="F17" s="35">
        <v>914300000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1.9361821759910036</v>
      </c>
      <c r="D24" s="50">
        <f>D17/(D4)</f>
        <v>1.3778026905829597</v>
      </c>
      <c r="E24" s="50">
        <f>E17/(E4)</f>
        <v>0.94896700585877269</v>
      </c>
      <c r="F24" s="51">
        <f>F17/(F4)</f>
        <v>1.5013136288998359</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8.8501943650207221E-2</v>
      </c>
      <c r="D25" s="50">
        <f>D17/D6</f>
        <v>5.8262618600965738E-2</v>
      </c>
      <c r="E25" s="50">
        <f>E17/E6</f>
        <v>4.0614998845227492E-2</v>
      </c>
      <c r="F25" s="51">
        <f>F17/F6</f>
        <v>5.6935224739391978E-2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0.24991165226330839</v>
      </c>
      <c r="D26" s="50">
        <f>D8/D6</f>
        <v>0.25969971352914484</v>
      </c>
      <c r="E26" s="50">
        <f>E8/E6</f>
        <v>0.30456959978884157</v>
      </c>
      <c r="F26" s="51">
        <f>F8/F6</f>
        <v>0.33443139501575481</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0.51560301598181757</v>
      </c>
      <c r="D27" s="50">
        <f>D9/(D13+D10)</f>
        <v>0.53786968960231207</v>
      </c>
      <c r="E27" s="50">
        <f>E9/(E13+E10)</f>
        <v>0.61950588618681002</v>
      </c>
      <c r="F27" s="51">
        <f>F9/(F13+F10)</f>
        <v>0.7447955067875266</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-0.28611738354013277</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0.12422886828529167</v>
      </c>
      <c r="D31" s="50">
        <f>D17/(D13+D10)</f>
        <v>8.3999726607887362E-2</v>
      </c>
      <c r="E31" s="50">
        <f>E17/(E13+E10)</f>
        <v>6.2680760927125337E-2</v>
      </c>
      <c r="F31" s="51">
        <f>F17/(F13+F10)</f>
        <v>9.9134753003426293E-2</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D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0.16958333333333336</v>
      </c>
      <c r="J2" s="20"/>
      <c r="K2" s="20"/>
      <c r="L2" s="20"/>
      <c r="M2" s="20"/>
      <c r="N2" s="20"/>
      <c r="O2" s="20"/>
      <c r="P2" s="20"/>
      <c r="Q2" s="20"/>
      <c r="R2" s="20"/>
      <c r="S2" s="20"/>
      <c r="T2" s="20"/>
      <c r="U2" s="20"/>
      <c r="V2" s="20"/>
    </row>
    <row r="3" spans="1:22" ht="19" x14ac:dyDescent="0.25">
      <c r="A3" s="20"/>
      <c r="B3" s="26" t="s">
        <v>545</v>
      </c>
      <c r="C3" s="27">
        <v>402600000</v>
      </c>
      <c r="D3" s="27">
        <v>346800000</v>
      </c>
      <c r="E3" s="27">
        <v>303200000</v>
      </c>
      <c r="F3" s="28">
        <v>154300000</v>
      </c>
      <c r="G3" s="20"/>
      <c r="H3" s="20"/>
      <c r="I3" s="20"/>
      <c r="J3" s="20"/>
      <c r="K3" s="20"/>
      <c r="L3" s="20"/>
      <c r="M3" s="20"/>
      <c r="N3" s="20"/>
      <c r="O3" s="20"/>
      <c r="P3" s="20"/>
      <c r="Q3" s="20"/>
      <c r="R3" s="20"/>
      <c r="S3" s="20"/>
      <c r="T3" s="20"/>
      <c r="U3" s="20"/>
      <c r="V3" s="20"/>
    </row>
    <row r="4" spans="1:22" ht="19" x14ac:dyDescent="0.25">
      <c r="A4" s="20"/>
      <c r="B4" s="29" t="s">
        <v>546</v>
      </c>
      <c r="C4" s="27">
        <v>664900000</v>
      </c>
      <c r="D4" s="27">
        <v>599900000</v>
      </c>
      <c r="E4" s="27">
        <v>536500000</v>
      </c>
      <c r="F4" s="28">
        <v>478700000</v>
      </c>
      <c r="G4" s="20"/>
      <c r="H4" s="20"/>
      <c r="I4" s="20"/>
      <c r="J4" s="20"/>
      <c r="K4" s="20"/>
      <c r="L4" s="20"/>
      <c r="M4" s="20"/>
      <c r="N4" s="20"/>
      <c r="O4" s="20"/>
      <c r="P4" s="20"/>
      <c r="Q4" s="20"/>
      <c r="R4" s="20"/>
      <c r="S4" s="20"/>
      <c r="T4" s="20"/>
      <c r="U4" s="20"/>
      <c r="V4" s="20"/>
    </row>
    <row r="5" spans="1:22" ht="19" x14ac:dyDescent="0.25">
      <c r="A5" s="20"/>
      <c r="B5" s="29" t="s">
        <v>547</v>
      </c>
      <c r="C5" s="27">
        <v>51700000</v>
      </c>
      <c r="D5" s="27">
        <v>51700000</v>
      </c>
      <c r="E5" s="27">
        <v>39800000</v>
      </c>
      <c r="F5" s="28">
        <v>39800000</v>
      </c>
      <c r="G5" s="20"/>
      <c r="H5" s="20"/>
      <c r="I5" s="20"/>
      <c r="J5" s="20"/>
      <c r="K5" s="20"/>
      <c r="L5" s="20"/>
      <c r="M5" s="20"/>
      <c r="N5" s="20"/>
      <c r="O5" s="20"/>
      <c r="P5" s="20"/>
      <c r="Q5" s="20"/>
      <c r="R5" s="20"/>
      <c r="S5" s="20"/>
      <c r="T5" s="20"/>
      <c r="U5" s="20"/>
      <c r="V5" s="20"/>
    </row>
    <row r="6" spans="1:22" ht="19" x14ac:dyDescent="0.25">
      <c r="A6" s="20"/>
      <c r="B6" s="29" t="s">
        <v>548</v>
      </c>
      <c r="C6" s="27">
        <v>2588200000</v>
      </c>
      <c r="D6" s="27">
        <v>2251100000</v>
      </c>
      <c r="E6" s="27">
        <v>2048800000</v>
      </c>
      <c r="F6" s="28">
        <v>1872900000</v>
      </c>
      <c r="G6" s="20"/>
      <c r="H6" s="20"/>
      <c r="I6" s="20"/>
      <c r="J6" s="20"/>
      <c r="K6" s="20"/>
      <c r="L6" s="20"/>
      <c r="M6" s="20"/>
      <c r="N6" s="20"/>
      <c r="O6" s="20"/>
      <c r="P6" s="20"/>
      <c r="Q6" s="20"/>
      <c r="R6" s="20"/>
      <c r="S6" s="20"/>
      <c r="T6" s="20"/>
      <c r="U6" s="20"/>
      <c r="V6" s="20"/>
    </row>
    <row r="7" spans="1:22" ht="19" x14ac:dyDescent="0.25">
      <c r="A7" s="20"/>
      <c r="B7" s="29" t="s">
        <v>549</v>
      </c>
      <c r="C7" s="27">
        <v>451200000</v>
      </c>
      <c r="D7" s="27">
        <v>364700000</v>
      </c>
      <c r="E7" s="27">
        <v>228800000</v>
      </c>
      <c r="F7" s="28">
        <v>207800000</v>
      </c>
      <c r="G7" s="20"/>
      <c r="H7" s="20"/>
      <c r="I7" s="20"/>
      <c r="J7" s="20"/>
      <c r="K7" s="20"/>
      <c r="L7" s="20"/>
      <c r="M7" s="20"/>
      <c r="N7" s="20"/>
      <c r="O7" s="20"/>
      <c r="P7" s="20"/>
      <c r="Q7" s="20"/>
      <c r="R7" s="20"/>
      <c r="S7" s="20"/>
      <c r="T7" s="20"/>
      <c r="U7" s="20"/>
      <c r="V7" s="20"/>
    </row>
    <row r="8" spans="1:22" ht="19" x14ac:dyDescent="0.25">
      <c r="A8" s="20"/>
      <c r="B8" s="29" t="s">
        <v>550</v>
      </c>
      <c r="C8" s="27">
        <v>1404300000</v>
      </c>
      <c r="D8" s="27">
        <v>1410000000</v>
      </c>
      <c r="E8" s="27">
        <v>1263700000</v>
      </c>
      <c r="F8" s="28">
        <v>1061500000</v>
      </c>
      <c r="G8" s="20"/>
      <c r="H8" s="20"/>
      <c r="I8" s="20"/>
      <c r="J8" s="20"/>
      <c r="K8" s="20"/>
      <c r="L8" s="20"/>
      <c r="M8" s="20"/>
      <c r="N8" s="20"/>
      <c r="O8" s="20"/>
      <c r="P8" s="20"/>
      <c r="Q8" s="20"/>
      <c r="R8" s="20"/>
      <c r="S8" s="20"/>
      <c r="T8" s="20"/>
      <c r="U8" s="20"/>
      <c r="V8" s="20"/>
    </row>
    <row r="9" spans="1:22" ht="19" x14ac:dyDescent="0.25">
      <c r="A9" s="20"/>
      <c r="B9" s="29" t="s">
        <v>551</v>
      </c>
      <c r="C9" s="27">
        <v>1855500000</v>
      </c>
      <c r="D9" s="27">
        <v>1774700000</v>
      </c>
      <c r="E9" s="27">
        <v>1492500000</v>
      </c>
      <c r="F9" s="28">
        <v>1269300000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-378000000</v>
      </c>
      <c r="D12" s="27">
        <v>-584300000</v>
      </c>
      <c r="E12" s="27">
        <v>-649500000</v>
      </c>
      <c r="F12" s="28">
        <v>-666300000</v>
      </c>
      <c r="G12" s="20"/>
      <c r="H12" s="20"/>
      <c r="I12" s="20"/>
      <c r="J12" s="20"/>
      <c r="K12" s="20"/>
      <c r="L12" s="20"/>
      <c r="M12" s="20"/>
      <c r="N12" s="20"/>
      <c r="O12" s="20"/>
      <c r="P12" s="20"/>
      <c r="Q12" s="20"/>
      <c r="R12" s="20"/>
      <c r="S12" s="20"/>
      <c r="T12" s="20"/>
      <c r="U12" s="20"/>
      <c r="V12" s="20"/>
    </row>
    <row r="13" spans="1:22" ht="19" x14ac:dyDescent="0.25">
      <c r="A13" s="20"/>
      <c r="B13" s="29" t="s">
        <v>555</v>
      </c>
      <c r="C13" s="27">
        <v>732700000</v>
      </c>
      <c r="D13" s="27">
        <v>476400000</v>
      </c>
      <c r="E13" s="27">
        <v>556300000</v>
      </c>
      <c r="F13" s="28">
        <v>603600000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205000000</v>
      </c>
      <c r="D15" s="27">
        <v>180200000</v>
      </c>
      <c r="E15" s="27">
        <v>160100000</v>
      </c>
      <c r="F15" s="28">
        <v>146800000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145700000</v>
      </c>
      <c r="D17" s="34">
        <v>119000000</v>
      </c>
      <c r="E17" s="34">
        <v>-68100000</v>
      </c>
      <c r="F17" s="35">
        <v>84000000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0.2191306963453151</v>
      </c>
      <c r="D24" s="50">
        <f>D17/(D4)</f>
        <v>0.1983663943990665</v>
      </c>
      <c r="E24" s="50">
        <f>E17/(E4)</f>
        <v>-0.12693383038210623</v>
      </c>
      <c r="F24" s="51">
        <f>F17/(F4)</f>
        <v>0.17547524545644455</v>
      </c>
      <c r="G24" s="46">
        <f>(IF(C24 &gt; 0.5, 100, IF(C24 &gt;= 0.2, 50, 0))) +
  (IF(D24 &gt; 0.5, 100, IF(D24 &gt;= 0.2, 50, 0))) +
  (IF(E24 &gt; 0.5, 100, IF(E24 &gt;= 0.2, 50, 0))) +
  (IF(F24 &gt; 0.5, 100, IF(F24 &gt;= 0.2, 50, 0)))</f>
        <v>50</v>
      </c>
      <c r="H24" s="47" t="s">
        <v>571</v>
      </c>
      <c r="I24" s="20"/>
      <c r="J24" s="20"/>
      <c r="K24" s="20"/>
      <c r="L24" s="20"/>
      <c r="M24" s="20"/>
      <c r="N24" s="20"/>
      <c r="O24" s="20"/>
      <c r="P24" s="20"/>
      <c r="Q24" s="20"/>
      <c r="R24" s="20"/>
      <c r="S24" s="20"/>
      <c r="T24" s="20"/>
      <c r="U24" s="20"/>
      <c r="V24" s="20"/>
    </row>
    <row r="25" spans="1:22" x14ac:dyDescent="0.2">
      <c r="A25" s="20"/>
      <c r="B25" s="39" t="s">
        <v>487</v>
      </c>
      <c r="C25" s="50">
        <f>C17/C6</f>
        <v>5.6293949462947225E-2</v>
      </c>
      <c r="D25" s="50">
        <f>D17/D6</f>
        <v>5.2863044733685756E-2</v>
      </c>
      <c r="E25" s="50">
        <f>E17/E6</f>
        <v>-3.3238969152674734E-2</v>
      </c>
      <c r="F25" s="51">
        <f>F17/F6</f>
        <v>4.4850232260131344E-2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0.5425778533343637</v>
      </c>
      <c r="D26" s="50">
        <f>D8/D6</f>
        <v>0.62636044600417573</v>
      </c>
      <c r="E26" s="50">
        <f>E8/E6</f>
        <v>0.61680007809449433</v>
      </c>
      <c r="F26" s="51">
        <f>F8/F6</f>
        <v>0.56676811362058843</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2.5324143578545106</v>
      </c>
      <c r="D27" s="50">
        <f>D9/(D13+D10)</f>
        <v>3.725230898404702</v>
      </c>
      <c r="E27" s="50">
        <f>E9/(E13+E10)</f>
        <v>2.6829049074240516</v>
      </c>
      <c r="F27" s="51">
        <f>F9/(F13+F10)</f>
        <v>2.1028827037773361</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-0.15955694370854154</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0.198853555343251</v>
      </c>
      <c r="D31" s="50">
        <f>D17/(D13+D10)</f>
        <v>0.24979009235936189</v>
      </c>
      <c r="E31" s="50">
        <f>E17/(E13+E10)</f>
        <v>-0.12241596261010246</v>
      </c>
      <c r="F31" s="51">
        <f>F17/(F13+F10)</f>
        <v>0.13916500994035785</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E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0.60083333333333333</v>
      </c>
      <c r="J2" s="20"/>
      <c r="K2" s="20"/>
      <c r="L2" s="20"/>
      <c r="M2" s="20"/>
      <c r="N2" s="20"/>
      <c r="O2" s="20"/>
      <c r="P2" s="20"/>
      <c r="Q2" s="20"/>
      <c r="R2" s="20"/>
      <c r="S2" s="20"/>
      <c r="T2" s="20"/>
      <c r="U2" s="20"/>
      <c r="V2" s="20"/>
    </row>
    <row r="3" spans="1:22" ht="19" x14ac:dyDescent="0.25">
      <c r="A3" s="20"/>
      <c r="B3" s="26" t="s">
        <v>545</v>
      </c>
      <c r="C3" s="27">
        <v>11127000000</v>
      </c>
      <c r="D3" s="27">
        <v>13224000000</v>
      </c>
      <c r="E3" s="27">
        <v>10776000000</v>
      </c>
      <c r="F3" s="28">
        <v>8427000000</v>
      </c>
      <c r="G3" s="20"/>
      <c r="H3" s="20"/>
      <c r="I3" s="20"/>
      <c r="J3" s="20"/>
      <c r="K3" s="20"/>
      <c r="L3" s="20"/>
      <c r="M3" s="20"/>
      <c r="N3" s="20"/>
      <c r="O3" s="20"/>
      <c r="P3" s="20"/>
      <c r="Q3" s="20"/>
      <c r="R3" s="20"/>
      <c r="S3" s="20"/>
      <c r="T3" s="20"/>
      <c r="U3" s="20"/>
      <c r="V3" s="20"/>
    </row>
    <row r="4" spans="1:22" ht="19" x14ac:dyDescent="0.25">
      <c r="A4" s="20"/>
      <c r="B4" s="29" t="s">
        <v>546</v>
      </c>
      <c r="C4" s="27">
        <v>96647000000</v>
      </c>
      <c r="D4" s="27">
        <v>80860000000</v>
      </c>
      <c r="E4" s="27">
        <v>63245000000</v>
      </c>
      <c r="F4" s="28">
        <v>56584000000</v>
      </c>
      <c r="G4" s="20"/>
      <c r="H4" s="20"/>
      <c r="I4" s="20"/>
      <c r="J4" s="20"/>
      <c r="K4" s="20"/>
      <c r="L4" s="20"/>
      <c r="M4" s="20"/>
      <c r="N4" s="20"/>
      <c r="O4" s="20"/>
      <c r="P4" s="20"/>
      <c r="Q4" s="20"/>
      <c r="R4" s="20"/>
      <c r="S4" s="20"/>
      <c r="T4" s="20"/>
      <c r="U4" s="20"/>
      <c r="V4" s="20"/>
    </row>
    <row r="5" spans="1:22" ht="19" x14ac:dyDescent="0.25">
      <c r="A5" s="20"/>
      <c r="B5" s="29" t="s">
        <v>547</v>
      </c>
      <c r="C5" s="27">
        <v>27591000000</v>
      </c>
      <c r="D5" s="27">
        <v>27591000000</v>
      </c>
      <c r="E5" s="27">
        <v>26963000000</v>
      </c>
      <c r="F5" s="28">
        <v>26971000000</v>
      </c>
      <c r="G5" s="20"/>
      <c r="H5" s="20"/>
      <c r="I5" s="20"/>
      <c r="J5" s="20"/>
      <c r="K5" s="20"/>
      <c r="L5" s="20"/>
      <c r="M5" s="20"/>
      <c r="N5" s="20"/>
      <c r="O5" s="20"/>
      <c r="P5" s="20"/>
      <c r="Q5" s="20"/>
      <c r="R5" s="20"/>
      <c r="S5" s="20"/>
      <c r="T5" s="20"/>
      <c r="U5" s="20"/>
      <c r="V5" s="20"/>
    </row>
    <row r="6" spans="1:22" ht="19" x14ac:dyDescent="0.25">
      <c r="A6" s="20"/>
      <c r="B6" s="29" t="s">
        <v>548</v>
      </c>
      <c r="C6" s="27">
        <v>191572000000</v>
      </c>
      <c r="D6" s="27">
        <v>182103000000</v>
      </c>
      <c r="E6" s="27">
        <v>168406000000</v>
      </c>
      <c r="F6" s="28">
        <v>153091000000</v>
      </c>
      <c r="G6" s="20"/>
      <c r="H6" s="20"/>
      <c r="I6" s="20"/>
      <c r="J6" s="20"/>
      <c r="K6" s="20"/>
      <c r="L6" s="20"/>
      <c r="M6" s="20"/>
      <c r="N6" s="20"/>
      <c r="O6" s="20"/>
      <c r="P6" s="20"/>
      <c r="Q6" s="20"/>
      <c r="R6" s="20"/>
      <c r="S6" s="20"/>
      <c r="T6" s="20"/>
      <c r="U6" s="20"/>
      <c r="V6" s="20"/>
    </row>
    <row r="7" spans="1:22" ht="19" x14ac:dyDescent="0.25">
      <c r="A7" s="20"/>
      <c r="B7" s="29" t="s">
        <v>549</v>
      </c>
      <c r="C7" s="27">
        <v>28053000000</v>
      </c>
      <c r="D7" s="27">
        <v>32155000000</v>
      </c>
      <c r="E7" s="27">
        <v>27462000000</v>
      </c>
      <c r="F7" s="28">
        <v>24754000000</v>
      </c>
      <c r="G7" s="20"/>
      <c r="H7" s="20"/>
      <c r="I7" s="20"/>
      <c r="J7" s="20"/>
      <c r="K7" s="20"/>
      <c r="L7" s="20"/>
      <c r="M7" s="20"/>
      <c r="N7" s="20"/>
      <c r="O7" s="20"/>
      <c r="P7" s="20"/>
      <c r="Q7" s="20"/>
      <c r="R7" s="20"/>
      <c r="S7" s="20"/>
      <c r="T7" s="20"/>
      <c r="U7" s="20"/>
      <c r="V7" s="20"/>
    </row>
    <row r="8" spans="1:22" ht="19" x14ac:dyDescent="0.25">
      <c r="A8" s="20"/>
      <c r="B8" s="29" t="s">
        <v>550</v>
      </c>
      <c r="C8" s="27">
        <v>53554000000</v>
      </c>
      <c r="D8" s="27">
        <v>46662000000</v>
      </c>
      <c r="E8" s="27">
        <v>45553000000</v>
      </c>
      <c r="F8" s="28">
        <v>47299000000</v>
      </c>
      <c r="G8" s="20"/>
      <c r="H8" s="20"/>
      <c r="I8" s="20"/>
      <c r="J8" s="20"/>
      <c r="K8" s="20"/>
      <c r="L8" s="20"/>
      <c r="M8" s="20"/>
      <c r="N8" s="20"/>
      <c r="O8" s="20"/>
      <c r="P8" s="20"/>
      <c r="Q8" s="20"/>
      <c r="R8" s="20"/>
      <c r="S8" s="20"/>
      <c r="T8" s="20"/>
      <c r="U8" s="20"/>
      <c r="V8" s="20"/>
    </row>
    <row r="9" spans="1:22" ht="19" x14ac:dyDescent="0.25">
      <c r="A9" s="20"/>
      <c r="B9" s="29" t="s">
        <v>551</v>
      </c>
      <c r="C9" s="27">
        <v>81607000000</v>
      </c>
      <c r="D9" s="27">
        <v>78817000000</v>
      </c>
      <c r="E9" s="27">
        <v>73015000000</v>
      </c>
      <c r="F9" s="28">
        <v>72053000000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69156000000</v>
      </c>
      <c r="D12" s="27">
        <v>70405000000</v>
      </c>
      <c r="E12" s="27">
        <v>68265000000</v>
      </c>
      <c r="F12" s="28">
        <v>56233000000</v>
      </c>
      <c r="G12" s="20"/>
      <c r="H12" s="20"/>
      <c r="I12" s="20"/>
      <c r="J12" s="20"/>
      <c r="K12" s="20"/>
      <c r="L12" s="20"/>
      <c r="M12" s="20"/>
      <c r="N12" s="20"/>
      <c r="O12" s="20"/>
      <c r="P12" s="20"/>
      <c r="Q12" s="20"/>
      <c r="R12" s="20"/>
      <c r="S12" s="20"/>
      <c r="T12" s="20"/>
      <c r="U12" s="20"/>
      <c r="V12" s="20"/>
    </row>
    <row r="13" spans="1:22" ht="19" x14ac:dyDescent="0.25">
      <c r="A13" s="20"/>
      <c r="B13" s="29" t="s">
        <v>555</v>
      </c>
      <c r="C13" s="27">
        <v>109965000000</v>
      </c>
      <c r="D13" s="27">
        <v>103286000000</v>
      </c>
      <c r="E13" s="27">
        <v>95391000000</v>
      </c>
      <c r="F13" s="28">
        <v>81038000000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16046000000</v>
      </c>
      <c r="D15" s="27">
        <v>17528000000</v>
      </c>
      <c r="E15" s="27">
        <v>15190000000</v>
      </c>
      <c r="F15" s="28">
        <v>13556000000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11471000000</v>
      </c>
      <c r="D17" s="34">
        <v>15433000000</v>
      </c>
      <c r="E17" s="34">
        <v>29456000000</v>
      </c>
      <c r="F17" s="35">
        <v>35384000000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Fail</v>
      </c>
      <c r="E22" s="44" t="str">
        <f>IF(E17&gt;F17, "Pass", "Fail")</f>
        <v>Fail</v>
      </c>
      <c r="F22" s="40"/>
      <c r="G22" s="46">
        <f>(((COUNTIF(C22:F22, "Pass") * 100) + (COUNTIF(C22:F22, "Fail") * 0)) * (400/300)) / 2</f>
        <v>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Pass</v>
      </c>
      <c r="F23" s="49" t="str">
        <f>IF(F17&gt;F7, "Pass", "Fail")</f>
        <v>Pass</v>
      </c>
      <c r="G23" s="46">
        <f>(COUNTIF(C23:F23, "Pass") * 100) + (COUNTIF(C23:F23, "Fail") * 0)</f>
        <v>200</v>
      </c>
      <c r="H23" s="47" t="s">
        <v>570</v>
      </c>
      <c r="I23" s="20"/>
      <c r="J23" s="20"/>
      <c r="K23" s="20"/>
      <c r="L23" s="20"/>
      <c r="M23" s="20"/>
      <c r="N23" s="20"/>
      <c r="O23" s="20"/>
      <c r="P23" s="20"/>
      <c r="Q23" s="20"/>
      <c r="R23" s="20"/>
      <c r="S23" s="20"/>
      <c r="T23" s="20"/>
      <c r="U23" s="20"/>
      <c r="V23" s="20"/>
    </row>
    <row r="24" spans="1:22" x14ac:dyDescent="0.2">
      <c r="A24" s="20"/>
      <c r="B24" s="39" t="s">
        <v>499</v>
      </c>
      <c r="C24" s="50">
        <f>C17/(C4)</f>
        <v>0.11868966444897411</v>
      </c>
      <c r="D24" s="50">
        <f>D17/(D4)</f>
        <v>0.19086074697007172</v>
      </c>
      <c r="E24" s="50">
        <f>E17/(E4)</f>
        <v>0.4657443276148312</v>
      </c>
      <c r="F24" s="51">
        <f>F17/(F4)</f>
        <v>0.62533578396719924</v>
      </c>
      <c r="G24" s="46">
        <f>(IF(C24 &gt; 0.5, 100, IF(C24 &gt;= 0.2, 50, 0))) +
  (IF(D24 &gt; 0.5, 100, IF(D24 &gt;= 0.2, 50, 0))) +
  (IF(E24 &gt; 0.5, 100, IF(E24 &gt;= 0.2, 50, 0))) +
  (IF(F24 &gt; 0.5, 100, IF(F24 &gt;= 0.2, 50, 0)))</f>
        <v>150</v>
      </c>
      <c r="H24" s="47" t="s">
        <v>571</v>
      </c>
      <c r="I24" s="20"/>
      <c r="J24" s="20"/>
      <c r="K24" s="20"/>
      <c r="L24" s="20"/>
      <c r="M24" s="20"/>
      <c r="N24" s="20"/>
      <c r="O24" s="20"/>
      <c r="P24" s="20"/>
      <c r="Q24" s="20"/>
      <c r="R24" s="20"/>
      <c r="S24" s="20"/>
      <c r="T24" s="20"/>
      <c r="U24" s="20"/>
      <c r="V24" s="20"/>
    </row>
    <row r="25" spans="1:22" x14ac:dyDescent="0.2">
      <c r="A25" s="20"/>
      <c r="B25" s="39" t="s">
        <v>487</v>
      </c>
      <c r="C25" s="50">
        <f>C17/C6</f>
        <v>5.9878270310901385E-2</v>
      </c>
      <c r="D25" s="50">
        <f>D17/D6</f>
        <v>8.4748741097071437E-2</v>
      </c>
      <c r="E25" s="50">
        <f>E17/E6</f>
        <v>0.174910632637792</v>
      </c>
      <c r="F25" s="51">
        <f>F17/F6</f>
        <v>0.2311305040792731</v>
      </c>
      <c r="G25" s="46">
        <f>(IF(C25 &gt; 0.17, 100, IF(C25 &gt;= 0.1, 50, 0))) +
  (IF(D25 &gt; 0.17, 100, IF(D25 &gt;= 0.1, 50, 0))) +
  (IF(E25 &gt; 0.17, 100, IF(E25 &gt;= 0.1, 50, 0))) +
  (IF(F25 &gt; 0.17, 100, IF(F25 &gt;= 0.1, 50, 0)))</f>
        <v>200</v>
      </c>
      <c r="H25" s="47" t="s">
        <v>572</v>
      </c>
      <c r="I25" s="20"/>
      <c r="J25" s="20"/>
      <c r="K25" s="20"/>
      <c r="L25" s="20"/>
      <c r="M25" s="20"/>
      <c r="N25" s="20"/>
      <c r="O25" s="20"/>
      <c r="P25" s="20"/>
      <c r="Q25" s="20"/>
      <c r="R25" s="20"/>
      <c r="S25" s="20"/>
      <c r="T25" s="20"/>
      <c r="U25" s="20"/>
      <c r="V25" s="20"/>
    </row>
    <row r="26" spans="1:22" x14ac:dyDescent="0.2">
      <c r="A26" s="20"/>
      <c r="B26" s="39" t="s">
        <v>489</v>
      </c>
      <c r="C26" s="50">
        <f>C8/C6</f>
        <v>0.27955024742655504</v>
      </c>
      <c r="D26" s="50">
        <f>D8/D6</f>
        <v>0.2562396006655574</v>
      </c>
      <c r="E26" s="50">
        <f>E8/E6</f>
        <v>0.27049511300072443</v>
      </c>
      <c r="F26" s="51">
        <f>F8/F6</f>
        <v>0.30896003030877062</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0.74211794661937891</v>
      </c>
      <c r="D27" s="50">
        <f>D9/(D13+D10)</f>
        <v>0.76309470789845668</v>
      </c>
      <c r="E27" s="50">
        <f>E9/(E13+E10)</f>
        <v>0.76542860437567484</v>
      </c>
      <c r="F27" s="51">
        <f>F9/(F13+F10)</f>
        <v>0.88912608899528611</v>
      </c>
      <c r="G27" s="46">
        <f>(IF(C27 &lt; 0.8, 100, IF(C27 &lt; 1, 50, 0))) +
  (IF(D27 &lt; 0.8, 100, IF(D27 &lt; 1, 50, 0))) +
  (IF(E27 &lt; 0.8, 100, IF(E27 &lt; 1, 50, 0))) +
  (IF(F27 &lt; 0.8, 100, IF(F27 &lt; 1, 50, 0)))</f>
        <v>350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7.5858364016246335E-2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0.10431500932114764</v>
      </c>
      <c r="D31" s="50">
        <f>D17/(D13+D10)</f>
        <v>0.1494200569293031</v>
      </c>
      <c r="E31" s="50">
        <f>E17/(E13+E10)</f>
        <v>0.3087922340682035</v>
      </c>
      <c r="F31" s="51">
        <f>F17/(F13+F10)</f>
        <v>0.43663466521878624</v>
      </c>
      <c r="G31" s="46">
        <f>(IF(C31 &gt; 0.23, 100, 0)) +
  (IF(D31 &gt; 0.23, 100, 0)) +
  (IF(E31 &gt; 0.23, 100, 0)) +
  (IF(F31 &gt; 0.23, 100, 0))</f>
        <v>200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F00-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0.3133333333333333</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1923000000</v>
      </c>
      <c r="D4" s="27">
        <v>1767000000</v>
      </c>
      <c r="E4" s="27">
        <v>1699000000</v>
      </c>
      <c r="F4" s="28">
        <v>1713000000</v>
      </c>
      <c r="G4" s="20"/>
      <c r="H4" s="20"/>
      <c r="I4" s="20"/>
      <c r="J4" s="20"/>
      <c r="K4" s="20"/>
      <c r="L4" s="20"/>
      <c r="M4" s="20"/>
      <c r="N4" s="20"/>
      <c r="O4" s="20"/>
      <c r="P4" s="20"/>
      <c r="Q4" s="20"/>
      <c r="R4" s="20"/>
      <c r="S4" s="20"/>
      <c r="T4" s="20"/>
      <c r="U4" s="20"/>
      <c r="V4" s="20"/>
    </row>
    <row r="5" spans="1:22" ht="19" x14ac:dyDescent="0.25">
      <c r="A5" s="20"/>
      <c r="B5" s="29" t="s">
        <v>547</v>
      </c>
      <c r="C5" s="27">
        <v>30553000000</v>
      </c>
      <c r="D5" s="27">
        <v>21111000000</v>
      </c>
      <c r="E5" s="27">
        <v>21123000000</v>
      </c>
      <c r="F5" s="28">
        <v>21291000000</v>
      </c>
      <c r="G5" s="20"/>
      <c r="H5" s="20"/>
      <c r="I5" s="20"/>
      <c r="J5" s="20"/>
      <c r="K5" s="20"/>
      <c r="L5" s="20"/>
      <c r="M5" s="20"/>
      <c r="N5" s="20"/>
      <c r="O5" s="20"/>
      <c r="P5" s="20"/>
      <c r="Q5" s="20"/>
      <c r="R5" s="20"/>
      <c r="S5" s="20"/>
      <c r="T5" s="20"/>
      <c r="U5" s="20"/>
      <c r="V5" s="20"/>
    </row>
    <row r="6" spans="1:22" ht="19" x14ac:dyDescent="0.25">
      <c r="A6" s="20"/>
      <c r="B6" s="29" t="s">
        <v>548</v>
      </c>
      <c r="C6" s="27">
        <v>136084000000</v>
      </c>
      <c r="D6" s="27">
        <v>194338000000</v>
      </c>
      <c r="E6" s="27">
        <v>193502000000</v>
      </c>
      <c r="F6" s="28">
        <v>126200000000</v>
      </c>
      <c r="G6" s="20"/>
      <c r="H6" s="20"/>
      <c r="I6" s="20"/>
      <c r="J6" s="20"/>
      <c r="K6" s="20"/>
      <c r="L6" s="20"/>
      <c r="M6" s="20"/>
      <c r="N6" s="20"/>
      <c r="O6" s="20"/>
      <c r="P6" s="20"/>
      <c r="Q6" s="20"/>
      <c r="R6" s="20"/>
      <c r="S6" s="20"/>
      <c r="T6" s="20"/>
      <c r="U6" s="20"/>
      <c r="V6" s="20"/>
    </row>
    <row r="7" spans="1:22" ht="19" x14ac:dyDescent="0.25">
      <c r="A7" s="20"/>
      <c r="B7" s="29" t="s">
        <v>549</v>
      </c>
      <c r="C7" s="27">
        <v>84626000000</v>
      </c>
      <c r="D7" s="27">
        <v>149171000000</v>
      </c>
      <c r="E7" s="27">
        <v>153411000000</v>
      </c>
      <c r="F7" s="28">
        <v>87999000000</v>
      </c>
      <c r="G7" s="20"/>
      <c r="H7" s="20"/>
      <c r="I7" s="20"/>
      <c r="J7" s="20"/>
      <c r="K7" s="20"/>
      <c r="L7" s="20"/>
      <c r="M7" s="20"/>
      <c r="N7" s="20"/>
      <c r="O7" s="20"/>
      <c r="P7" s="20"/>
      <c r="Q7" s="20"/>
      <c r="R7" s="20"/>
      <c r="S7" s="20"/>
      <c r="T7" s="20"/>
      <c r="U7" s="20"/>
      <c r="V7" s="20"/>
    </row>
    <row r="8" spans="1:22" ht="19" x14ac:dyDescent="0.25">
      <c r="A8" s="20"/>
      <c r="B8" s="29" t="s">
        <v>550</v>
      </c>
      <c r="C8" s="27">
        <v>25672000000</v>
      </c>
      <c r="D8" s="27">
        <v>22406000000</v>
      </c>
      <c r="E8" s="27">
        <v>17343000000</v>
      </c>
      <c r="F8" s="28">
        <v>18574000000</v>
      </c>
      <c r="G8" s="20"/>
      <c r="H8" s="20"/>
      <c r="I8" s="20"/>
      <c r="J8" s="20"/>
      <c r="K8" s="20"/>
      <c r="L8" s="20"/>
      <c r="M8" s="20"/>
      <c r="N8" s="20"/>
      <c r="O8" s="20"/>
      <c r="P8" s="20"/>
      <c r="Q8" s="20"/>
      <c r="R8" s="20"/>
      <c r="S8" s="20"/>
      <c r="T8" s="20"/>
      <c r="U8" s="20"/>
      <c r="V8" s="20"/>
    </row>
    <row r="9" spans="1:22" ht="19" x14ac:dyDescent="0.25">
      <c r="A9" s="20"/>
      <c r="B9" s="29" t="s">
        <v>551</v>
      </c>
      <c r="C9" s="27">
        <v>110298000000</v>
      </c>
      <c r="D9" s="27">
        <v>171577000000</v>
      </c>
      <c r="E9" s="27">
        <v>170754000000</v>
      </c>
      <c r="F9" s="28">
        <v>106573000000</v>
      </c>
      <c r="G9" s="20"/>
      <c r="H9" s="20"/>
      <c r="I9" s="20"/>
      <c r="J9" s="20"/>
      <c r="K9" s="20"/>
      <c r="L9" s="20"/>
      <c r="M9" s="20"/>
      <c r="N9" s="20"/>
      <c r="O9" s="20"/>
      <c r="P9" s="20"/>
      <c r="Q9" s="20"/>
      <c r="R9" s="20"/>
      <c r="S9" s="20"/>
      <c r="T9" s="20"/>
      <c r="U9" s="20"/>
      <c r="V9" s="20"/>
    </row>
    <row r="10" spans="1:22" ht="19" x14ac:dyDescent="0.25">
      <c r="A10" s="20"/>
      <c r="B10" s="29" t="s">
        <v>552</v>
      </c>
      <c r="C10" s="27">
        <v>6304000000</v>
      </c>
      <c r="D10" s="27">
        <v>6225000000</v>
      </c>
      <c r="E10" s="27">
        <v>5520000000</v>
      </c>
      <c r="F10" s="28">
        <v>5200000000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16356000000</v>
      </c>
      <c r="D12" s="27">
        <v>14943000000</v>
      </c>
      <c r="E12" s="27">
        <v>14350000000</v>
      </c>
      <c r="F12" s="28">
        <v>11039000000</v>
      </c>
      <c r="G12" s="20"/>
      <c r="H12" s="20"/>
      <c r="I12" s="20"/>
      <c r="J12" s="20"/>
      <c r="K12" s="20"/>
      <c r="L12" s="20"/>
      <c r="M12" s="20"/>
      <c r="N12" s="20"/>
      <c r="O12" s="20"/>
      <c r="P12" s="20"/>
      <c r="Q12" s="20"/>
      <c r="R12" s="20"/>
      <c r="S12" s="20"/>
      <c r="T12" s="20"/>
      <c r="U12" s="20"/>
      <c r="V12" s="20"/>
    </row>
    <row r="13" spans="1:22" ht="19" x14ac:dyDescent="0.25">
      <c r="A13" s="20"/>
      <c r="B13" s="29" t="s">
        <v>555</v>
      </c>
      <c r="C13" s="27">
        <v>25786000000</v>
      </c>
      <c r="D13" s="27">
        <v>22761000000</v>
      </c>
      <c r="E13" s="27">
        <v>22748000000</v>
      </c>
      <c r="F13" s="28">
        <v>19627000000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3542000000</v>
      </c>
      <c r="D17" s="34">
        <v>3554000000</v>
      </c>
      <c r="E17" s="34">
        <v>3123000000</v>
      </c>
      <c r="F17" s="35">
        <v>2881000000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1.8419136765470618</v>
      </c>
      <c r="D24" s="50">
        <f>D17/(D4)</f>
        <v>2.0113186191284664</v>
      </c>
      <c r="E24" s="50">
        <f>E17/(E4)</f>
        <v>1.8381400824014127</v>
      </c>
      <c r="F24" s="51">
        <f>F17/(F4)</f>
        <v>1.6818447168709865</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2.6028041503777077E-2</v>
      </c>
      <c r="D25" s="50">
        <f>D17/D6</f>
        <v>1.8287725509164444E-2</v>
      </c>
      <c r="E25" s="50">
        <f>E17/E6</f>
        <v>1.6139368068547096E-2</v>
      </c>
      <c r="F25" s="51">
        <f>F17/F6</f>
        <v>2.2828843106180666E-2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0.18864818788395402</v>
      </c>
      <c r="D26" s="50">
        <f>D8/D6</f>
        <v>0.1152939723574391</v>
      </c>
      <c r="E26" s="50">
        <f>E8/E6</f>
        <v>8.9626980599683728E-2</v>
      </c>
      <c r="F26" s="51">
        <f>F8/F6</f>
        <v>0.14717908082408876</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3.4371455282019321</v>
      </c>
      <c r="D27" s="50">
        <f>D9/(D13+D10)</f>
        <v>5.9193058718001792</v>
      </c>
      <c r="E27" s="50">
        <f>E9/(E13+E10)</f>
        <v>6.0405405405405403</v>
      </c>
      <c r="F27" s="51">
        <f>F9/(F13+F10)</f>
        <v>4.2926249647561123</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0.14527331856920186</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0.11037706450607666</v>
      </c>
      <c r="D31" s="50">
        <f>D17/(D13+D10)</f>
        <v>0.12261091561443456</v>
      </c>
      <c r="E31" s="50">
        <f>E17/(E13+E10)</f>
        <v>0.11047827932644687</v>
      </c>
      <c r="F31" s="51">
        <f>F17/(F13+F10)</f>
        <v>0.11604301768236194</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0.33416666666666667</v>
      </c>
      <c r="J2" s="20"/>
      <c r="K2" s="20"/>
      <c r="L2" s="20"/>
      <c r="M2" s="20"/>
      <c r="N2" s="20"/>
      <c r="O2" s="20"/>
      <c r="P2" s="20"/>
      <c r="Q2" s="20"/>
      <c r="R2" s="20"/>
      <c r="S2" s="20"/>
      <c r="T2" s="20"/>
      <c r="U2" s="20"/>
      <c r="V2" s="20"/>
    </row>
    <row r="3" spans="1:22" ht="19" x14ac:dyDescent="0.25">
      <c r="A3" s="20"/>
      <c r="B3" s="26" t="s">
        <v>545</v>
      </c>
      <c r="C3" s="27">
        <v>2638000000</v>
      </c>
      <c r="D3" s="27">
        <v>3299000000</v>
      </c>
      <c r="E3" s="27">
        <v>2516000000</v>
      </c>
      <c r="F3" s="28">
        <v>1132000000</v>
      </c>
      <c r="G3" s="20"/>
      <c r="H3" s="20"/>
      <c r="I3" s="20"/>
      <c r="J3" s="20"/>
      <c r="K3" s="20"/>
      <c r="L3" s="20"/>
      <c r="M3" s="20"/>
      <c r="N3" s="20"/>
      <c r="O3" s="20"/>
      <c r="P3" s="20"/>
      <c r="Q3" s="20"/>
      <c r="R3" s="20"/>
      <c r="S3" s="20"/>
      <c r="T3" s="20"/>
      <c r="U3" s="20"/>
      <c r="V3" s="20"/>
    </row>
    <row r="4" spans="1:22" ht="19" x14ac:dyDescent="0.25">
      <c r="A4" s="20"/>
      <c r="B4" s="29" t="s">
        <v>546</v>
      </c>
      <c r="C4" s="27">
        <v>4955000000</v>
      </c>
      <c r="D4" s="27">
        <v>4968000000</v>
      </c>
      <c r="E4" s="27">
        <v>5156000000</v>
      </c>
      <c r="F4" s="28">
        <v>1765000000</v>
      </c>
      <c r="G4" s="20"/>
      <c r="H4" s="20"/>
      <c r="I4" s="20"/>
      <c r="J4" s="20"/>
      <c r="K4" s="20"/>
      <c r="L4" s="20"/>
      <c r="M4" s="20"/>
      <c r="N4" s="20"/>
      <c r="O4" s="20"/>
      <c r="P4" s="20"/>
      <c r="Q4" s="20"/>
      <c r="R4" s="20"/>
      <c r="S4" s="20"/>
      <c r="T4" s="20"/>
      <c r="U4" s="20"/>
      <c r="V4" s="20"/>
    </row>
    <row r="5" spans="1:22" ht="19" x14ac:dyDescent="0.25">
      <c r="A5" s="20"/>
      <c r="B5" s="29" t="s">
        <v>547</v>
      </c>
      <c r="C5" s="27">
        <v>10635000000</v>
      </c>
      <c r="D5" s="27">
        <v>13373000000</v>
      </c>
      <c r="E5" s="27">
        <v>16414000000</v>
      </c>
      <c r="F5" s="28">
        <v>5593000000</v>
      </c>
      <c r="G5" s="20"/>
      <c r="H5" s="20"/>
      <c r="I5" s="20"/>
      <c r="J5" s="20"/>
      <c r="K5" s="20"/>
      <c r="L5" s="20"/>
      <c r="M5" s="20"/>
      <c r="N5" s="20"/>
      <c r="O5" s="20"/>
      <c r="P5" s="20"/>
      <c r="Q5" s="20"/>
      <c r="R5" s="20"/>
      <c r="S5" s="20"/>
      <c r="T5" s="20"/>
      <c r="U5" s="20"/>
      <c r="V5" s="20"/>
    </row>
    <row r="6" spans="1:22" ht="19" x14ac:dyDescent="0.25">
      <c r="A6" s="20"/>
      <c r="B6" s="29" t="s">
        <v>548</v>
      </c>
      <c r="C6" s="27">
        <v>30978000000</v>
      </c>
      <c r="D6" s="27">
        <v>35522000000</v>
      </c>
      <c r="E6" s="27">
        <v>39658000000</v>
      </c>
      <c r="F6" s="28">
        <v>13555000000</v>
      </c>
      <c r="G6" s="20"/>
      <c r="H6" s="20"/>
      <c r="I6" s="20"/>
      <c r="J6" s="20"/>
      <c r="K6" s="20"/>
      <c r="L6" s="20"/>
      <c r="M6" s="20"/>
      <c r="N6" s="20"/>
      <c r="O6" s="20"/>
      <c r="P6" s="20"/>
      <c r="Q6" s="20"/>
      <c r="R6" s="20"/>
      <c r="S6" s="20"/>
      <c r="T6" s="20"/>
      <c r="U6" s="20"/>
      <c r="V6" s="20"/>
    </row>
    <row r="7" spans="1:22" ht="19" x14ac:dyDescent="0.25">
      <c r="A7" s="20"/>
      <c r="B7" s="29" t="s">
        <v>549</v>
      </c>
      <c r="C7" s="27">
        <v>3758000000</v>
      </c>
      <c r="D7" s="27">
        <v>3728000000</v>
      </c>
      <c r="E7" s="27">
        <v>3633000000</v>
      </c>
      <c r="F7" s="28">
        <v>1904000000</v>
      </c>
      <c r="G7" s="20"/>
      <c r="H7" s="20"/>
      <c r="I7" s="20"/>
      <c r="J7" s="20"/>
      <c r="K7" s="20"/>
      <c r="L7" s="20"/>
      <c r="M7" s="20"/>
      <c r="N7" s="20"/>
      <c r="O7" s="20"/>
      <c r="P7" s="20"/>
      <c r="Q7" s="20"/>
      <c r="R7" s="20"/>
      <c r="S7" s="20"/>
      <c r="T7" s="20"/>
      <c r="U7" s="20"/>
      <c r="V7" s="20"/>
    </row>
    <row r="8" spans="1:22" ht="19" x14ac:dyDescent="0.25">
      <c r="A8" s="20"/>
      <c r="B8" s="29" t="s">
        <v>550</v>
      </c>
      <c r="C8" s="27">
        <v>12578000000</v>
      </c>
      <c r="D8" s="27">
        <v>14050000000</v>
      </c>
      <c r="E8" s="27">
        <v>14803000000</v>
      </c>
      <c r="F8" s="28">
        <v>5231000000</v>
      </c>
      <c r="G8" s="20"/>
      <c r="H8" s="20"/>
      <c r="I8" s="20"/>
      <c r="J8" s="20"/>
      <c r="K8" s="20"/>
      <c r="L8" s="20"/>
      <c r="M8" s="20"/>
      <c r="N8" s="20"/>
      <c r="O8" s="20"/>
      <c r="P8" s="20"/>
      <c r="Q8" s="20"/>
      <c r="R8" s="20"/>
      <c r="S8" s="20"/>
      <c r="T8" s="20"/>
      <c r="U8" s="20"/>
      <c r="V8" s="20"/>
    </row>
    <row r="9" spans="1:22" ht="19" x14ac:dyDescent="0.25">
      <c r="A9" s="20"/>
      <c r="B9" s="29" t="s">
        <v>551</v>
      </c>
      <c r="C9" s="27">
        <v>16336000000</v>
      </c>
      <c r="D9" s="27">
        <v>17778000000</v>
      </c>
      <c r="E9" s="27">
        <v>18436000000</v>
      </c>
      <c r="F9" s="28">
        <v>7135000000</v>
      </c>
      <c r="G9" s="20"/>
      <c r="H9" s="20"/>
      <c r="I9" s="20"/>
      <c r="J9" s="20"/>
      <c r="K9" s="20"/>
      <c r="L9" s="20"/>
      <c r="M9" s="20"/>
      <c r="N9" s="20"/>
      <c r="O9" s="20"/>
      <c r="P9" s="20"/>
      <c r="Q9" s="20"/>
      <c r="R9" s="20"/>
      <c r="S9" s="20"/>
      <c r="T9" s="20"/>
      <c r="U9" s="20"/>
      <c r="V9" s="20"/>
    </row>
    <row r="10" spans="1:22" ht="19" x14ac:dyDescent="0.25">
      <c r="A10" s="20"/>
      <c r="B10" s="29" t="s">
        <v>552</v>
      </c>
      <c r="C10" s="27">
        <v>963000000</v>
      </c>
      <c r="D10" s="27">
        <v>978000000</v>
      </c>
      <c r="E10" s="27">
        <v>997000000</v>
      </c>
      <c r="F10" s="28">
        <v>1017000000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-2439000000</v>
      </c>
      <c r="D12" s="27">
        <v>955000000</v>
      </c>
      <c r="E12" s="27">
        <v>3641000000</v>
      </c>
      <c r="F12" s="28">
        <v>4156000000</v>
      </c>
      <c r="G12" s="20"/>
      <c r="H12" s="20"/>
      <c r="I12" s="20"/>
      <c r="J12" s="20"/>
      <c r="K12" s="20"/>
      <c r="L12" s="20"/>
      <c r="M12" s="20"/>
      <c r="N12" s="20"/>
      <c r="O12" s="20"/>
      <c r="P12" s="20"/>
      <c r="Q12" s="20"/>
      <c r="R12" s="20"/>
      <c r="S12" s="20"/>
      <c r="T12" s="20"/>
      <c r="U12" s="20"/>
      <c r="V12" s="20"/>
    </row>
    <row r="13" spans="1:22" ht="19" x14ac:dyDescent="0.25">
      <c r="A13" s="20"/>
      <c r="B13" s="29" t="s">
        <v>555</v>
      </c>
      <c r="C13" s="27">
        <v>14642000000</v>
      </c>
      <c r="D13" s="27">
        <v>17744000000</v>
      </c>
      <c r="E13" s="27">
        <v>21222000000</v>
      </c>
      <c r="F13" s="28">
        <v>6420000000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636000000</v>
      </c>
      <c r="D15" s="27">
        <v>603000000</v>
      </c>
      <c r="E15" s="27">
        <v>629000000</v>
      </c>
      <c r="F15" s="28">
        <v>357000000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1439000000</v>
      </c>
      <c r="D17" s="34">
        <v>397000000</v>
      </c>
      <c r="E17" s="34">
        <v>1437000000</v>
      </c>
      <c r="F17" s="35">
        <v>714000000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0.29041372351160444</v>
      </c>
      <c r="D24" s="50">
        <f>D17/(D4)</f>
        <v>7.9911433172302732E-2</v>
      </c>
      <c r="E24" s="50">
        <f>E17/(E4)</f>
        <v>0.27870442203258339</v>
      </c>
      <c r="F24" s="51">
        <f>F17/(F4)</f>
        <v>0.40453257790368274</v>
      </c>
      <c r="G24" s="46">
        <f>(IF(C24 &gt; 0.5, 100, IF(C24 &gt;= 0.2, 50, 0))) +
  (IF(D24 &gt; 0.5, 100, IF(D24 &gt;= 0.2, 50, 0))) +
  (IF(E24 &gt; 0.5, 100, IF(E24 &gt;= 0.2, 50, 0))) +
  (IF(F24 &gt; 0.5, 100, IF(F24 &gt;= 0.2, 50, 0)))</f>
        <v>150</v>
      </c>
      <c r="H24" s="47" t="s">
        <v>571</v>
      </c>
      <c r="I24" s="20"/>
      <c r="J24" s="20"/>
      <c r="K24" s="20"/>
      <c r="L24" s="20"/>
      <c r="M24" s="20"/>
      <c r="N24" s="20"/>
      <c r="O24" s="20"/>
      <c r="P24" s="20"/>
      <c r="Q24" s="20"/>
      <c r="R24" s="20"/>
      <c r="S24" s="20"/>
      <c r="T24" s="20"/>
      <c r="U24" s="20"/>
      <c r="V24" s="20"/>
    </row>
    <row r="25" spans="1:22" x14ac:dyDescent="0.2">
      <c r="A25" s="20"/>
      <c r="B25" s="39" t="s">
        <v>487</v>
      </c>
      <c r="C25" s="50">
        <f>C17/C6</f>
        <v>4.6452321002001418E-2</v>
      </c>
      <c r="D25" s="50">
        <f>D17/D6</f>
        <v>1.1176172512808964E-2</v>
      </c>
      <c r="E25" s="50">
        <f>E17/E6</f>
        <v>3.6234807605022949E-2</v>
      </c>
      <c r="F25" s="51">
        <f>F17/F6</f>
        <v>5.2674289929915158E-2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0.40603008586738976</v>
      </c>
      <c r="D26" s="50">
        <f>D8/D6</f>
        <v>0.39552953099487642</v>
      </c>
      <c r="E26" s="50">
        <f>E8/E6</f>
        <v>0.37326642795904985</v>
      </c>
      <c r="F26" s="51">
        <f>F8/F6</f>
        <v>0.38590925857617114</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1.0468439602691446</v>
      </c>
      <c r="D27" s="50">
        <f>D9/(D13+D10)</f>
        <v>0.9495780365345583</v>
      </c>
      <c r="E27" s="50">
        <f>E9/(E13+E10)</f>
        <v>0.82974031234529011</v>
      </c>
      <c r="F27" s="51">
        <f>F9/(F13+F10)</f>
        <v>0.95939222804894442</v>
      </c>
      <c r="G27" s="46">
        <f>(IF(C27 &lt; 0.8, 100, IF(C27 &lt; 1, 50, 0))) +
  (IF(D27 &lt; 0.8, 100, IF(D27 &lt; 1, 50, 0))) +
  (IF(E27 &lt; 0.8, 100, IF(E27 &lt; 1, 50, 0))) +
  (IF(F27 &lt; 0.8, 100, IF(F27 &lt; 1, 50, 0)))</f>
        <v>150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-1.4718511167211679</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9.2214033963473246E-2</v>
      </c>
      <c r="D31" s="50">
        <f>D17/(D13+D10)</f>
        <v>2.120499946586903E-2</v>
      </c>
      <c r="E31" s="50">
        <f>E17/(E13+E10)</f>
        <v>6.4674377784778789E-2</v>
      </c>
      <c r="F31" s="51">
        <f>F17/(F13+F10)</f>
        <v>9.6006454215409445E-2</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0.32</v>
      </c>
      <c r="J2" s="20"/>
      <c r="K2" s="20"/>
      <c r="L2" s="20"/>
      <c r="M2" s="20"/>
      <c r="N2" s="20"/>
      <c r="O2" s="20"/>
      <c r="P2" s="20"/>
      <c r="Q2" s="20"/>
      <c r="R2" s="20"/>
      <c r="S2" s="20"/>
      <c r="T2" s="20"/>
      <c r="U2" s="20"/>
      <c r="V2" s="20"/>
    </row>
    <row r="3" spans="1:22" ht="19" x14ac:dyDescent="0.25">
      <c r="A3" s="20"/>
      <c r="B3" s="26" t="s">
        <v>545</v>
      </c>
      <c r="C3" s="27">
        <v>1889000000</v>
      </c>
      <c r="D3" s="27">
        <v>1942000000</v>
      </c>
      <c r="E3" s="27">
        <v>1814000000</v>
      </c>
      <c r="F3" s="28">
        <v>1626000000</v>
      </c>
      <c r="G3" s="20"/>
      <c r="H3" s="20"/>
      <c r="I3" s="20"/>
      <c r="J3" s="20"/>
      <c r="K3" s="20"/>
      <c r="L3" s="20"/>
      <c r="M3" s="20"/>
      <c r="N3" s="20"/>
      <c r="O3" s="20"/>
      <c r="P3" s="20"/>
      <c r="Q3" s="20"/>
      <c r="R3" s="20"/>
      <c r="S3" s="20"/>
      <c r="T3" s="20"/>
      <c r="U3" s="20"/>
      <c r="V3" s="20"/>
    </row>
    <row r="4" spans="1:22" ht="19" x14ac:dyDescent="0.25">
      <c r="A4" s="20"/>
      <c r="B4" s="29" t="s">
        <v>546</v>
      </c>
      <c r="C4" s="27">
        <v>10598000000</v>
      </c>
      <c r="D4" s="27">
        <v>10855000000</v>
      </c>
      <c r="E4" s="27">
        <v>10806000000</v>
      </c>
      <c r="F4" s="28">
        <v>11332000000</v>
      </c>
      <c r="G4" s="20"/>
      <c r="H4" s="20"/>
      <c r="I4" s="20"/>
      <c r="J4" s="20"/>
      <c r="K4" s="20"/>
      <c r="L4" s="20"/>
      <c r="M4" s="20"/>
      <c r="N4" s="20"/>
      <c r="O4" s="20"/>
      <c r="P4" s="20"/>
      <c r="Q4" s="20"/>
      <c r="R4" s="20"/>
      <c r="S4" s="20"/>
      <c r="T4" s="20"/>
      <c r="U4" s="20"/>
      <c r="V4" s="20"/>
    </row>
    <row r="5" spans="1:22" ht="19" x14ac:dyDescent="0.25">
      <c r="A5" s="20"/>
      <c r="B5" s="29" t="s">
        <v>547</v>
      </c>
      <c r="C5" s="27">
        <v>3041000000</v>
      </c>
      <c r="D5" s="27">
        <v>3041000000</v>
      </c>
      <c r="E5" s="27">
        <v>3130000000</v>
      </c>
      <c r="F5" s="28">
        <v>3115000000</v>
      </c>
      <c r="G5" s="20"/>
      <c r="H5" s="20"/>
      <c r="I5" s="20"/>
      <c r="J5" s="20"/>
      <c r="K5" s="20"/>
      <c r="L5" s="20"/>
      <c r="M5" s="20"/>
      <c r="N5" s="20"/>
      <c r="O5" s="20"/>
      <c r="P5" s="20"/>
      <c r="Q5" s="20"/>
      <c r="R5" s="20"/>
      <c r="S5" s="20"/>
      <c r="T5" s="20"/>
      <c r="U5" s="20"/>
      <c r="V5" s="20"/>
    </row>
    <row r="6" spans="1:22" ht="19" x14ac:dyDescent="0.25">
      <c r="A6" s="20"/>
      <c r="B6" s="29" t="s">
        <v>548</v>
      </c>
      <c r="C6" s="27">
        <v>23261000000</v>
      </c>
      <c r="D6" s="27">
        <v>23940000000</v>
      </c>
      <c r="E6" s="27">
        <v>25243000000</v>
      </c>
      <c r="F6" s="28">
        <v>31718000000</v>
      </c>
      <c r="G6" s="20"/>
      <c r="H6" s="20"/>
      <c r="I6" s="20"/>
      <c r="J6" s="20"/>
      <c r="K6" s="20"/>
      <c r="L6" s="20"/>
      <c r="M6" s="20"/>
      <c r="N6" s="20"/>
      <c r="O6" s="20"/>
      <c r="P6" s="20"/>
      <c r="Q6" s="20"/>
      <c r="R6" s="20"/>
      <c r="S6" s="20"/>
      <c r="T6" s="20"/>
      <c r="U6" s="20"/>
      <c r="V6" s="20"/>
    </row>
    <row r="7" spans="1:22" ht="19" x14ac:dyDescent="0.25">
      <c r="A7" s="20"/>
      <c r="B7" s="29" t="s">
        <v>549</v>
      </c>
      <c r="C7" s="27">
        <v>3959000000</v>
      </c>
      <c r="D7" s="27">
        <v>5000000000</v>
      </c>
      <c r="E7" s="27">
        <v>4144000000</v>
      </c>
      <c r="F7" s="28">
        <v>8284000000</v>
      </c>
      <c r="G7" s="20"/>
      <c r="H7" s="20"/>
      <c r="I7" s="20"/>
      <c r="J7" s="20"/>
      <c r="K7" s="20"/>
      <c r="L7" s="20"/>
      <c r="M7" s="20"/>
      <c r="N7" s="20"/>
      <c r="O7" s="20"/>
      <c r="P7" s="20"/>
      <c r="Q7" s="20"/>
      <c r="R7" s="20"/>
      <c r="S7" s="20"/>
      <c r="T7" s="20"/>
      <c r="U7" s="20"/>
      <c r="V7" s="20"/>
    </row>
    <row r="8" spans="1:22" ht="19" x14ac:dyDescent="0.25">
      <c r="A8" s="20"/>
      <c r="B8" s="29" t="s">
        <v>550</v>
      </c>
      <c r="C8" s="27">
        <v>10947000000</v>
      </c>
      <c r="D8" s="27">
        <v>10443000000</v>
      </c>
      <c r="E8" s="27">
        <v>12017000000</v>
      </c>
      <c r="F8" s="28">
        <v>15566000000</v>
      </c>
      <c r="G8" s="20"/>
      <c r="H8" s="20"/>
      <c r="I8" s="20"/>
      <c r="J8" s="20"/>
      <c r="K8" s="20"/>
      <c r="L8" s="20"/>
      <c r="M8" s="20"/>
      <c r="N8" s="20"/>
      <c r="O8" s="20"/>
      <c r="P8" s="20"/>
      <c r="Q8" s="20"/>
      <c r="R8" s="20"/>
      <c r="S8" s="20"/>
      <c r="T8" s="20"/>
      <c r="U8" s="20"/>
      <c r="V8" s="20"/>
    </row>
    <row r="9" spans="1:22" ht="19" x14ac:dyDescent="0.25">
      <c r="A9" s="20"/>
      <c r="B9" s="29" t="s">
        <v>551</v>
      </c>
      <c r="C9" s="27">
        <v>14906000000</v>
      </c>
      <c r="D9" s="27">
        <v>15443000000</v>
      </c>
      <c r="E9" s="27">
        <v>16161000000</v>
      </c>
      <c r="F9" s="28">
        <v>23850000000</v>
      </c>
      <c r="G9" s="20"/>
      <c r="H9" s="20"/>
      <c r="I9" s="20"/>
      <c r="J9" s="20"/>
      <c r="K9" s="20"/>
      <c r="L9" s="20"/>
      <c r="M9" s="20"/>
      <c r="N9" s="20"/>
      <c r="O9" s="20"/>
      <c r="P9" s="20"/>
      <c r="Q9" s="20"/>
      <c r="R9" s="20"/>
      <c r="S9" s="20"/>
      <c r="T9" s="20"/>
      <c r="U9" s="20"/>
      <c r="V9" s="20"/>
    </row>
    <row r="10" spans="1:22" ht="19" x14ac:dyDescent="0.25">
      <c r="A10" s="20"/>
      <c r="B10" s="29" t="s">
        <v>552</v>
      </c>
      <c r="C10" s="27">
        <v>4750000000</v>
      </c>
      <c r="D10" s="27">
        <v>4607000000</v>
      </c>
      <c r="E10" s="27">
        <v>3398000000</v>
      </c>
      <c r="F10" s="28">
        <v>2648000000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9491000000</v>
      </c>
      <c r="D12" s="27">
        <v>9855000000</v>
      </c>
      <c r="E12" s="27">
        <v>9029000000</v>
      </c>
      <c r="F12" s="28">
        <v>8070000000</v>
      </c>
      <c r="G12" s="20"/>
      <c r="H12" s="20"/>
      <c r="I12" s="20"/>
      <c r="J12" s="20"/>
      <c r="K12" s="20"/>
      <c r="L12" s="20"/>
      <c r="M12" s="20"/>
      <c r="N12" s="20"/>
      <c r="O12" s="20"/>
      <c r="P12" s="20"/>
      <c r="Q12" s="20"/>
      <c r="R12" s="20"/>
      <c r="S12" s="20"/>
      <c r="T12" s="20"/>
      <c r="U12" s="20"/>
      <c r="V12" s="20"/>
    </row>
    <row r="13" spans="1:22" ht="19" x14ac:dyDescent="0.25">
      <c r="A13" s="20"/>
      <c r="B13" s="29" t="s">
        <v>555</v>
      </c>
      <c r="C13" s="27">
        <v>8355000000</v>
      </c>
      <c r="D13" s="27">
        <v>8497000000</v>
      </c>
      <c r="E13" s="27">
        <v>9082000000</v>
      </c>
      <c r="F13" s="28">
        <v>7868000000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1833000000</v>
      </c>
      <c r="D17" s="34">
        <v>2174000000</v>
      </c>
      <c r="E17" s="34">
        <v>2030000000</v>
      </c>
      <c r="F17" s="35">
        <v>3063000000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0.17295716172862804</v>
      </c>
      <c r="D24" s="50">
        <f>D17/(D4)</f>
        <v>0.20027637033625056</v>
      </c>
      <c r="E24" s="50">
        <f>E17/(E4)</f>
        <v>0.18785859707569869</v>
      </c>
      <c r="F24" s="51">
        <f>F17/(F4)</f>
        <v>0.27029650547123191</v>
      </c>
      <c r="G24" s="46">
        <f>(IF(C24 &gt; 0.5, 100, IF(C24 &gt;= 0.2, 50, 0))) +
  (IF(D24 &gt; 0.5, 100, IF(D24 &gt;= 0.2, 50, 0))) +
  (IF(E24 &gt; 0.5, 100, IF(E24 &gt;= 0.2, 50, 0))) +
  (IF(F24 &gt; 0.5, 100, IF(F24 &gt;= 0.2, 50, 0)))</f>
        <v>100</v>
      </c>
      <c r="H24" s="47" t="s">
        <v>571</v>
      </c>
      <c r="I24" s="20"/>
      <c r="J24" s="20"/>
      <c r="K24" s="20"/>
      <c r="L24" s="20"/>
      <c r="M24" s="20"/>
      <c r="N24" s="20"/>
      <c r="O24" s="20"/>
      <c r="P24" s="20"/>
      <c r="Q24" s="20"/>
      <c r="R24" s="20"/>
      <c r="S24" s="20"/>
      <c r="T24" s="20"/>
      <c r="U24" s="20"/>
      <c r="V24" s="20"/>
    </row>
    <row r="25" spans="1:22" x14ac:dyDescent="0.2">
      <c r="A25" s="20"/>
      <c r="B25" s="39" t="s">
        <v>487</v>
      </c>
      <c r="C25" s="50">
        <f>C17/C6</f>
        <v>7.8801427281716172E-2</v>
      </c>
      <c r="D25" s="50">
        <f>D17/D6</f>
        <v>9.0810359231411869E-2</v>
      </c>
      <c r="E25" s="50">
        <f>E17/E6</f>
        <v>8.0418333795507668E-2</v>
      </c>
      <c r="F25" s="51">
        <f>F17/F6</f>
        <v>9.6569771107888266E-2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0.47061605262026568</v>
      </c>
      <c r="D26" s="50">
        <f>D8/D6</f>
        <v>0.43621553884711778</v>
      </c>
      <c r="E26" s="50">
        <f>E8/E6</f>
        <v>0.47605276710375155</v>
      </c>
      <c r="F26" s="51">
        <f>F8/F6</f>
        <v>0.49076234314900058</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1.1374284624189241</v>
      </c>
      <c r="D27" s="50">
        <f>D9/(D13+D10)</f>
        <v>1.178495115995116</v>
      </c>
      <c r="E27" s="50">
        <f>E9/(E13+E10)</f>
        <v>1.2949519230769231</v>
      </c>
      <c r="F27" s="51">
        <f>F9/(F13+F10)</f>
        <v>2.2679726131608975</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5.7794208530474726E-2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0.13987027851964898</v>
      </c>
      <c r="D31" s="50">
        <f>D17/(D13+D10)</f>
        <v>0.1659035409035409</v>
      </c>
      <c r="E31" s="50">
        <f>E17/(E13+E10)</f>
        <v>0.16266025641025642</v>
      </c>
      <c r="F31" s="51">
        <f>F17/(F13+F10)</f>
        <v>0.29127044503613542</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0.40916666666666662</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1799300000</v>
      </c>
      <c r="D4" s="27">
        <v>1914900000</v>
      </c>
      <c r="E4" s="27">
        <v>2220200000</v>
      </c>
      <c r="F4" s="28">
        <v>2069600000</v>
      </c>
      <c r="G4" s="20"/>
      <c r="H4" s="20"/>
      <c r="I4" s="20"/>
      <c r="J4" s="20"/>
      <c r="K4" s="20"/>
      <c r="L4" s="20"/>
      <c r="M4" s="20"/>
      <c r="N4" s="20"/>
      <c r="O4" s="20"/>
      <c r="P4" s="20"/>
      <c r="Q4" s="20"/>
      <c r="R4" s="20"/>
      <c r="S4" s="20"/>
      <c r="T4" s="20"/>
      <c r="U4" s="20"/>
      <c r="V4" s="20"/>
    </row>
    <row r="5" spans="1:22" ht="19" x14ac:dyDescent="0.25">
      <c r="A5" s="20"/>
      <c r="B5" s="29" t="s">
        <v>547</v>
      </c>
      <c r="C5" s="27">
        <v>5080900000</v>
      </c>
      <c r="D5" s="27">
        <v>5050600000</v>
      </c>
      <c r="E5" s="27">
        <v>4908700000</v>
      </c>
      <c r="F5" s="28">
        <v>4945500000</v>
      </c>
      <c r="G5" s="20"/>
      <c r="H5" s="20"/>
      <c r="I5" s="20"/>
      <c r="J5" s="20"/>
      <c r="K5" s="20"/>
      <c r="L5" s="20"/>
      <c r="M5" s="20"/>
      <c r="N5" s="20"/>
      <c r="O5" s="20"/>
      <c r="P5" s="20"/>
      <c r="Q5" s="20"/>
      <c r="R5" s="20"/>
      <c r="S5" s="20"/>
      <c r="T5" s="20"/>
      <c r="U5" s="20"/>
      <c r="V5" s="20"/>
    </row>
    <row r="6" spans="1:22" ht="19" x14ac:dyDescent="0.25">
      <c r="A6" s="20"/>
      <c r="B6" s="29" t="s">
        <v>548</v>
      </c>
      <c r="C6" s="27">
        <v>19267300000</v>
      </c>
      <c r="D6" s="27">
        <v>18811700000</v>
      </c>
      <c r="E6" s="27">
        <v>19909200000</v>
      </c>
      <c r="F6" s="28">
        <v>18042700000</v>
      </c>
      <c r="G6" s="20"/>
      <c r="H6" s="20"/>
      <c r="I6" s="20"/>
      <c r="J6" s="20"/>
      <c r="K6" s="20"/>
      <c r="L6" s="20"/>
      <c r="M6" s="20"/>
      <c r="N6" s="20"/>
      <c r="O6" s="20"/>
      <c r="P6" s="20"/>
      <c r="Q6" s="20"/>
      <c r="R6" s="20"/>
      <c r="S6" s="20"/>
      <c r="T6" s="20"/>
      <c r="U6" s="20"/>
      <c r="V6" s="20"/>
    </row>
    <row r="7" spans="1:22" ht="19" x14ac:dyDescent="0.25">
      <c r="A7" s="20"/>
      <c r="B7" s="29" t="s">
        <v>549</v>
      </c>
      <c r="C7" s="27">
        <v>10330900000</v>
      </c>
      <c r="D7" s="27">
        <v>9983200000</v>
      </c>
      <c r="E7" s="27">
        <v>10890000000</v>
      </c>
      <c r="F7" s="28">
        <v>9580500000</v>
      </c>
      <c r="G7" s="20"/>
      <c r="H7" s="20"/>
      <c r="I7" s="20"/>
      <c r="J7" s="20"/>
      <c r="K7" s="20"/>
      <c r="L7" s="20"/>
      <c r="M7" s="20"/>
      <c r="N7" s="20"/>
      <c r="O7" s="20"/>
      <c r="P7" s="20"/>
      <c r="Q7" s="20"/>
      <c r="R7" s="20"/>
      <c r="S7" s="20"/>
      <c r="T7" s="20"/>
      <c r="U7" s="20"/>
      <c r="V7" s="20"/>
    </row>
    <row r="8" spans="1:22" ht="19" x14ac:dyDescent="0.25">
      <c r="A8" s="20"/>
      <c r="B8" s="29" t="s">
        <v>550</v>
      </c>
      <c r="C8" s="27">
        <v>4890300000</v>
      </c>
      <c r="D8" s="27">
        <v>5117500000</v>
      </c>
      <c r="E8" s="27">
        <v>5414400000</v>
      </c>
      <c r="F8" s="28">
        <v>5425200000</v>
      </c>
      <c r="G8" s="20"/>
      <c r="H8" s="20"/>
      <c r="I8" s="20"/>
      <c r="J8" s="20"/>
      <c r="K8" s="20"/>
      <c r="L8" s="20"/>
      <c r="M8" s="20"/>
      <c r="N8" s="20"/>
      <c r="O8" s="20"/>
      <c r="P8" s="20"/>
      <c r="Q8" s="20"/>
      <c r="R8" s="20"/>
      <c r="S8" s="20"/>
      <c r="T8" s="20"/>
      <c r="U8" s="20"/>
      <c r="V8" s="20"/>
    </row>
    <row r="9" spans="1:22" ht="19" x14ac:dyDescent="0.25">
      <c r="A9" s="20"/>
      <c r="B9" s="29" t="s">
        <v>551</v>
      </c>
      <c r="C9" s="27">
        <v>15221200000</v>
      </c>
      <c r="D9" s="27">
        <v>15100700000</v>
      </c>
      <c r="E9" s="27">
        <v>16304400000</v>
      </c>
      <c r="F9" s="28">
        <v>15005700000</v>
      </c>
      <c r="G9" s="20"/>
      <c r="H9" s="20"/>
      <c r="I9" s="20"/>
      <c r="J9" s="20"/>
      <c r="K9" s="20"/>
      <c r="L9" s="20"/>
      <c r="M9" s="20"/>
      <c r="N9" s="20"/>
      <c r="O9" s="20"/>
      <c r="P9" s="20"/>
      <c r="Q9" s="20"/>
      <c r="R9" s="20"/>
      <c r="S9" s="20"/>
      <c r="T9" s="20"/>
      <c r="U9" s="20"/>
      <c r="V9" s="20"/>
    </row>
    <row r="10" spans="1:22" ht="19" x14ac:dyDescent="0.25">
      <c r="A10" s="20"/>
      <c r="B10" s="29" t="s">
        <v>552</v>
      </c>
      <c r="C10" s="27">
        <v>132500000</v>
      </c>
      <c r="D10" s="27">
        <v>120200000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4254500000</v>
      </c>
      <c r="D12" s="27">
        <v>3632100000</v>
      </c>
      <c r="E12" s="27">
        <v>3154300000</v>
      </c>
      <c r="F12" s="28">
        <v>2636900000</v>
      </c>
      <c r="G12" s="20"/>
      <c r="H12" s="20"/>
      <c r="I12" s="20"/>
      <c r="J12" s="20"/>
      <c r="K12" s="20"/>
      <c r="L12" s="20"/>
      <c r="M12" s="20"/>
      <c r="N12" s="20"/>
      <c r="O12" s="20"/>
      <c r="P12" s="20"/>
      <c r="Q12" s="20"/>
      <c r="R12" s="20"/>
      <c r="S12" s="20"/>
      <c r="T12" s="20"/>
      <c r="U12" s="20"/>
      <c r="V12" s="20"/>
    </row>
    <row r="13" spans="1:22" ht="19" x14ac:dyDescent="0.25">
      <c r="A13" s="20"/>
      <c r="B13" s="29" t="s">
        <v>555</v>
      </c>
      <c r="C13" s="27">
        <v>4046100000</v>
      </c>
      <c r="D13" s="27">
        <v>3711000000</v>
      </c>
      <c r="E13" s="27">
        <v>3604800000</v>
      </c>
      <c r="F13" s="28">
        <v>3037000000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554700000</v>
      </c>
      <c r="D17" s="34">
        <v>642100000</v>
      </c>
      <c r="E17" s="34">
        <v>2075600000</v>
      </c>
      <c r="F17" s="35">
        <v>1847200000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Fail</v>
      </c>
      <c r="E22" s="44" t="str">
        <f>IF(E17&gt;F17, "Pass", "Fail")</f>
        <v>Pass</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0.30828655588284332</v>
      </c>
      <c r="D24" s="50">
        <f>D17/(D4)</f>
        <v>0.335317771162985</v>
      </c>
      <c r="E24" s="50">
        <f>E17/(E4)</f>
        <v>0.93487073236645346</v>
      </c>
      <c r="F24" s="51">
        <f>F17/(F4)</f>
        <v>0.89253962118283725</v>
      </c>
      <c r="G24" s="46">
        <f>(IF(C24 &gt; 0.5, 100, IF(C24 &gt;= 0.2, 50, 0))) +
  (IF(D24 &gt; 0.5, 100, IF(D24 &gt;= 0.2, 50, 0))) +
  (IF(E24 &gt; 0.5, 100, IF(E24 &gt;= 0.2, 50, 0))) +
  (IF(F24 &gt; 0.5, 100, IF(F24 &gt;= 0.2, 50, 0)))</f>
        <v>300</v>
      </c>
      <c r="H24" s="47" t="s">
        <v>571</v>
      </c>
      <c r="I24" s="20"/>
      <c r="J24" s="20"/>
      <c r="K24" s="20"/>
      <c r="L24" s="20"/>
      <c r="M24" s="20"/>
      <c r="N24" s="20"/>
      <c r="O24" s="20"/>
      <c r="P24" s="20"/>
      <c r="Q24" s="20"/>
      <c r="R24" s="20"/>
      <c r="S24" s="20"/>
      <c r="T24" s="20"/>
      <c r="U24" s="20"/>
      <c r="V24" s="20"/>
    </row>
    <row r="25" spans="1:22" x14ac:dyDescent="0.2">
      <c r="A25" s="20"/>
      <c r="B25" s="39" t="s">
        <v>487</v>
      </c>
      <c r="C25" s="50">
        <f>C17/C6</f>
        <v>2.8789711064861188E-2</v>
      </c>
      <c r="D25" s="50">
        <f>D17/D6</f>
        <v>3.4133012965335406E-2</v>
      </c>
      <c r="E25" s="50">
        <f>E17/E6</f>
        <v>0.10425331002752497</v>
      </c>
      <c r="F25" s="51">
        <f>F17/F6</f>
        <v>0.10237935563967698</v>
      </c>
      <c r="G25" s="46">
        <f>(IF(C25 &gt; 0.17, 100, IF(C25 &gt;= 0.1, 50, 0))) +
  (IF(D25 &gt; 0.17, 100, IF(D25 &gt;= 0.1, 50, 0))) +
  (IF(E25 &gt; 0.17, 100, IF(E25 &gt;= 0.1, 50, 0))) +
  (IF(F25 &gt; 0.17, 100, IF(F25 &gt;= 0.1, 50, 0)))</f>
        <v>100</v>
      </c>
      <c r="H25" s="47" t="s">
        <v>572</v>
      </c>
      <c r="I25" s="20"/>
      <c r="J25" s="20"/>
      <c r="K25" s="20"/>
      <c r="L25" s="20"/>
      <c r="M25" s="20"/>
      <c r="N25" s="20"/>
      <c r="O25" s="20"/>
      <c r="P25" s="20"/>
      <c r="Q25" s="20"/>
      <c r="R25" s="20"/>
      <c r="S25" s="20"/>
      <c r="T25" s="20"/>
      <c r="U25" s="20"/>
      <c r="V25" s="20"/>
    </row>
    <row r="26" spans="1:22" x14ac:dyDescent="0.2">
      <c r="A26" s="20"/>
      <c r="B26" s="39" t="s">
        <v>489</v>
      </c>
      <c r="C26" s="50">
        <f>C8/C6</f>
        <v>0.25381345595906019</v>
      </c>
      <c r="D26" s="50">
        <f>D8/D6</f>
        <v>0.27203814647267394</v>
      </c>
      <c r="E26" s="50">
        <f>E8/E6</f>
        <v>0.2719546742209632</v>
      </c>
      <c r="F26" s="51">
        <f>F8/F6</f>
        <v>0.30068670431808986</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3.6426554348346336</v>
      </c>
      <c r="D27" s="50">
        <f>D9/(D13+D10)</f>
        <v>3.9415065775736062</v>
      </c>
      <c r="E27" s="50">
        <f>E9/(E13+E10)</f>
        <v>4.5229693741677766</v>
      </c>
      <c r="F27" s="51">
        <f>F9/(F13+F10)</f>
        <v>4.9409614751399404</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0.17301731222741468</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Fail</v>
      </c>
      <c r="F30" s="58" t="str">
        <f>IF(F10&lt;&gt;0,"Pass","Fail")</f>
        <v>Fail</v>
      </c>
      <c r="G30" s="46">
        <f>(COUNTIF(C30:F30, "Pass") * 100) + (COUNTIF(C30:F30, "Fail") * 0)</f>
        <v>200</v>
      </c>
      <c r="H30" s="47" t="s">
        <v>579</v>
      </c>
      <c r="I30" s="20"/>
      <c r="J30" s="20"/>
      <c r="K30" s="20"/>
      <c r="L30" s="20"/>
      <c r="M30" s="20"/>
      <c r="N30" s="20"/>
      <c r="O30" s="20"/>
      <c r="P30" s="20"/>
      <c r="Q30" s="20"/>
      <c r="R30" s="20"/>
      <c r="S30" s="20"/>
      <c r="T30" s="20"/>
      <c r="U30" s="20"/>
      <c r="V30" s="20"/>
    </row>
    <row r="31" spans="1:22" x14ac:dyDescent="0.2">
      <c r="A31" s="20"/>
      <c r="B31" s="39" t="s">
        <v>580</v>
      </c>
      <c r="C31" s="50">
        <f>C17/(C13+C10)</f>
        <v>0.13274781027138277</v>
      </c>
      <c r="D31" s="50">
        <f>D17/(D13+D10)</f>
        <v>0.16759761954479013</v>
      </c>
      <c r="E31" s="50">
        <f>E17/(E13+E10)</f>
        <v>0.5757878384376387</v>
      </c>
      <c r="F31" s="51">
        <f>F17/(F13+F10)</f>
        <v>0.60823180770497198</v>
      </c>
      <c r="G31" s="46">
        <f>(IF(C31 &gt; 0.23, 100, 0)) +
  (IF(D31 &gt; 0.23, 100, 0)) +
  (IF(E31 &gt; 0.23, 100, 0)) +
  (IF(F31 &gt; 0.23, 100, 0))</f>
        <v>200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625</v>
      </c>
      <c r="D2" s="23" t="s">
        <v>612</v>
      </c>
      <c r="E2" s="23" t="s">
        <v>613</v>
      </c>
      <c r="F2" s="23" t="s">
        <v>614</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0.68833333333333324</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1420000000</v>
      </c>
      <c r="D4" s="27">
        <v>1438000000</v>
      </c>
      <c r="E4" s="27">
        <v>1437000000</v>
      </c>
      <c r="F4" s="28">
        <v>1160000000</v>
      </c>
      <c r="G4" s="20"/>
      <c r="H4" s="20"/>
      <c r="I4" s="20"/>
      <c r="J4" s="20"/>
      <c r="K4" s="20"/>
      <c r="L4" s="20"/>
      <c r="M4" s="20"/>
      <c r="N4" s="20"/>
      <c r="O4" s="20"/>
      <c r="P4" s="20"/>
      <c r="Q4" s="20"/>
      <c r="R4" s="20"/>
      <c r="S4" s="20"/>
      <c r="T4" s="20"/>
      <c r="U4" s="20"/>
      <c r="V4" s="20"/>
    </row>
    <row r="5" spans="1:22" ht="19" x14ac:dyDescent="0.25">
      <c r="A5" s="20"/>
      <c r="B5" s="29" t="s">
        <v>547</v>
      </c>
      <c r="C5" s="27">
        <v>13844000000</v>
      </c>
      <c r="D5" s="27">
        <v>13780000000</v>
      </c>
      <c r="E5" s="27">
        <v>13736000000</v>
      </c>
      <c r="F5" s="28">
        <v>5613000000</v>
      </c>
      <c r="G5" s="20"/>
      <c r="H5" s="20"/>
      <c r="I5" s="20"/>
      <c r="J5" s="20"/>
      <c r="K5" s="20"/>
      <c r="L5" s="20"/>
      <c r="M5" s="20"/>
      <c r="N5" s="20"/>
      <c r="O5" s="20"/>
      <c r="P5" s="20"/>
      <c r="Q5" s="20"/>
      <c r="R5" s="20"/>
      <c r="S5" s="20"/>
      <c r="T5" s="20"/>
      <c r="U5" s="20"/>
      <c r="V5" s="20"/>
    </row>
    <row r="6" spans="1:22" ht="19" x14ac:dyDescent="0.25">
      <c r="A6" s="20"/>
      <c r="B6" s="29" t="s">
        <v>548</v>
      </c>
      <c r="C6" s="27">
        <v>32132000000</v>
      </c>
      <c r="D6" s="27">
        <v>27780000000</v>
      </c>
      <c r="E6" s="27">
        <v>27734000000</v>
      </c>
      <c r="F6" s="28">
        <v>15516000000</v>
      </c>
      <c r="G6" s="20"/>
      <c r="H6" s="20"/>
      <c r="I6" s="20"/>
      <c r="J6" s="20"/>
      <c r="K6" s="20"/>
      <c r="L6" s="20"/>
      <c r="M6" s="20"/>
      <c r="N6" s="20"/>
      <c r="O6" s="20"/>
      <c r="P6" s="20"/>
      <c r="Q6" s="20"/>
      <c r="R6" s="20"/>
      <c r="S6" s="20"/>
      <c r="T6" s="20"/>
      <c r="U6" s="20"/>
      <c r="V6" s="20"/>
    </row>
    <row r="7" spans="1:22" ht="19" x14ac:dyDescent="0.25">
      <c r="A7" s="20"/>
      <c r="B7" s="29" t="s">
        <v>549</v>
      </c>
      <c r="C7" s="27">
        <v>7491000000</v>
      </c>
      <c r="D7" s="27">
        <v>3790000000</v>
      </c>
      <c r="E7" s="27">
        <v>3630000000</v>
      </c>
      <c r="F7" s="28">
        <v>2655000000</v>
      </c>
      <c r="G7" s="20"/>
      <c r="H7" s="20"/>
      <c r="I7" s="20"/>
      <c r="J7" s="20"/>
      <c r="K7" s="20"/>
      <c r="L7" s="20"/>
      <c r="M7" s="20"/>
      <c r="N7" s="20"/>
      <c r="O7" s="20"/>
      <c r="P7" s="20"/>
      <c r="Q7" s="20"/>
      <c r="R7" s="20"/>
      <c r="S7" s="20"/>
      <c r="T7" s="20"/>
      <c r="U7" s="20"/>
      <c r="V7" s="20"/>
    </row>
    <row r="8" spans="1:22" ht="19" x14ac:dyDescent="0.25">
      <c r="A8" s="20"/>
      <c r="B8" s="29" t="s">
        <v>550</v>
      </c>
      <c r="C8" s="27">
        <v>6205000000</v>
      </c>
      <c r="D8" s="27">
        <v>6721000000</v>
      </c>
      <c r="E8" s="27">
        <v>7663000000</v>
      </c>
      <c r="F8" s="28">
        <v>2992000000</v>
      </c>
      <c r="G8" s="20"/>
      <c r="H8" s="20"/>
      <c r="I8" s="20"/>
      <c r="J8" s="20"/>
      <c r="K8" s="20"/>
      <c r="L8" s="20"/>
      <c r="M8" s="20"/>
      <c r="N8" s="20"/>
      <c r="O8" s="20"/>
      <c r="P8" s="20"/>
      <c r="Q8" s="20"/>
      <c r="R8" s="20"/>
      <c r="S8" s="20"/>
      <c r="T8" s="20"/>
      <c r="U8" s="20"/>
      <c r="V8" s="20"/>
    </row>
    <row r="9" spans="1:22" ht="19" x14ac:dyDescent="0.25">
      <c r="A9" s="20"/>
      <c r="B9" s="29" t="s">
        <v>551</v>
      </c>
      <c r="C9" s="27">
        <v>13696000000</v>
      </c>
      <c r="D9" s="27">
        <v>10511000000</v>
      </c>
      <c r="E9" s="27">
        <v>11293000000</v>
      </c>
      <c r="F9" s="28">
        <v>5647000000</v>
      </c>
      <c r="G9" s="20"/>
      <c r="H9" s="20"/>
      <c r="I9" s="20"/>
      <c r="J9" s="20"/>
      <c r="K9" s="20"/>
      <c r="L9" s="20"/>
      <c r="M9" s="20"/>
      <c r="N9" s="20"/>
      <c r="O9" s="20"/>
      <c r="P9" s="20"/>
      <c r="Q9" s="20"/>
      <c r="R9" s="20"/>
      <c r="S9" s="20"/>
      <c r="T9" s="20"/>
      <c r="U9" s="20"/>
      <c r="V9" s="20"/>
    </row>
    <row r="10" spans="1:22" ht="19" x14ac:dyDescent="0.25">
      <c r="A10" s="20"/>
      <c r="B10" s="29" t="s">
        <v>552</v>
      </c>
      <c r="C10" s="27">
        <v>18750000000</v>
      </c>
      <c r="D10" s="27">
        <v>16772000000</v>
      </c>
      <c r="E10" s="27">
        <v>14805000000</v>
      </c>
      <c r="F10" s="28">
        <v>12951000000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16989000000</v>
      </c>
      <c r="D12" s="27">
        <v>15067000000</v>
      </c>
      <c r="E12" s="27">
        <v>13581000000</v>
      </c>
      <c r="F12" s="28">
        <v>12296000000</v>
      </c>
      <c r="G12" s="20"/>
      <c r="H12" s="20"/>
      <c r="I12" s="20"/>
      <c r="J12" s="20"/>
      <c r="K12" s="20"/>
      <c r="L12" s="20"/>
      <c r="M12" s="20"/>
      <c r="N12" s="20"/>
      <c r="O12" s="20"/>
      <c r="P12" s="20"/>
      <c r="Q12" s="20"/>
      <c r="R12" s="20"/>
      <c r="S12" s="20"/>
      <c r="T12" s="20"/>
      <c r="U12" s="20"/>
      <c r="V12" s="20"/>
    </row>
    <row r="13" spans="1:22" ht="19" x14ac:dyDescent="0.25">
      <c r="A13" s="20"/>
      <c r="B13" s="29" t="s">
        <v>555</v>
      </c>
      <c r="C13" s="27">
        <v>18436000000</v>
      </c>
      <c r="D13" s="27">
        <v>17269000000</v>
      </c>
      <c r="E13" s="27">
        <v>16441000000</v>
      </c>
      <c r="F13" s="28">
        <v>9869000000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2754000000</v>
      </c>
      <c r="D15" s="27">
        <v>2539000000</v>
      </c>
      <c r="E15" s="27">
        <v>2347000000</v>
      </c>
      <c r="F15" s="28">
        <v>1678000000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4884000000</v>
      </c>
      <c r="D17" s="34">
        <v>5046000000</v>
      </c>
      <c r="E17" s="34">
        <v>3889000000</v>
      </c>
      <c r="F17" s="35">
        <v>3250000000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Pass</v>
      </c>
      <c r="E23" s="44" t="str">
        <f>IF(E17&gt;E7, "Pass", "Fail")</f>
        <v>Pass</v>
      </c>
      <c r="F23" s="49" t="str">
        <f>IF(F17&gt;F7, "Pass", "Fail")</f>
        <v>Pass</v>
      </c>
      <c r="G23" s="46">
        <f>(COUNTIF(C23:F23, "Pass") * 100) + (COUNTIF(C23:F23, "Fail") * 0)</f>
        <v>300</v>
      </c>
      <c r="H23" s="47" t="s">
        <v>570</v>
      </c>
      <c r="I23" s="20"/>
      <c r="J23" s="20"/>
      <c r="K23" s="20"/>
      <c r="L23" s="20"/>
      <c r="M23" s="20"/>
      <c r="N23" s="20"/>
      <c r="O23" s="20"/>
      <c r="P23" s="20"/>
      <c r="Q23" s="20"/>
      <c r="R23" s="20"/>
      <c r="S23" s="20"/>
      <c r="T23" s="20"/>
      <c r="U23" s="20"/>
      <c r="V23" s="20"/>
    </row>
    <row r="24" spans="1:22" x14ac:dyDescent="0.2">
      <c r="A24" s="20"/>
      <c r="B24" s="39" t="s">
        <v>499</v>
      </c>
      <c r="C24" s="50">
        <f>C17/(C4)</f>
        <v>3.4394366197183097</v>
      </c>
      <c r="D24" s="50">
        <f>D17/(D4)</f>
        <v>3.50904033379694</v>
      </c>
      <c r="E24" s="50">
        <f>E17/(E4)</f>
        <v>2.7063326374391092</v>
      </c>
      <c r="F24" s="51">
        <f>F17/(F4)</f>
        <v>2.8017241379310347</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0.15199800821610857</v>
      </c>
      <c r="D25" s="50">
        <f>D17/D6</f>
        <v>0.18164146868250539</v>
      </c>
      <c r="E25" s="50">
        <f>E17/E6</f>
        <v>0.14022499459147617</v>
      </c>
      <c r="F25" s="51">
        <f>F17/F6</f>
        <v>0.20946120134055168</v>
      </c>
      <c r="G25" s="46">
        <f>(IF(C25 &gt; 0.17, 100, IF(C25 &gt;= 0.1, 50, 0))) +
  (IF(D25 &gt; 0.17, 100, IF(D25 &gt;= 0.1, 50, 0))) +
  (IF(E25 &gt; 0.17, 100, IF(E25 &gt;= 0.1, 50, 0))) +
  (IF(F25 &gt; 0.17, 100, IF(F25 &gt;= 0.1, 50, 0)))</f>
        <v>300</v>
      </c>
      <c r="H25" s="47" t="s">
        <v>572</v>
      </c>
      <c r="I25" s="20"/>
      <c r="J25" s="20"/>
      <c r="K25" s="20"/>
      <c r="L25" s="20"/>
      <c r="M25" s="20"/>
      <c r="N25" s="20"/>
      <c r="O25" s="20"/>
      <c r="P25" s="20"/>
      <c r="Q25" s="20"/>
      <c r="R25" s="20"/>
      <c r="S25" s="20"/>
      <c r="T25" s="20"/>
      <c r="U25" s="20"/>
      <c r="V25" s="20"/>
    </row>
    <row r="26" spans="1:22" x14ac:dyDescent="0.2">
      <c r="A26" s="20"/>
      <c r="B26" s="39" t="s">
        <v>489</v>
      </c>
      <c r="C26" s="50">
        <f>C8/C6</f>
        <v>0.19310967260052284</v>
      </c>
      <c r="D26" s="50">
        <f>D8/D6</f>
        <v>0.24193664506839452</v>
      </c>
      <c r="E26" s="50">
        <f>E8/E6</f>
        <v>0.27630345424388836</v>
      </c>
      <c r="F26" s="51">
        <f>F8/F6</f>
        <v>0.19283320443413252</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0.3683106545474103</v>
      </c>
      <c r="D27" s="50">
        <f>D9/(D13+D10)</f>
        <v>0.30877471284627361</v>
      </c>
      <c r="E27" s="50">
        <f>E9/(E13+E10)</f>
        <v>0.36142226204954236</v>
      </c>
      <c r="F27" s="51">
        <f>F9/(F13+F10)</f>
        <v>0.24745836985100789</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0.11382888279827878</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0.13133975151938901</v>
      </c>
      <c r="D31" s="50">
        <f>D17/(D13+D10)</f>
        <v>0.14823301313122411</v>
      </c>
      <c r="E31" s="50">
        <f>E17/(E13+E10)</f>
        <v>0.12446393138321706</v>
      </c>
      <c r="F31" s="51">
        <f>F17/(F13+F10)</f>
        <v>0.14241893076248904</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0.72666666666666657</v>
      </c>
      <c r="J2" s="20"/>
      <c r="K2" s="20"/>
      <c r="L2" s="20"/>
      <c r="M2" s="20"/>
      <c r="N2" s="20"/>
      <c r="O2" s="20"/>
      <c r="P2" s="20"/>
      <c r="Q2" s="20"/>
      <c r="R2" s="20"/>
      <c r="S2" s="20"/>
      <c r="T2" s="20"/>
      <c r="U2" s="20"/>
      <c r="V2" s="20"/>
    </row>
    <row r="3" spans="1:22" ht="19" x14ac:dyDescent="0.25">
      <c r="A3" s="20"/>
      <c r="B3" s="26" t="s">
        <v>545</v>
      </c>
      <c r="C3" s="27">
        <v>1220600000</v>
      </c>
      <c r="D3" s="27">
        <v>893200000</v>
      </c>
      <c r="E3" s="27">
        <v>587100000</v>
      </c>
      <c r="F3" s="28">
        <v>601500000</v>
      </c>
      <c r="G3" s="20"/>
      <c r="H3" s="20"/>
      <c r="I3" s="20"/>
      <c r="J3" s="20"/>
      <c r="K3" s="20"/>
      <c r="L3" s="20"/>
      <c r="M3" s="20"/>
      <c r="N3" s="20"/>
      <c r="O3" s="20"/>
      <c r="P3" s="20"/>
      <c r="Q3" s="20"/>
      <c r="R3" s="20"/>
      <c r="S3" s="20"/>
      <c r="T3" s="20"/>
      <c r="U3" s="20"/>
      <c r="V3" s="20"/>
    </row>
    <row r="4" spans="1:22" ht="19" x14ac:dyDescent="0.25">
      <c r="A4" s="20"/>
      <c r="B4" s="29" t="s">
        <v>546</v>
      </c>
      <c r="C4" s="27">
        <v>3537600000</v>
      </c>
      <c r="D4" s="27">
        <v>2374200000</v>
      </c>
      <c r="E4" s="27">
        <v>1876400000</v>
      </c>
      <c r="F4" s="28">
        <v>1577300000</v>
      </c>
      <c r="G4" s="20"/>
      <c r="H4" s="20"/>
      <c r="I4" s="20"/>
      <c r="J4" s="20"/>
      <c r="K4" s="20"/>
      <c r="L4" s="20"/>
      <c r="M4" s="20"/>
      <c r="N4" s="20"/>
      <c r="O4" s="20"/>
      <c r="P4" s="20"/>
      <c r="Q4" s="20"/>
      <c r="R4" s="20"/>
      <c r="S4" s="20"/>
      <c r="T4" s="20"/>
      <c r="U4" s="20"/>
      <c r="V4" s="20"/>
    </row>
    <row r="5" spans="1:22" ht="19" x14ac:dyDescent="0.25">
      <c r="A5" s="20"/>
      <c r="B5" s="29" t="s">
        <v>547</v>
      </c>
      <c r="C5" s="27">
        <v>348700000</v>
      </c>
      <c r="D5" s="27">
        <v>348500000</v>
      </c>
      <c r="E5" s="27">
        <v>343600000</v>
      </c>
      <c r="F5" s="28">
        <v>336700000</v>
      </c>
      <c r="G5" s="20"/>
      <c r="H5" s="20"/>
      <c r="I5" s="20"/>
      <c r="J5" s="20"/>
      <c r="K5" s="20"/>
      <c r="L5" s="20"/>
      <c r="M5" s="20"/>
      <c r="N5" s="20"/>
      <c r="O5" s="20"/>
      <c r="P5" s="20"/>
      <c r="Q5" s="20"/>
      <c r="R5" s="20"/>
      <c r="S5" s="20"/>
      <c r="T5" s="20"/>
      <c r="U5" s="20"/>
      <c r="V5" s="20"/>
    </row>
    <row r="6" spans="1:22" ht="19" x14ac:dyDescent="0.25">
      <c r="A6" s="20"/>
      <c r="B6" s="29" t="s">
        <v>548</v>
      </c>
      <c r="C6" s="27">
        <v>15441500000</v>
      </c>
      <c r="D6" s="27">
        <v>12974000000</v>
      </c>
      <c r="E6" s="27">
        <v>13555000000</v>
      </c>
      <c r="F6" s="28">
        <v>11168900000</v>
      </c>
      <c r="G6" s="20"/>
      <c r="H6" s="20"/>
      <c r="I6" s="20"/>
      <c r="J6" s="20"/>
      <c r="K6" s="20"/>
      <c r="L6" s="20"/>
      <c r="M6" s="20"/>
      <c r="N6" s="20"/>
      <c r="O6" s="20"/>
      <c r="P6" s="20"/>
      <c r="Q6" s="20"/>
      <c r="R6" s="20"/>
      <c r="S6" s="20"/>
      <c r="T6" s="20"/>
      <c r="U6" s="20"/>
      <c r="V6" s="20"/>
    </row>
    <row r="7" spans="1:22" ht="19" x14ac:dyDescent="0.25">
      <c r="A7" s="20"/>
      <c r="B7" s="29" t="s">
        <v>549</v>
      </c>
      <c r="C7" s="27">
        <v>1658700000</v>
      </c>
      <c r="D7" s="27">
        <v>1422100000</v>
      </c>
      <c r="E7" s="27">
        <v>1149800000</v>
      </c>
      <c r="F7" s="28">
        <v>965200000</v>
      </c>
      <c r="G7" s="20"/>
      <c r="H7" s="20"/>
      <c r="I7" s="20"/>
      <c r="J7" s="20"/>
      <c r="K7" s="20"/>
      <c r="L7" s="20"/>
      <c r="M7" s="20"/>
      <c r="N7" s="20"/>
      <c r="O7" s="20"/>
      <c r="P7" s="20"/>
      <c r="Q7" s="20"/>
      <c r="R7" s="20"/>
      <c r="S7" s="20"/>
      <c r="T7" s="20"/>
      <c r="U7" s="20"/>
      <c r="V7" s="20"/>
    </row>
    <row r="8" spans="1:22" ht="19" x14ac:dyDescent="0.25">
      <c r="A8" s="20"/>
      <c r="B8" s="29" t="s">
        <v>550</v>
      </c>
      <c r="C8" s="27">
        <v>385500000</v>
      </c>
      <c r="D8" s="27">
        <v>439300000</v>
      </c>
      <c r="E8" s="27">
        <v>453700000</v>
      </c>
      <c r="F8" s="28">
        <v>444600000</v>
      </c>
      <c r="G8" s="20"/>
      <c r="H8" s="20"/>
      <c r="I8" s="20"/>
      <c r="J8" s="20"/>
      <c r="K8" s="20"/>
      <c r="L8" s="20"/>
      <c r="M8" s="20"/>
      <c r="N8" s="20"/>
      <c r="O8" s="20"/>
      <c r="P8" s="20"/>
      <c r="Q8" s="20"/>
      <c r="R8" s="20"/>
      <c r="S8" s="20"/>
      <c r="T8" s="20"/>
      <c r="U8" s="20"/>
      <c r="V8" s="20"/>
    </row>
    <row r="9" spans="1:22" ht="19" x14ac:dyDescent="0.25">
      <c r="A9" s="20"/>
      <c r="B9" s="29" t="s">
        <v>551</v>
      </c>
      <c r="C9" s="27">
        <v>2044200000</v>
      </c>
      <c r="D9" s="27">
        <v>1861400000</v>
      </c>
      <c r="E9" s="27">
        <v>1603500000</v>
      </c>
      <c r="F9" s="28">
        <v>1409800000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4743000000</v>
      </c>
      <c r="D12" s="27">
        <v>3500100000</v>
      </c>
      <c r="E12" s="27">
        <v>4760900000</v>
      </c>
      <c r="F12" s="28">
        <v>3261300000</v>
      </c>
      <c r="G12" s="20"/>
      <c r="H12" s="20"/>
      <c r="I12" s="20"/>
      <c r="J12" s="20"/>
      <c r="K12" s="20"/>
      <c r="L12" s="20"/>
      <c r="M12" s="20"/>
      <c r="N12" s="20"/>
      <c r="O12" s="20"/>
      <c r="P12" s="20"/>
      <c r="Q12" s="20"/>
      <c r="R12" s="20"/>
      <c r="S12" s="20"/>
      <c r="T12" s="20"/>
      <c r="U12" s="20"/>
      <c r="V12" s="20"/>
    </row>
    <row r="13" spans="1:22" ht="19" x14ac:dyDescent="0.25">
      <c r="A13" s="20"/>
      <c r="B13" s="29" t="s">
        <v>555</v>
      </c>
      <c r="C13" s="27">
        <v>13397300000</v>
      </c>
      <c r="D13" s="27">
        <v>11112600000</v>
      </c>
      <c r="E13" s="27">
        <v>11951500000</v>
      </c>
      <c r="F13" s="28">
        <v>9759100000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998800000</v>
      </c>
      <c r="D15" s="27">
        <v>879000000</v>
      </c>
      <c r="E15" s="27">
        <v>671000000</v>
      </c>
      <c r="F15" s="28">
        <v>595100000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1813800000</v>
      </c>
      <c r="D17" s="34">
        <v>1490800000</v>
      </c>
      <c r="E17" s="34">
        <v>2089400000</v>
      </c>
      <c r="F17" s="35">
        <v>1484800000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Fail</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f>C17/(C4)</f>
        <v>0.51272048846675711</v>
      </c>
      <c r="D24" s="50">
        <f>D17/(D4)</f>
        <v>0.62791677196529361</v>
      </c>
      <c r="E24" s="50">
        <f>E17/(E4)</f>
        <v>1.1135152419526753</v>
      </c>
      <c r="F24" s="51">
        <f>F17/(F4)</f>
        <v>0.94135548088505672</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0.11746268173428748</v>
      </c>
      <c r="D25" s="50">
        <f>D17/D6</f>
        <v>0.11490673655002312</v>
      </c>
      <c r="E25" s="50">
        <f>E17/E6</f>
        <v>0.15414238288454446</v>
      </c>
      <c r="F25" s="51">
        <f>F17/F6</f>
        <v>0.1329405760638917</v>
      </c>
      <c r="G25" s="46">
        <f>(IF(C25 &gt; 0.17, 100, IF(C25 &gt;= 0.1, 50, 0))) +
  (IF(D25 &gt; 0.17, 100, IF(D25 &gt;= 0.1, 50, 0))) +
  (IF(E25 &gt; 0.17, 100, IF(E25 &gt;= 0.1, 50, 0))) +
  (IF(F25 &gt; 0.17, 100, IF(F25 &gt;= 0.1, 50, 0)))</f>
        <v>200</v>
      </c>
      <c r="H25" s="47" t="s">
        <v>572</v>
      </c>
      <c r="I25" s="20"/>
      <c r="J25" s="20"/>
      <c r="K25" s="20"/>
      <c r="L25" s="20"/>
      <c r="M25" s="20"/>
      <c r="N25" s="20"/>
      <c r="O25" s="20"/>
      <c r="P25" s="20"/>
      <c r="Q25" s="20"/>
      <c r="R25" s="20"/>
      <c r="S25" s="20"/>
      <c r="T25" s="20"/>
      <c r="U25" s="20"/>
      <c r="V25" s="20"/>
    </row>
    <row r="26" spans="1:22" x14ac:dyDescent="0.2">
      <c r="A26" s="20"/>
      <c r="B26" s="39" t="s">
        <v>489</v>
      </c>
      <c r="C26" s="50">
        <f>C8/C6</f>
        <v>2.4965191205517597E-2</v>
      </c>
      <c r="D26" s="50">
        <f>D8/D6</f>
        <v>3.3860027747803299E-2</v>
      </c>
      <c r="E26" s="50">
        <f>E8/E6</f>
        <v>3.3471043895241609E-2</v>
      </c>
      <c r="F26" s="51">
        <f>F8/F6</f>
        <v>3.9806963980338263E-2</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0.15258298313839355</v>
      </c>
      <c r="D27" s="50">
        <f>D9/(D13+D10)</f>
        <v>0.16750355452369384</v>
      </c>
      <c r="E27" s="50">
        <f>E9/(E13+E10)</f>
        <v>0.13416725933983181</v>
      </c>
      <c r="F27" s="51">
        <f>F9/(F13+F10)</f>
        <v>0.14446004242194466</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0.18336563319355745</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0.13538548812074075</v>
      </c>
      <c r="D31" s="50">
        <f>D17/(D13+D10)</f>
        <v>0.13415402336086965</v>
      </c>
      <c r="E31" s="50">
        <f>E17/(E13+E10)</f>
        <v>0.17482324394427479</v>
      </c>
      <c r="F31" s="51">
        <f>F17/(F13+F10)</f>
        <v>0.15214517732167926</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0.37541666666666662</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599500000</v>
      </c>
      <c r="D4" s="27">
        <v>561100000</v>
      </c>
      <c r="E4" s="27">
        <v>518100000</v>
      </c>
      <c r="F4" s="28">
        <v>563800000</v>
      </c>
      <c r="G4" s="20"/>
      <c r="H4" s="20"/>
      <c r="I4" s="20"/>
      <c r="J4" s="20"/>
      <c r="K4" s="20"/>
      <c r="L4" s="20"/>
      <c r="M4" s="20"/>
      <c r="N4" s="20"/>
      <c r="O4" s="20"/>
      <c r="P4" s="20"/>
      <c r="Q4" s="20"/>
      <c r="R4" s="20"/>
      <c r="S4" s="20"/>
      <c r="T4" s="20"/>
      <c r="U4" s="20"/>
      <c r="V4" s="20"/>
    </row>
    <row r="5" spans="1:22" ht="19" x14ac:dyDescent="0.25">
      <c r="A5" s="20"/>
      <c r="B5" s="29" t="s">
        <v>547</v>
      </c>
      <c r="C5" s="27">
        <v>8691500000</v>
      </c>
      <c r="D5" s="27">
        <v>8557700000</v>
      </c>
      <c r="E5" s="27">
        <v>8882500000</v>
      </c>
      <c r="F5" s="28">
        <v>8916300000</v>
      </c>
      <c r="G5" s="20"/>
      <c r="H5" s="20"/>
      <c r="I5" s="20"/>
      <c r="J5" s="20"/>
      <c r="K5" s="20"/>
      <c r="L5" s="20"/>
      <c r="M5" s="20"/>
      <c r="N5" s="20"/>
      <c r="O5" s="20"/>
      <c r="P5" s="20"/>
      <c r="Q5" s="20"/>
      <c r="R5" s="20"/>
      <c r="S5" s="20"/>
      <c r="T5" s="20"/>
      <c r="U5" s="20"/>
      <c r="V5" s="20"/>
    </row>
    <row r="6" spans="1:22" ht="19" x14ac:dyDescent="0.25">
      <c r="A6" s="20"/>
      <c r="B6" s="29" t="s">
        <v>548</v>
      </c>
      <c r="C6" s="27">
        <v>28933800000</v>
      </c>
      <c r="D6" s="27">
        <v>29756800000</v>
      </c>
      <c r="E6" s="27">
        <v>32685600000</v>
      </c>
      <c r="F6" s="28">
        <v>36504100000</v>
      </c>
      <c r="G6" s="20"/>
      <c r="H6" s="20"/>
      <c r="I6" s="20"/>
      <c r="J6" s="20"/>
      <c r="K6" s="20"/>
      <c r="L6" s="20"/>
      <c r="M6" s="20"/>
      <c r="N6" s="20"/>
      <c r="O6" s="20"/>
      <c r="P6" s="20"/>
      <c r="Q6" s="20"/>
      <c r="R6" s="20"/>
      <c r="S6" s="20"/>
      <c r="T6" s="20"/>
      <c r="U6" s="20"/>
      <c r="V6" s="20"/>
    </row>
    <row r="7" spans="1:22" ht="19" x14ac:dyDescent="0.25">
      <c r="A7" s="20"/>
      <c r="B7" s="29" t="s">
        <v>549</v>
      </c>
      <c r="C7" s="27">
        <v>1254600000</v>
      </c>
      <c r="D7" s="27">
        <v>1503300000</v>
      </c>
      <c r="E7" s="27">
        <v>2760900000</v>
      </c>
      <c r="F7" s="28">
        <v>8789800000</v>
      </c>
      <c r="G7" s="20"/>
      <c r="H7" s="20"/>
      <c r="I7" s="20"/>
      <c r="J7" s="20"/>
      <c r="K7" s="20"/>
      <c r="L7" s="20"/>
      <c r="M7" s="20"/>
      <c r="N7" s="20"/>
      <c r="O7" s="20"/>
      <c r="P7" s="20"/>
      <c r="Q7" s="20"/>
      <c r="R7" s="20"/>
      <c r="S7" s="20"/>
      <c r="T7" s="20"/>
      <c r="U7" s="20"/>
      <c r="V7" s="20"/>
    </row>
    <row r="8" spans="1:22" ht="19" x14ac:dyDescent="0.25">
      <c r="A8" s="20"/>
      <c r="B8" s="29" t="s">
        <v>550</v>
      </c>
      <c r="C8" s="27">
        <v>11763200000</v>
      </c>
      <c r="D8" s="27">
        <v>11411300000</v>
      </c>
      <c r="E8" s="27">
        <v>13245900000</v>
      </c>
      <c r="F8" s="28">
        <v>12693600000</v>
      </c>
      <c r="G8" s="20"/>
      <c r="H8" s="20"/>
      <c r="I8" s="20"/>
      <c r="J8" s="20"/>
      <c r="K8" s="20"/>
      <c r="L8" s="20"/>
      <c r="M8" s="20"/>
      <c r="N8" s="20"/>
      <c r="O8" s="20"/>
      <c r="P8" s="20"/>
      <c r="Q8" s="20"/>
      <c r="R8" s="20"/>
      <c r="S8" s="20"/>
      <c r="T8" s="20"/>
      <c r="U8" s="20"/>
      <c r="V8" s="20"/>
    </row>
    <row r="9" spans="1:22" ht="19" x14ac:dyDescent="0.25">
      <c r="A9" s="20"/>
      <c r="B9" s="29" t="s">
        <v>551</v>
      </c>
      <c r="C9" s="27">
        <v>13017800000</v>
      </c>
      <c r="D9" s="27">
        <v>12914600000</v>
      </c>
      <c r="E9" s="27">
        <v>16006800000</v>
      </c>
      <c r="F9" s="28">
        <v>21483400000</v>
      </c>
      <c r="G9" s="20"/>
      <c r="H9" s="20"/>
      <c r="I9" s="20"/>
      <c r="J9" s="20"/>
      <c r="K9" s="20"/>
      <c r="L9" s="20"/>
      <c r="M9" s="20"/>
      <c r="N9" s="20"/>
      <c r="O9" s="20"/>
      <c r="P9" s="20"/>
      <c r="Q9" s="20"/>
      <c r="R9" s="20"/>
      <c r="S9" s="20"/>
      <c r="T9" s="20"/>
      <c r="U9" s="20"/>
      <c r="V9" s="20"/>
    </row>
    <row r="10" spans="1:22" ht="19" x14ac:dyDescent="0.25">
      <c r="A10" s="20"/>
      <c r="B10" s="29" t="s">
        <v>552</v>
      </c>
      <c r="C10" s="27">
        <v>3002600000</v>
      </c>
      <c r="D10" s="27">
        <v>3040900000</v>
      </c>
      <c r="E10" s="27">
        <v>3043600000</v>
      </c>
      <c r="F10" s="28">
        <v>3253800000</v>
      </c>
      <c r="G10" s="20"/>
      <c r="H10" s="20"/>
      <c r="I10" s="20"/>
      <c r="J10" s="20"/>
      <c r="K10" s="20"/>
      <c r="L10" s="20"/>
      <c r="M10" s="20"/>
      <c r="N10" s="20"/>
      <c r="O10" s="20"/>
      <c r="P10" s="20"/>
      <c r="Q10" s="20"/>
      <c r="R10" s="20"/>
      <c r="S10" s="20"/>
      <c r="T10" s="20"/>
      <c r="U10" s="20"/>
      <c r="V10" s="20"/>
    </row>
    <row r="11" spans="1:22" ht="19" x14ac:dyDescent="0.25">
      <c r="A11" s="20"/>
      <c r="B11" s="29" t="s">
        <v>553</v>
      </c>
      <c r="C11" s="27">
        <v>4010500000</v>
      </c>
      <c r="D11" s="27">
        <v>4010500000</v>
      </c>
      <c r="E11" s="27">
        <v>4010500000</v>
      </c>
      <c r="F11" s="28">
        <v>4010500000</v>
      </c>
      <c r="G11" s="20"/>
      <c r="H11" s="20"/>
      <c r="I11" s="20"/>
      <c r="J11" s="20"/>
      <c r="K11" s="20"/>
      <c r="L11" s="20"/>
      <c r="M11" s="20"/>
      <c r="N11" s="20"/>
      <c r="O11" s="20"/>
      <c r="P11" s="20"/>
      <c r="Q11" s="20"/>
      <c r="R11" s="20"/>
      <c r="S11" s="20"/>
      <c r="T11" s="20"/>
      <c r="U11" s="20"/>
      <c r="V11" s="20"/>
    </row>
    <row r="12" spans="1:22" ht="19" x14ac:dyDescent="0.25">
      <c r="A12" s="20"/>
      <c r="B12" s="29" t="s">
        <v>554</v>
      </c>
      <c r="C12" s="27">
        <v>6826700000</v>
      </c>
      <c r="D12" s="27">
        <v>7518300000</v>
      </c>
      <c r="E12" s="27">
        <v>7169200000</v>
      </c>
      <c r="F12" s="28">
        <v>6085000000</v>
      </c>
      <c r="G12" s="20"/>
      <c r="H12" s="20"/>
      <c r="I12" s="20"/>
      <c r="J12" s="20"/>
      <c r="K12" s="20"/>
      <c r="L12" s="20"/>
      <c r="M12" s="20"/>
      <c r="N12" s="20"/>
      <c r="O12" s="20"/>
      <c r="P12" s="20"/>
      <c r="Q12" s="20"/>
      <c r="R12" s="20"/>
      <c r="S12" s="20"/>
      <c r="T12" s="20"/>
      <c r="U12" s="20"/>
      <c r="V12" s="20"/>
    </row>
    <row r="13" spans="1:22" ht="19" x14ac:dyDescent="0.25">
      <c r="A13" s="20"/>
      <c r="B13" s="29" t="s">
        <v>555</v>
      </c>
      <c r="C13" s="27">
        <v>15916000000</v>
      </c>
      <c r="D13" s="27">
        <v>16842200000</v>
      </c>
      <c r="E13" s="27">
        <v>16678800000</v>
      </c>
      <c r="F13" s="28">
        <v>15020700000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1300800000</v>
      </c>
      <c r="D17" s="34">
        <v>703200000</v>
      </c>
      <c r="E17" s="34">
        <v>1078100000</v>
      </c>
      <c r="F17" s="35">
        <v>1230300000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Fail</v>
      </c>
      <c r="E23" s="44" t="str">
        <f>IF(E17&gt;E7, "Pass", "Fail")</f>
        <v>Fail</v>
      </c>
      <c r="F23" s="49" t="str">
        <f>IF(F17&gt;F7, "Pass", "Fail")</f>
        <v>Fail</v>
      </c>
      <c r="G23" s="46">
        <f>(COUNTIF(C23:F23, "Pass") * 100) + (COUNTIF(C23:F23, "Fail") * 0)</f>
        <v>100</v>
      </c>
      <c r="H23" s="47" t="s">
        <v>570</v>
      </c>
      <c r="I23" s="20"/>
      <c r="J23" s="20"/>
      <c r="K23" s="20"/>
      <c r="L23" s="20"/>
      <c r="M23" s="20"/>
      <c r="N23" s="20"/>
      <c r="O23" s="20"/>
      <c r="P23" s="20"/>
      <c r="Q23" s="20"/>
      <c r="R23" s="20"/>
      <c r="S23" s="20"/>
      <c r="T23" s="20"/>
      <c r="U23" s="20"/>
      <c r="V23" s="20"/>
    </row>
    <row r="24" spans="1:22" x14ac:dyDescent="0.2">
      <c r="A24" s="20"/>
      <c r="B24" s="39" t="s">
        <v>499</v>
      </c>
      <c r="C24" s="50">
        <f>C17/(C4)</f>
        <v>2.1698081734778984</v>
      </c>
      <c r="D24" s="50">
        <f>D17/(D4)</f>
        <v>1.2532525396542507</v>
      </c>
      <c r="E24" s="50">
        <f>E17/(E4)</f>
        <v>2.0808724184520364</v>
      </c>
      <c r="F24" s="51">
        <f>F17/(F4)</f>
        <v>2.182156793189074</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4.4957800219812126E-2</v>
      </c>
      <c r="D25" s="50">
        <f>D17/D6</f>
        <v>2.3631573287450264E-2</v>
      </c>
      <c r="E25" s="50">
        <f>E17/E6</f>
        <v>3.2983943999804193E-2</v>
      </c>
      <c r="F25" s="51">
        <f>F17/F6</f>
        <v>3.3703063491498216E-2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0.40655565463229854</v>
      </c>
      <c r="D26" s="50">
        <f>D8/D6</f>
        <v>0.38348545542531454</v>
      </c>
      <c r="E26" s="50">
        <f>E8/E6</f>
        <v>0.40525185402746161</v>
      </c>
      <c r="F26" s="51">
        <f>F8/F6</f>
        <v>0.34773080284132468</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0.68809531360671505</v>
      </c>
      <c r="D27" s="50">
        <f>D9/(D13+D10)</f>
        <v>0.64952648228897913</v>
      </c>
      <c r="E27" s="50">
        <f>E9/(E13+E10)</f>
        <v>0.81160507848943331</v>
      </c>
      <c r="F27" s="51">
        <f>F9/(F13+F10)</f>
        <v>1.1755944075077294</v>
      </c>
      <c r="G27" s="46">
        <f>(IF(C27 &lt; 0.8, 100, IF(C27 &lt; 1, 50, 0))) +
  (IF(D27 &lt; 0.8, 100, IF(D27 &lt; 1, 50, 0))) +
  (IF(E27 &lt; 0.8, 100, IF(E27 &lt; 1, 50, 0))) +
  (IF(F27 &lt; 0.8, 100, IF(F27 &lt; 1, 50, 0)))</f>
        <v>250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Fail</v>
      </c>
      <c r="D28" s="52" t="str">
        <f>IF(D11=0, "Pass", "Fail")</f>
        <v>Fail</v>
      </c>
      <c r="E28" s="52" t="str">
        <f>IF(E11=0, "Pass", "Fail")</f>
        <v>Fail</v>
      </c>
      <c r="F28" s="53" t="str">
        <f>IF(F11=0, "Pass", "Fail")</f>
        <v>Fail</v>
      </c>
      <c r="G28" s="46">
        <f>(COUNTIF(C28:F28, "Pass") * 100) + (COUNTIF(C28:F28, "Fail") * 0)</f>
        <v>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4.4960458922498205E-2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6.8757730487456786E-2</v>
      </c>
      <c r="D31" s="50">
        <f>D17/(D13+D10)</f>
        <v>3.536671846945396E-2</v>
      </c>
      <c r="E31" s="50">
        <f>E17/(E13+E10)</f>
        <v>5.466373260860747E-2</v>
      </c>
      <c r="F31" s="51">
        <f>F17/(F13+F10)</f>
        <v>6.732331937946319E-2</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0.54500000000000004</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45006000</v>
      </c>
      <c r="D4" s="27">
        <v>41018000</v>
      </c>
      <c r="E4" s="27">
        <v>33570000</v>
      </c>
      <c r="F4" s="28">
        <v>31700000</v>
      </c>
      <c r="G4" s="20"/>
      <c r="H4" s="20"/>
      <c r="I4" s="20"/>
      <c r="J4" s="20"/>
      <c r="K4" s="20"/>
      <c r="L4" s="20"/>
      <c r="M4" s="20"/>
      <c r="N4" s="20"/>
      <c r="O4" s="20"/>
      <c r="P4" s="20"/>
      <c r="Q4" s="20"/>
      <c r="R4" s="20"/>
      <c r="S4" s="20"/>
      <c r="T4" s="20"/>
      <c r="U4" s="20"/>
      <c r="V4" s="20"/>
    </row>
    <row r="5" spans="1:22" ht="19" x14ac:dyDescent="0.25">
      <c r="A5" s="20"/>
      <c r="B5" s="29" t="s">
        <v>547</v>
      </c>
      <c r="C5" s="27">
        <v>258207000</v>
      </c>
      <c r="D5" s="27">
        <v>258207000</v>
      </c>
      <c r="E5" s="27">
        <v>258207000</v>
      </c>
      <c r="F5" s="28">
        <v>258207000</v>
      </c>
      <c r="G5" s="20"/>
      <c r="H5" s="20"/>
      <c r="I5" s="20"/>
      <c r="J5" s="20"/>
      <c r="K5" s="20"/>
      <c r="L5" s="20"/>
      <c r="M5" s="20"/>
      <c r="N5" s="20"/>
      <c r="O5" s="20"/>
      <c r="P5" s="20"/>
      <c r="Q5" s="20"/>
      <c r="R5" s="20"/>
      <c r="S5" s="20"/>
      <c r="T5" s="20"/>
      <c r="U5" s="20"/>
      <c r="V5" s="20"/>
    </row>
    <row r="6" spans="1:22" ht="19" x14ac:dyDescent="0.25">
      <c r="A6" s="20"/>
      <c r="B6" s="29" t="s">
        <v>548</v>
      </c>
      <c r="C6" s="27">
        <v>19220967000</v>
      </c>
      <c r="D6" s="27">
        <v>18536708000</v>
      </c>
      <c r="E6" s="27">
        <v>18537846000</v>
      </c>
      <c r="F6" s="28">
        <v>17506222000</v>
      </c>
      <c r="G6" s="20"/>
      <c r="H6" s="20"/>
      <c r="I6" s="20"/>
      <c r="J6" s="20"/>
      <c r="K6" s="20"/>
      <c r="L6" s="20"/>
      <c r="M6" s="20"/>
      <c r="N6" s="20"/>
      <c r="O6" s="20"/>
      <c r="P6" s="20"/>
      <c r="Q6" s="20"/>
      <c r="R6" s="20"/>
      <c r="S6" s="20"/>
      <c r="T6" s="20"/>
      <c r="U6" s="20"/>
      <c r="V6" s="20"/>
    </row>
    <row r="7" spans="1:22" ht="19" x14ac:dyDescent="0.25">
      <c r="A7" s="20"/>
      <c r="B7" s="29" t="s">
        <v>549</v>
      </c>
      <c r="C7" s="27">
        <v>200590000</v>
      </c>
      <c r="D7" s="27">
        <v>198423000</v>
      </c>
      <c r="E7" s="27">
        <v>193633000</v>
      </c>
      <c r="F7" s="28">
        <v>149299000</v>
      </c>
      <c r="G7" s="20"/>
      <c r="H7" s="20"/>
      <c r="I7" s="20"/>
      <c r="J7" s="20"/>
      <c r="K7" s="20"/>
      <c r="L7" s="20"/>
      <c r="M7" s="20"/>
      <c r="N7" s="20"/>
      <c r="O7" s="20"/>
      <c r="P7" s="20"/>
      <c r="Q7" s="20"/>
      <c r="R7" s="20"/>
      <c r="S7" s="20"/>
      <c r="T7" s="20"/>
      <c r="U7" s="20"/>
      <c r="V7" s="20"/>
    </row>
    <row r="8" spans="1:22" ht="19" x14ac:dyDescent="0.25">
      <c r="A8" s="20"/>
      <c r="B8" s="29" t="s">
        <v>550</v>
      </c>
      <c r="C8" s="27">
        <v>8829942000</v>
      </c>
      <c r="D8" s="27">
        <v>8014654000</v>
      </c>
      <c r="E8" s="27">
        <v>8505409000</v>
      </c>
      <c r="F8" s="28">
        <v>8800850000</v>
      </c>
      <c r="G8" s="20"/>
      <c r="H8" s="20"/>
      <c r="I8" s="20"/>
      <c r="J8" s="20"/>
      <c r="K8" s="20"/>
      <c r="L8" s="20"/>
      <c r="M8" s="20"/>
      <c r="N8" s="20"/>
      <c r="O8" s="20"/>
      <c r="P8" s="20"/>
      <c r="Q8" s="20"/>
      <c r="R8" s="20"/>
      <c r="S8" s="20"/>
      <c r="T8" s="20"/>
      <c r="U8" s="20"/>
      <c r="V8" s="20"/>
    </row>
    <row r="9" spans="1:22" ht="19" x14ac:dyDescent="0.25">
      <c r="A9" s="20"/>
      <c r="B9" s="29" t="s">
        <v>551</v>
      </c>
      <c r="C9" s="27">
        <v>9030532000</v>
      </c>
      <c r="D9" s="27">
        <v>8213077000</v>
      </c>
      <c r="E9" s="27">
        <v>8699042000</v>
      </c>
      <c r="F9" s="28">
        <v>8950149000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-1070586000</v>
      </c>
      <c r="D12" s="27">
        <v>-951220000</v>
      </c>
      <c r="E12" s="27">
        <v>-794869000</v>
      </c>
      <c r="F12" s="28">
        <v>-661162000</v>
      </c>
      <c r="G12" s="20"/>
      <c r="H12" s="20"/>
      <c r="I12" s="20"/>
      <c r="J12" s="20"/>
      <c r="K12" s="20"/>
      <c r="L12" s="20"/>
      <c r="M12" s="20"/>
      <c r="N12" s="20"/>
      <c r="O12" s="20"/>
      <c r="P12" s="20"/>
      <c r="Q12" s="20"/>
      <c r="R12" s="20"/>
      <c r="S12" s="20"/>
      <c r="T12" s="20"/>
      <c r="U12" s="20"/>
      <c r="V12" s="20"/>
    </row>
    <row r="13" spans="1:22" ht="19" x14ac:dyDescent="0.25">
      <c r="A13" s="20"/>
      <c r="B13" s="29" t="s">
        <v>555</v>
      </c>
      <c r="C13" s="27">
        <v>10190435000</v>
      </c>
      <c r="D13" s="27">
        <v>10323631000</v>
      </c>
      <c r="E13" s="27">
        <v>9838804000</v>
      </c>
      <c r="F13" s="28">
        <v>8556073000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1107088000</v>
      </c>
      <c r="D17" s="34">
        <v>1023587000</v>
      </c>
      <c r="E17" s="34">
        <v>907660000</v>
      </c>
      <c r="F17" s="35">
        <v>696712000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f>C17/(C4)</f>
        <v>24.598675732124605</v>
      </c>
      <c r="D24" s="50">
        <f>D17/(D4)</f>
        <v>24.954580915695548</v>
      </c>
      <c r="E24" s="50">
        <f>E17/(E4)</f>
        <v>27.037831397080726</v>
      </c>
      <c r="F24" s="51">
        <f>F17/(F4)</f>
        <v>21.978296529968453</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5.759793458882688E-2</v>
      </c>
      <c r="D25" s="50">
        <f>D17/D6</f>
        <v>5.5219459679679908E-2</v>
      </c>
      <c r="E25" s="50">
        <f>E17/E6</f>
        <v>4.8962538581882709E-2</v>
      </c>
      <c r="F25" s="51">
        <f>F17/F6</f>
        <v>3.9797964403741712E-2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0.45939114301585349</v>
      </c>
      <c r="D26" s="50">
        <f>D8/D6</f>
        <v>0.43236663165865263</v>
      </c>
      <c r="E26" s="50">
        <f>E8/E6</f>
        <v>0.45881322997288898</v>
      </c>
      <c r="F26" s="51">
        <f>F8/F6</f>
        <v>0.50272697330126392</v>
      </c>
      <c r="G26" s="46">
        <f>(IF(C26 &lt; 0.5, 100, 0)) +
  (IF(D26 &lt; 0.5, 100, 0)) +
  (IF(E26 &lt; 0.5, 100, 0)) +
  (IF(F26 &lt; 0.5, 100, 0))</f>
        <v>300</v>
      </c>
      <c r="H26" s="47" t="s">
        <v>573</v>
      </c>
      <c r="I26" s="20"/>
      <c r="J26" s="20"/>
      <c r="K26" s="20"/>
      <c r="L26" s="20"/>
      <c r="M26" s="20"/>
      <c r="N26" s="20"/>
      <c r="O26" s="20"/>
      <c r="P26" s="20"/>
      <c r="Q26" s="20"/>
      <c r="R26" s="20"/>
      <c r="S26" s="20"/>
      <c r="T26" s="20"/>
      <c r="U26" s="20"/>
      <c r="V26" s="20"/>
    </row>
    <row r="27" spans="1:22" x14ac:dyDescent="0.2">
      <c r="A27" s="20"/>
      <c r="B27" s="39" t="s">
        <v>574</v>
      </c>
      <c r="C27" s="50">
        <f>C9/(C13+C10)</f>
        <v>0.88617728291284914</v>
      </c>
      <c r="D27" s="50">
        <f>D9/(D13+D10)</f>
        <v>0.79556088356896915</v>
      </c>
      <c r="E27" s="50">
        <f>E9/(E13+E10)</f>
        <v>0.88415644828375484</v>
      </c>
      <c r="F27" s="51">
        <f>F9/(F13+F10)</f>
        <v>1.0460580455543098</v>
      </c>
      <c r="G27" s="46">
        <f>(IF(C27 &lt; 0.8, 100, IF(C27 &lt; 1, 50, 0))) +
  (IF(D27 &lt; 0.8, 100, IF(D27 &lt; 1, 50, 0))) +
  (IF(E27 &lt; 0.8, 100, IF(E27 &lt; 1, 50, 0))) +
  (IF(F27 &lt; 0.8, 100, IF(F27 &lt; 1, 50, 0)))</f>
        <v>200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0.17480597382760568</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0.1086399157641455</v>
      </c>
      <c r="D31" s="50">
        <f>D17/(D13+D10)</f>
        <v>9.9149901812647115E-2</v>
      </c>
      <c r="E31" s="50">
        <f>E17/(E13+E10)</f>
        <v>9.2253082793396432E-2</v>
      </c>
      <c r="F31" s="51">
        <f>F17/(F13+F10)</f>
        <v>8.1428945264959751E-2</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0.29166666666666663</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819000000</v>
      </c>
      <c r="D4" s="27">
        <v>863000000</v>
      </c>
      <c r="E4" s="27">
        <v>903000000</v>
      </c>
      <c r="F4" s="28">
        <v>953000000</v>
      </c>
      <c r="G4" s="20"/>
      <c r="H4" s="20"/>
      <c r="I4" s="20"/>
      <c r="J4" s="20"/>
      <c r="K4" s="20"/>
      <c r="L4" s="20"/>
      <c r="M4" s="20"/>
      <c r="N4" s="20"/>
      <c r="O4" s="20"/>
      <c r="P4" s="20"/>
      <c r="Q4" s="20"/>
      <c r="R4" s="20"/>
      <c r="S4" s="20"/>
      <c r="T4" s="20"/>
      <c r="U4" s="20"/>
      <c r="V4" s="20"/>
    </row>
    <row r="5" spans="1:22" ht="19" x14ac:dyDescent="0.25">
      <c r="A5" s="20"/>
      <c r="B5" s="29" t="s">
        <v>547</v>
      </c>
      <c r="C5" s="27">
        <v>14567000000</v>
      </c>
      <c r="D5" s="27">
        <v>13921000000</v>
      </c>
      <c r="E5" s="27">
        <v>13301000000</v>
      </c>
      <c r="F5" s="28">
        <v>12654000000</v>
      </c>
      <c r="G5" s="20"/>
      <c r="H5" s="20"/>
      <c r="I5" s="20"/>
      <c r="J5" s="20"/>
      <c r="K5" s="20"/>
      <c r="L5" s="20"/>
      <c r="M5" s="20"/>
      <c r="N5" s="20"/>
      <c r="O5" s="20"/>
      <c r="P5" s="20"/>
      <c r="Q5" s="20"/>
      <c r="R5" s="20"/>
      <c r="S5" s="20"/>
      <c r="T5" s="20"/>
      <c r="U5" s="20"/>
      <c r="V5" s="20"/>
    </row>
    <row r="6" spans="1:22" ht="19" x14ac:dyDescent="0.25">
      <c r="A6" s="20"/>
      <c r="B6" s="29" t="s">
        <v>548</v>
      </c>
      <c r="C6" s="27">
        <v>26681000000</v>
      </c>
      <c r="D6" s="27">
        <v>25337000000</v>
      </c>
      <c r="E6" s="27">
        <v>24689000000</v>
      </c>
      <c r="F6" s="28">
        <v>24564000000</v>
      </c>
      <c r="G6" s="20"/>
      <c r="H6" s="20"/>
      <c r="I6" s="20"/>
      <c r="J6" s="20"/>
      <c r="K6" s="20"/>
      <c r="L6" s="20"/>
      <c r="M6" s="20"/>
      <c r="N6" s="20"/>
      <c r="O6" s="20"/>
      <c r="P6" s="20"/>
      <c r="Q6" s="20"/>
      <c r="R6" s="20"/>
      <c r="S6" s="20"/>
      <c r="T6" s="20"/>
      <c r="U6" s="20"/>
      <c r="V6" s="20"/>
    </row>
    <row r="7" spans="1:22" ht="19" x14ac:dyDescent="0.25">
      <c r="A7" s="20"/>
      <c r="B7" s="29" t="s">
        <v>549</v>
      </c>
      <c r="C7" s="27">
        <v>6491000000</v>
      </c>
      <c r="D7" s="27">
        <v>5578000000</v>
      </c>
      <c r="E7" s="27">
        <v>5241000000</v>
      </c>
      <c r="F7" s="28">
        <v>4558000000</v>
      </c>
      <c r="G7" s="20"/>
      <c r="H7" s="20"/>
      <c r="I7" s="20"/>
      <c r="J7" s="20"/>
      <c r="K7" s="20"/>
      <c r="L7" s="20"/>
      <c r="M7" s="20"/>
      <c r="N7" s="20"/>
      <c r="O7" s="20"/>
      <c r="P7" s="20"/>
      <c r="Q7" s="20"/>
      <c r="R7" s="20"/>
      <c r="S7" s="20"/>
      <c r="T7" s="20"/>
      <c r="U7" s="20"/>
      <c r="V7" s="20"/>
    </row>
    <row r="8" spans="1:22" ht="19" x14ac:dyDescent="0.25">
      <c r="A8" s="20"/>
      <c r="B8" s="29" t="s">
        <v>550</v>
      </c>
      <c r="C8" s="27">
        <v>14078000000</v>
      </c>
      <c r="D8" s="27">
        <v>13994000000</v>
      </c>
      <c r="E8" s="27">
        <v>13406000000</v>
      </c>
      <c r="F8" s="28">
        <v>13726000000</v>
      </c>
      <c r="G8" s="20"/>
      <c r="H8" s="20"/>
      <c r="I8" s="20"/>
      <c r="J8" s="20"/>
      <c r="K8" s="20"/>
      <c r="L8" s="20"/>
      <c r="M8" s="20"/>
      <c r="N8" s="20"/>
      <c r="O8" s="20"/>
      <c r="P8" s="20"/>
      <c r="Q8" s="20"/>
      <c r="R8" s="20"/>
      <c r="S8" s="20"/>
      <c r="T8" s="20"/>
      <c r="U8" s="20"/>
      <c r="V8" s="20"/>
    </row>
    <row r="9" spans="1:22" ht="19" x14ac:dyDescent="0.25">
      <c r="A9" s="20"/>
      <c r="B9" s="29" t="s">
        <v>551</v>
      </c>
      <c r="C9" s="27">
        <v>20569000000</v>
      </c>
      <c r="D9" s="27">
        <v>19572000000</v>
      </c>
      <c r="E9" s="27">
        <v>18647000000</v>
      </c>
      <c r="F9" s="28">
        <v>18284000000</v>
      </c>
      <c r="G9" s="20"/>
      <c r="H9" s="20"/>
      <c r="I9" s="20"/>
      <c r="J9" s="20"/>
      <c r="K9" s="20"/>
      <c r="L9" s="20"/>
      <c r="M9" s="20"/>
      <c r="N9" s="20"/>
      <c r="O9" s="20"/>
      <c r="P9" s="20"/>
      <c r="Q9" s="20"/>
      <c r="R9" s="20"/>
      <c r="S9" s="20"/>
      <c r="T9" s="20"/>
      <c r="U9" s="20"/>
      <c r="V9" s="20"/>
    </row>
    <row r="10" spans="1:22" ht="19" x14ac:dyDescent="0.25">
      <c r="A10" s="20"/>
      <c r="B10" s="29" t="s">
        <v>552</v>
      </c>
      <c r="C10" s="27">
        <v>8741000000</v>
      </c>
      <c r="D10" s="27">
        <v>7740000000</v>
      </c>
      <c r="E10" s="27">
        <v>6572000000</v>
      </c>
      <c r="F10" s="28">
        <v>6166000000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4692000000</v>
      </c>
      <c r="D12" s="27">
        <v>3334000000</v>
      </c>
      <c r="E12" s="27">
        <v>2243000000</v>
      </c>
      <c r="F12" s="28">
        <v>1277000000</v>
      </c>
      <c r="G12" s="20"/>
      <c r="H12" s="20"/>
      <c r="I12" s="20"/>
      <c r="J12" s="20"/>
      <c r="K12" s="20"/>
      <c r="L12" s="20"/>
      <c r="M12" s="20"/>
      <c r="N12" s="20"/>
      <c r="O12" s="20"/>
      <c r="P12" s="20"/>
      <c r="Q12" s="20"/>
      <c r="R12" s="20"/>
      <c r="S12" s="20"/>
      <c r="T12" s="20"/>
      <c r="U12" s="20"/>
      <c r="V12" s="20"/>
    </row>
    <row r="13" spans="1:22" ht="19" x14ac:dyDescent="0.25">
      <c r="A13" s="20"/>
      <c r="B13" s="29" t="s">
        <v>555</v>
      </c>
      <c r="C13" s="27">
        <v>6112000000</v>
      </c>
      <c r="D13" s="27">
        <v>5765000000</v>
      </c>
      <c r="E13" s="27">
        <v>6042000000</v>
      </c>
      <c r="F13" s="28">
        <v>6280000000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2149000000</v>
      </c>
      <c r="D17" s="34">
        <v>2260000000</v>
      </c>
      <c r="E17" s="34">
        <v>2942000000</v>
      </c>
      <c r="F17" s="35">
        <v>1959000000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Fail</v>
      </c>
      <c r="E22" s="44" t="str">
        <f>IF(E17&gt;F17, "Pass", "Fail")</f>
        <v>Pass</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2.6239316239316239</v>
      </c>
      <c r="D24" s="50">
        <f>D17/(D4)</f>
        <v>2.6187717265353418</v>
      </c>
      <c r="E24" s="50">
        <f>E17/(E4)</f>
        <v>3.2580287929125138</v>
      </c>
      <c r="F24" s="51">
        <f>F17/(F4)</f>
        <v>2.0556138509968522</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8.0544207488474948E-2</v>
      </c>
      <c r="D25" s="50">
        <f>D17/D6</f>
        <v>8.9197616134506844E-2</v>
      </c>
      <c r="E25" s="50">
        <f>E17/E6</f>
        <v>0.11916238000729069</v>
      </c>
      <c r="F25" s="51">
        <f>F17/F6</f>
        <v>7.9750854909623844E-2</v>
      </c>
      <c r="G25" s="46">
        <f>(IF(C25 &gt; 0.17, 100, IF(C25 &gt;= 0.1, 50, 0))) +
  (IF(D25 &gt; 0.17, 100, IF(D25 &gt;= 0.1, 50, 0))) +
  (IF(E25 &gt; 0.17, 100, IF(E25 &gt;= 0.1, 50, 0))) +
  (IF(F25 &gt; 0.17, 100, IF(F25 &gt;= 0.1, 50, 0)))</f>
        <v>50</v>
      </c>
      <c r="H25" s="47" t="s">
        <v>572</v>
      </c>
      <c r="I25" s="20"/>
      <c r="J25" s="20"/>
      <c r="K25" s="20"/>
      <c r="L25" s="20"/>
      <c r="M25" s="20"/>
      <c r="N25" s="20"/>
      <c r="O25" s="20"/>
      <c r="P25" s="20"/>
      <c r="Q25" s="20"/>
      <c r="R25" s="20"/>
      <c r="S25" s="20"/>
      <c r="T25" s="20"/>
      <c r="U25" s="20"/>
      <c r="V25" s="20"/>
    </row>
    <row r="26" spans="1:22" x14ac:dyDescent="0.2">
      <c r="A26" s="20"/>
      <c r="B26" s="39" t="s">
        <v>489</v>
      </c>
      <c r="C26" s="50">
        <f>C8/C6</f>
        <v>0.5276413927513961</v>
      </c>
      <c r="D26" s="50">
        <f>D8/D6</f>
        <v>0.55231479654260562</v>
      </c>
      <c r="E26" s="50">
        <f>E8/E6</f>
        <v>0.54299485600874886</v>
      </c>
      <c r="F26" s="51">
        <f>F8/F6</f>
        <v>0.55878521413450577</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1.3848380798491886</v>
      </c>
      <c r="D27" s="50">
        <f>D9/(D13+D10)</f>
        <v>1.4492410218437615</v>
      </c>
      <c r="E27" s="50">
        <f>E9/(E13+E10)</f>
        <v>1.478278103694308</v>
      </c>
      <c r="F27" s="51">
        <f>F9/(F13+F10)</f>
        <v>1.4690663667041619</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0.55006037682444386</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0.14468457550663166</v>
      </c>
      <c r="D31" s="50">
        <f>D17/(D13+D10)</f>
        <v>0.16734542761940022</v>
      </c>
      <c r="E31" s="50">
        <f>E17/(E13+E10)</f>
        <v>0.23323291580783256</v>
      </c>
      <c r="F31" s="51">
        <f>F17/(F13+F10)</f>
        <v>0.1573999678611602</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0.28333333333333333</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9010893000</v>
      </c>
      <c r="D4" s="27">
        <v>7699148000</v>
      </c>
      <c r="E4" s="27">
        <v>6982566000</v>
      </c>
      <c r="F4" s="28">
        <v>6698945000</v>
      </c>
      <c r="G4" s="20"/>
      <c r="H4" s="20"/>
      <c r="I4" s="20"/>
      <c r="J4" s="20"/>
      <c r="K4" s="20"/>
      <c r="L4" s="20"/>
      <c r="M4" s="20"/>
      <c r="N4" s="20"/>
      <c r="O4" s="20"/>
      <c r="P4" s="20"/>
      <c r="Q4" s="20"/>
      <c r="R4" s="20"/>
      <c r="S4" s="20"/>
      <c r="T4" s="20"/>
      <c r="U4" s="20"/>
      <c r="V4" s="20"/>
    </row>
    <row r="5" spans="1:22" ht="19" x14ac:dyDescent="0.25">
      <c r="A5" s="20"/>
      <c r="B5" s="29" t="s">
        <v>547</v>
      </c>
      <c r="C5" s="27">
        <v>5017912000</v>
      </c>
      <c r="D5" s="27">
        <v>4882734000</v>
      </c>
      <c r="E5" s="27">
        <v>4463531000</v>
      </c>
      <c r="F5" s="28">
        <v>4557609000</v>
      </c>
      <c r="G5" s="20"/>
      <c r="H5" s="20"/>
      <c r="I5" s="20"/>
      <c r="J5" s="20"/>
      <c r="K5" s="20"/>
      <c r="L5" s="20"/>
      <c r="M5" s="20"/>
      <c r="N5" s="20"/>
      <c r="O5" s="20"/>
      <c r="P5" s="20"/>
      <c r="Q5" s="20"/>
      <c r="R5" s="20"/>
      <c r="S5" s="20"/>
      <c r="T5" s="20"/>
      <c r="U5" s="20"/>
      <c r="V5" s="20"/>
    </row>
    <row r="6" spans="1:22" ht="19" x14ac:dyDescent="0.25">
      <c r="A6" s="20"/>
      <c r="B6" s="29" t="s">
        <v>548</v>
      </c>
      <c r="C6" s="27">
        <v>17473802000</v>
      </c>
      <c r="D6" s="27">
        <v>16140514000</v>
      </c>
      <c r="E6" s="27">
        <v>14450031000</v>
      </c>
      <c r="F6" s="28">
        <v>14149267000</v>
      </c>
      <c r="G6" s="20"/>
      <c r="H6" s="20"/>
      <c r="I6" s="20"/>
      <c r="J6" s="20"/>
      <c r="K6" s="20"/>
      <c r="L6" s="20"/>
      <c r="M6" s="20"/>
      <c r="N6" s="20"/>
      <c r="O6" s="20"/>
      <c r="P6" s="20"/>
      <c r="Q6" s="20"/>
      <c r="R6" s="20"/>
      <c r="S6" s="20"/>
      <c r="T6" s="20"/>
      <c r="U6" s="20"/>
      <c r="V6" s="20"/>
    </row>
    <row r="7" spans="1:22" ht="19" x14ac:dyDescent="0.25">
      <c r="A7" s="20"/>
      <c r="B7" s="29" t="s">
        <v>549</v>
      </c>
      <c r="C7" s="27">
        <v>2236188000</v>
      </c>
      <c r="D7" s="27">
        <v>1917564000</v>
      </c>
      <c r="E7" s="27">
        <v>2018580000</v>
      </c>
      <c r="F7" s="28">
        <v>1995695000</v>
      </c>
      <c r="G7" s="20"/>
      <c r="H7" s="20"/>
      <c r="I7" s="20"/>
      <c r="J7" s="20"/>
      <c r="K7" s="20"/>
      <c r="L7" s="20"/>
      <c r="M7" s="20"/>
      <c r="N7" s="20"/>
      <c r="O7" s="20"/>
      <c r="P7" s="20"/>
      <c r="Q7" s="20"/>
      <c r="R7" s="20"/>
      <c r="S7" s="20"/>
      <c r="T7" s="20"/>
      <c r="U7" s="20"/>
      <c r="V7" s="20"/>
    </row>
    <row r="8" spans="1:22" ht="19" x14ac:dyDescent="0.25">
      <c r="A8" s="20"/>
      <c r="B8" s="29" t="s">
        <v>550</v>
      </c>
      <c r="C8" s="27">
        <v>14847894000</v>
      </c>
      <c r="D8" s="27">
        <v>13490997000</v>
      </c>
      <c r="E8" s="27">
        <v>11574383000</v>
      </c>
      <c r="F8" s="28">
        <v>11016843000</v>
      </c>
      <c r="G8" s="20"/>
      <c r="H8" s="20"/>
      <c r="I8" s="20"/>
      <c r="J8" s="20"/>
      <c r="K8" s="20"/>
      <c r="L8" s="20"/>
      <c r="M8" s="20"/>
      <c r="N8" s="20"/>
      <c r="O8" s="20"/>
      <c r="P8" s="20"/>
      <c r="Q8" s="20"/>
      <c r="R8" s="20"/>
      <c r="S8" s="20"/>
      <c r="T8" s="20"/>
      <c r="U8" s="20"/>
      <c r="V8" s="20"/>
    </row>
    <row r="9" spans="1:22" ht="19" x14ac:dyDescent="0.25">
      <c r="A9" s="20"/>
      <c r="B9" s="29" t="s">
        <v>551</v>
      </c>
      <c r="C9" s="27">
        <v>17084082000</v>
      </c>
      <c r="D9" s="27">
        <v>15408561000</v>
      </c>
      <c r="E9" s="27">
        <v>13592963000</v>
      </c>
      <c r="F9" s="28">
        <v>13012538000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-3953808000</v>
      </c>
      <c r="D12" s="27">
        <v>-3392272000</v>
      </c>
      <c r="E12" s="27">
        <v>-3221152000</v>
      </c>
      <c r="F12" s="28">
        <v>-2950339000</v>
      </c>
      <c r="G12" s="20"/>
      <c r="H12" s="20"/>
      <c r="I12" s="20"/>
      <c r="J12" s="20"/>
      <c r="K12" s="20"/>
      <c r="L12" s="20"/>
      <c r="M12" s="20"/>
      <c r="N12" s="20"/>
      <c r="O12" s="20"/>
      <c r="P12" s="20"/>
      <c r="Q12" s="20"/>
      <c r="R12" s="20"/>
      <c r="S12" s="20"/>
      <c r="T12" s="20"/>
      <c r="U12" s="20"/>
      <c r="V12" s="20"/>
    </row>
    <row r="13" spans="1:22" ht="19" x14ac:dyDescent="0.25">
      <c r="A13" s="20"/>
      <c r="B13" s="29" t="s">
        <v>555</v>
      </c>
      <c r="C13" s="27">
        <v>389720000</v>
      </c>
      <c r="D13" s="27">
        <v>731953000</v>
      </c>
      <c r="E13" s="27">
        <v>857068000</v>
      </c>
      <c r="F13" s="28">
        <v>1136729000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1113567000</v>
      </c>
      <c r="D17" s="34">
        <v>927695000</v>
      </c>
      <c r="E17" s="34">
        <v>758902000</v>
      </c>
      <c r="F17" s="35">
        <v>987657000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0.12358009356009443</v>
      </c>
      <c r="D24" s="50">
        <f>D17/(D4)</f>
        <v>0.1204932026244982</v>
      </c>
      <c r="E24" s="50">
        <f>E17/(E4)</f>
        <v>0.10868525983141442</v>
      </c>
      <c r="F24" s="51">
        <f>F17/(F4)</f>
        <v>0.14743470800252875</v>
      </c>
      <c r="G24" s="46">
        <f>(IF(C24 &gt; 0.5, 100, IF(C24 &gt;= 0.2, 50, 0))) +
  (IF(D24 &gt; 0.5, 100, IF(D24 &gt;= 0.2, 50, 0))) +
  (IF(E24 &gt; 0.5, 100, IF(E24 &gt;= 0.2, 50, 0))) +
  (IF(F24 &gt; 0.5, 100, IF(F24 &gt;= 0.2, 50, 0)))</f>
        <v>0</v>
      </c>
      <c r="H24" s="47" t="s">
        <v>571</v>
      </c>
      <c r="I24" s="20"/>
      <c r="J24" s="20"/>
      <c r="K24" s="20"/>
      <c r="L24" s="20"/>
      <c r="M24" s="20"/>
      <c r="N24" s="20"/>
      <c r="O24" s="20"/>
      <c r="P24" s="20"/>
      <c r="Q24" s="20"/>
      <c r="R24" s="20"/>
      <c r="S24" s="20"/>
      <c r="T24" s="20"/>
      <c r="U24" s="20"/>
      <c r="V24" s="20"/>
    </row>
    <row r="25" spans="1:22" x14ac:dyDescent="0.2">
      <c r="A25" s="20"/>
      <c r="B25" s="39" t="s">
        <v>487</v>
      </c>
      <c r="C25" s="50">
        <f>C17/C6</f>
        <v>6.3727802340898684E-2</v>
      </c>
      <c r="D25" s="50">
        <f>D17/D6</f>
        <v>5.7476174550575028E-2</v>
      </c>
      <c r="E25" s="50">
        <f>E17/E6</f>
        <v>5.2519056879531956E-2</v>
      </c>
      <c r="F25" s="51">
        <f>F17/F6</f>
        <v>6.9802697199791333E-2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0.84972314554096473</v>
      </c>
      <c r="D26" s="50">
        <f>D8/D6</f>
        <v>0.83584680140917444</v>
      </c>
      <c r="E26" s="50">
        <f>E8/E6</f>
        <v>0.80099364492712855</v>
      </c>
      <c r="F26" s="51">
        <f>F8/F6</f>
        <v>0.7786158109815865</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43.836811043826337</v>
      </c>
      <c r="D27" s="50">
        <f>D9/(D13+D10)</f>
        <v>21.05129837571538</v>
      </c>
      <c r="E27" s="50">
        <f>E9/(E13+E10)</f>
        <v>15.859841926194887</v>
      </c>
      <c r="F27" s="51">
        <f>F9/(F13+F10)</f>
        <v>11.44735288709974</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0.1034827386778524</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2.8573514317971878</v>
      </c>
      <c r="D31" s="50">
        <f>D17/(D13+D10)</f>
        <v>1.2674242745094288</v>
      </c>
      <c r="E31" s="50">
        <f>E17/(E13+E10)</f>
        <v>0.88546299710174692</v>
      </c>
      <c r="F31" s="51">
        <f>F17/(F13+F10)</f>
        <v>0.86885880451717168</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0.75833333333333341</v>
      </c>
      <c r="J2" s="20"/>
      <c r="K2" s="20"/>
      <c r="L2" s="20"/>
      <c r="M2" s="20"/>
      <c r="N2" s="20"/>
      <c r="O2" s="20"/>
      <c r="P2" s="20"/>
      <c r="Q2" s="20"/>
      <c r="R2" s="20"/>
      <c r="S2" s="20"/>
      <c r="T2" s="20"/>
      <c r="U2" s="20"/>
      <c r="V2" s="20"/>
    </row>
    <row r="3" spans="1:22" ht="19" x14ac:dyDescent="0.25">
      <c r="A3" s="20"/>
      <c r="B3" s="26" t="s">
        <v>545</v>
      </c>
      <c r="C3" s="27">
        <v>42186000</v>
      </c>
      <c r="D3" s="27">
        <v>40602000</v>
      </c>
      <c r="E3" s="27">
        <v>25032000</v>
      </c>
      <c r="F3" s="28">
        <v>23804000</v>
      </c>
      <c r="G3" s="20"/>
      <c r="H3" s="20"/>
      <c r="I3" s="20"/>
      <c r="J3" s="20"/>
      <c r="K3" s="20"/>
      <c r="L3" s="20"/>
      <c r="M3" s="20"/>
      <c r="N3" s="20"/>
      <c r="O3" s="20"/>
      <c r="P3" s="20"/>
      <c r="Q3" s="20"/>
      <c r="R3" s="20"/>
      <c r="S3" s="20"/>
      <c r="T3" s="20"/>
      <c r="U3" s="20"/>
      <c r="V3" s="20"/>
    </row>
    <row r="4" spans="1:22" ht="19" x14ac:dyDescent="0.25">
      <c r="A4" s="20"/>
      <c r="B4" s="29" t="s">
        <v>546</v>
      </c>
      <c r="C4" s="27">
        <v>5773913000</v>
      </c>
      <c r="D4" s="27">
        <v>4979817000</v>
      </c>
      <c r="E4" s="27">
        <v>4067655000</v>
      </c>
      <c r="F4" s="28">
        <v>3688894000</v>
      </c>
      <c r="G4" s="20"/>
      <c r="H4" s="20"/>
      <c r="I4" s="20"/>
      <c r="J4" s="20"/>
      <c r="K4" s="20"/>
      <c r="L4" s="20"/>
      <c r="M4" s="20"/>
      <c r="N4" s="20"/>
      <c r="O4" s="20"/>
      <c r="P4" s="20"/>
      <c r="Q4" s="20"/>
      <c r="R4" s="20"/>
      <c r="S4" s="20"/>
      <c r="T4" s="20"/>
      <c r="U4" s="20"/>
      <c r="V4" s="20"/>
    </row>
    <row r="5" spans="1:22" ht="19" x14ac:dyDescent="0.25">
      <c r="A5" s="20"/>
      <c r="B5" s="29" t="s">
        <v>547</v>
      </c>
      <c r="C5" s="27">
        <v>134057000</v>
      </c>
      <c r="D5" s="27">
        <v>120449000</v>
      </c>
      <c r="E5" s="27">
        <v>100521000</v>
      </c>
      <c r="F5" s="28">
        <v>105367000</v>
      </c>
      <c r="G5" s="20"/>
      <c r="H5" s="20"/>
      <c r="I5" s="20"/>
      <c r="J5" s="20"/>
      <c r="K5" s="20"/>
      <c r="L5" s="20"/>
      <c r="M5" s="20"/>
      <c r="N5" s="20"/>
      <c r="O5" s="20"/>
      <c r="P5" s="20"/>
      <c r="Q5" s="20"/>
      <c r="R5" s="20"/>
      <c r="S5" s="20"/>
      <c r="T5" s="20"/>
      <c r="U5" s="20"/>
      <c r="V5" s="20"/>
    </row>
    <row r="6" spans="1:22" ht="19" x14ac:dyDescent="0.25">
      <c r="A6" s="20"/>
      <c r="B6" s="29" t="s">
        <v>548</v>
      </c>
      <c r="C6" s="27">
        <v>8538260000</v>
      </c>
      <c r="D6" s="27">
        <v>7786582000</v>
      </c>
      <c r="E6" s="27">
        <v>6794348000</v>
      </c>
      <c r="F6" s="28">
        <v>5928348000</v>
      </c>
      <c r="G6" s="20"/>
      <c r="H6" s="20"/>
      <c r="I6" s="20"/>
      <c r="J6" s="20"/>
      <c r="K6" s="20"/>
      <c r="L6" s="20"/>
      <c r="M6" s="20"/>
      <c r="N6" s="20"/>
      <c r="O6" s="20"/>
      <c r="P6" s="20"/>
      <c r="Q6" s="20"/>
      <c r="R6" s="20"/>
      <c r="S6" s="20"/>
      <c r="T6" s="20"/>
      <c r="U6" s="20"/>
      <c r="V6" s="20"/>
    </row>
    <row r="7" spans="1:22" ht="19" x14ac:dyDescent="0.25">
      <c r="A7" s="20"/>
      <c r="B7" s="29" t="s">
        <v>549</v>
      </c>
      <c r="C7" s="27">
        <v>1779421000</v>
      </c>
      <c r="D7" s="27">
        <v>1568231000</v>
      </c>
      <c r="E7" s="27">
        <v>1729600000</v>
      </c>
      <c r="F7" s="28">
        <v>1084803000</v>
      </c>
      <c r="G7" s="20"/>
      <c r="H7" s="20"/>
      <c r="I7" s="20"/>
      <c r="J7" s="20"/>
      <c r="K7" s="20"/>
      <c r="L7" s="20"/>
      <c r="M7" s="20"/>
      <c r="N7" s="20"/>
      <c r="O7" s="20"/>
      <c r="P7" s="20"/>
      <c r="Q7" s="20"/>
      <c r="R7" s="20"/>
      <c r="S7" s="20"/>
      <c r="T7" s="20"/>
      <c r="U7" s="20"/>
      <c r="V7" s="20"/>
    </row>
    <row r="8" spans="1:22" ht="19" x14ac:dyDescent="0.25">
      <c r="A8" s="20"/>
      <c r="B8" s="29" t="s">
        <v>550</v>
      </c>
      <c r="C8" s="27">
        <v>2655081000</v>
      </c>
      <c r="D8" s="27">
        <v>2551583000</v>
      </c>
      <c r="E8" s="27">
        <v>1946932000</v>
      </c>
      <c r="F8" s="28">
        <v>2243407000</v>
      </c>
      <c r="G8" s="20"/>
      <c r="H8" s="20"/>
      <c r="I8" s="20"/>
      <c r="J8" s="20"/>
      <c r="K8" s="20"/>
      <c r="L8" s="20"/>
      <c r="M8" s="20"/>
      <c r="N8" s="20"/>
      <c r="O8" s="20"/>
      <c r="P8" s="20"/>
      <c r="Q8" s="20"/>
      <c r="R8" s="20"/>
      <c r="S8" s="20"/>
      <c r="T8" s="20"/>
      <c r="U8" s="20"/>
      <c r="V8" s="20"/>
    </row>
    <row r="9" spans="1:22" ht="19" x14ac:dyDescent="0.25">
      <c r="A9" s="20"/>
      <c r="B9" s="29" t="s">
        <v>551</v>
      </c>
      <c r="C9" s="27">
        <v>4434502000</v>
      </c>
      <c r="D9" s="27">
        <v>4119814000</v>
      </c>
      <c r="E9" s="27">
        <v>3676532000</v>
      </c>
      <c r="F9" s="28">
        <v>3328210000</v>
      </c>
      <c r="G9" s="20"/>
      <c r="H9" s="20"/>
      <c r="I9" s="20"/>
      <c r="J9" s="20"/>
      <c r="K9" s="20"/>
      <c r="L9" s="20"/>
      <c r="M9" s="20"/>
      <c r="N9" s="20"/>
      <c r="O9" s="20"/>
      <c r="P9" s="20"/>
      <c r="Q9" s="20"/>
      <c r="R9" s="20"/>
      <c r="S9" s="20"/>
      <c r="T9" s="20"/>
      <c r="U9" s="20"/>
      <c r="V9" s="20"/>
    </row>
    <row r="10" spans="1:22" ht="19" x14ac:dyDescent="0.25">
      <c r="A10" s="20"/>
      <c r="B10" s="29" t="s">
        <v>552</v>
      </c>
      <c r="C10" s="27">
        <v>3425164000</v>
      </c>
      <c r="D10" s="27">
        <v>3258530000</v>
      </c>
      <c r="E10" s="27">
        <v>2953175000</v>
      </c>
      <c r="F10" s="28">
        <v>2794516000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6978119000</v>
      </c>
      <c r="D12" s="27">
        <v>6423730000</v>
      </c>
      <c r="E12" s="27">
        <v>5621103000</v>
      </c>
      <c r="F12" s="28">
        <v>4984739000</v>
      </c>
      <c r="G12" s="20"/>
      <c r="H12" s="20"/>
      <c r="I12" s="20"/>
      <c r="J12" s="20"/>
      <c r="K12" s="20"/>
      <c r="L12" s="20"/>
      <c r="M12" s="20"/>
      <c r="N12" s="20"/>
      <c r="O12" s="20"/>
      <c r="P12" s="20"/>
      <c r="Q12" s="20"/>
      <c r="R12" s="20"/>
      <c r="S12" s="20"/>
      <c r="T12" s="20"/>
      <c r="U12" s="20"/>
      <c r="V12" s="20"/>
    </row>
    <row r="13" spans="1:22" ht="19" x14ac:dyDescent="0.25">
      <c r="A13" s="20"/>
      <c r="B13" s="29" t="s">
        <v>555</v>
      </c>
      <c r="C13" s="27">
        <v>4103758000</v>
      </c>
      <c r="D13" s="27">
        <v>3666768000</v>
      </c>
      <c r="E13" s="27">
        <v>3117816000</v>
      </c>
      <c r="F13" s="28">
        <v>2600138000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1744618000</v>
      </c>
      <c r="D17" s="34">
        <v>1776882000</v>
      </c>
      <c r="E17" s="34">
        <v>1223898000</v>
      </c>
      <c r="F17" s="35">
        <v>1122859000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Pass</v>
      </c>
      <c r="E23" s="44" t="str">
        <f>IF(E17&gt;E7, "Pass", "Fail")</f>
        <v>Fail</v>
      </c>
      <c r="F23" s="49" t="str">
        <f>IF(F17&gt;F7, "Pass", "Fail")</f>
        <v>Pass</v>
      </c>
      <c r="G23" s="46">
        <f>(COUNTIF(C23:F23, "Pass") * 100) + (COUNTIF(C23:F23, "Fail") * 0)</f>
        <v>200</v>
      </c>
      <c r="H23" s="47" t="s">
        <v>570</v>
      </c>
      <c r="I23" s="20"/>
      <c r="J23" s="20"/>
      <c r="K23" s="20"/>
      <c r="L23" s="20"/>
      <c r="M23" s="20"/>
      <c r="N23" s="20"/>
      <c r="O23" s="20"/>
      <c r="P23" s="20"/>
      <c r="Q23" s="20"/>
      <c r="R23" s="20"/>
      <c r="S23" s="20"/>
      <c r="T23" s="20"/>
      <c r="U23" s="20"/>
      <c r="V23" s="20"/>
    </row>
    <row r="24" spans="1:22" x14ac:dyDescent="0.2">
      <c r="A24" s="20"/>
      <c r="B24" s="39" t="s">
        <v>499</v>
      </c>
      <c r="C24" s="50">
        <f>C17/(C4)</f>
        <v>0.30215522817887974</v>
      </c>
      <c r="D24" s="50">
        <f>D17/(D4)</f>
        <v>0.35681672639777728</v>
      </c>
      <c r="E24" s="50">
        <f>E17/(E4)</f>
        <v>0.30088539957297261</v>
      </c>
      <c r="F24" s="51">
        <f>F17/(F4)</f>
        <v>0.30438906620792033</v>
      </c>
      <c r="G24" s="46">
        <f>(IF(C24 &gt; 0.5, 100, IF(C24 &gt;= 0.2, 50, 0))) +
  (IF(D24 &gt; 0.5, 100, IF(D24 &gt;= 0.2, 50, 0))) +
  (IF(E24 &gt; 0.5, 100, IF(E24 &gt;= 0.2, 50, 0))) +
  (IF(F24 &gt; 0.5, 100, IF(F24 &gt;= 0.2, 50, 0)))</f>
        <v>200</v>
      </c>
      <c r="H24" s="47" t="s">
        <v>571</v>
      </c>
      <c r="I24" s="20"/>
      <c r="J24" s="20"/>
      <c r="K24" s="20"/>
      <c r="L24" s="20"/>
      <c r="M24" s="20"/>
      <c r="N24" s="20"/>
      <c r="O24" s="20"/>
      <c r="P24" s="20"/>
      <c r="Q24" s="20"/>
      <c r="R24" s="20"/>
      <c r="S24" s="20"/>
      <c r="T24" s="20"/>
      <c r="U24" s="20"/>
      <c r="V24" s="20"/>
    </row>
    <row r="25" spans="1:22" x14ac:dyDescent="0.2">
      <c r="A25" s="20"/>
      <c r="B25" s="39" t="s">
        <v>487</v>
      </c>
      <c r="C25" s="50">
        <f>C17/C6</f>
        <v>0.20432945354205659</v>
      </c>
      <c r="D25" s="50">
        <f>D17/D6</f>
        <v>0.22819794359065376</v>
      </c>
      <c r="E25" s="50">
        <f>E17/E6</f>
        <v>0.18013472374391185</v>
      </c>
      <c r="F25" s="51">
        <f>F17/F6</f>
        <v>0.18940504167434166</v>
      </c>
      <c r="G25" s="46">
        <f>(IF(C25 &gt; 0.17, 100, IF(C25 &gt;= 0.1, 50, 0))) +
  (IF(D25 &gt; 0.17, 100, IF(D25 &gt;= 0.1, 50, 0))) +
  (IF(E25 &gt; 0.17, 100, IF(E25 &gt;= 0.1, 50, 0))) +
  (IF(F25 &gt; 0.17, 100, IF(F25 &gt;= 0.1, 50, 0)))</f>
        <v>400</v>
      </c>
      <c r="H25" s="47" t="s">
        <v>572</v>
      </c>
      <c r="I25" s="20"/>
      <c r="J25" s="20"/>
      <c r="K25" s="20"/>
      <c r="L25" s="20"/>
      <c r="M25" s="20"/>
      <c r="N25" s="20"/>
      <c r="O25" s="20"/>
      <c r="P25" s="20"/>
      <c r="Q25" s="20"/>
      <c r="R25" s="20"/>
      <c r="S25" s="20"/>
      <c r="T25" s="20"/>
      <c r="U25" s="20"/>
      <c r="V25" s="20"/>
    </row>
    <row r="26" spans="1:22" x14ac:dyDescent="0.2">
      <c r="A26" s="20"/>
      <c r="B26" s="39" t="s">
        <v>489</v>
      </c>
      <c r="C26" s="50">
        <f>C8/C6</f>
        <v>0.31096277227444469</v>
      </c>
      <c r="D26" s="50">
        <f>D8/D6</f>
        <v>0.32768973600997203</v>
      </c>
      <c r="E26" s="50">
        <f>E8/E6</f>
        <v>0.28655170444610728</v>
      </c>
      <c r="F26" s="51">
        <f>F8/F6</f>
        <v>0.3784202614286476</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0.58899560919876714</v>
      </c>
      <c r="D27" s="50">
        <f>D9/(D13+D10)</f>
        <v>0.59489338942526371</v>
      </c>
      <c r="E27" s="50">
        <f>E9/(E13+E10)</f>
        <v>0.60559009229300453</v>
      </c>
      <c r="F27" s="51">
        <f>F9/(F13+F10)</f>
        <v>0.61694596168725557</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0.11891796809096429</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0.23172215092678605</v>
      </c>
      <c r="D31" s="50">
        <f>D17/(D13+D10)</f>
        <v>0.25657841727532882</v>
      </c>
      <c r="E31" s="50">
        <f>E17/(E13+E10)</f>
        <v>0.20159772926693517</v>
      </c>
      <c r="F31" s="51">
        <f>F17/(F13+F10)</f>
        <v>0.20814291333605456</v>
      </c>
      <c r="G31" s="46">
        <f>(IF(C31 &gt; 0.23, 100, 0)) +
  (IF(D31 &gt; 0.23, 100, 0)) +
  (IF(E31 &gt; 0.23, 100, 0)) +
  (IF(F31 &gt; 0.23, 100, 0))</f>
        <v>200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587</v>
      </c>
      <c r="D2" s="23" t="s">
        <v>588</v>
      </c>
      <c r="E2" s="23" t="s">
        <v>589</v>
      </c>
      <c r="F2" s="23" t="s">
        <v>590</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0.50333333333333341</v>
      </c>
      <c r="J2" s="20"/>
      <c r="K2" s="20"/>
      <c r="L2" s="20"/>
      <c r="M2" s="20"/>
      <c r="N2" s="20"/>
      <c r="O2" s="20"/>
      <c r="P2" s="20"/>
      <c r="Q2" s="20"/>
      <c r="R2" s="20"/>
      <c r="S2" s="20"/>
      <c r="T2" s="20"/>
      <c r="U2" s="20"/>
      <c r="V2" s="20"/>
    </row>
    <row r="3" spans="1:22" ht="19" x14ac:dyDescent="0.25">
      <c r="A3" s="20"/>
      <c r="B3" s="26" t="s">
        <v>545</v>
      </c>
      <c r="C3" s="27">
        <v>5206000000</v>
      </c>
      <c r="D3" s="27">
        <v>6128000000</v>
      </c>
      <c r="E3" s="27">
        <v>4414000000</v>
      </c>
      <c r="F3" s="28">
        <v>3132000000</v>
      </c>
      <c r="G3" s="20"/>
      <c r="H3" s="20"/>
      <c r="I3" s="20"/>
      <c r="J3" s="20"/>
      <c r="K3" s="20"/>
      <c r="L3" s="20"/>
      <c r="M3" s="20"/>
      <c r="N3" s="20"/>
      <c r="O3" s="20"/>
      <c r="P3" s="20"/>
      <c r="Q3" s="20"/>
      <c r="R3" s="20"/>
      <c r="S3" s="20"/>
      <c r="T3" s="20"/>
      <c r="U3" s="20"/>
      <c r="V3" s="20"/>
    </row>
    <row r="4" spans="1:22" ht="19" x14ac:dyDescent="0.25">
      <c r="A4" s="20"/>
      <c r="B4" s="29" t="s">
        <v>546</v>
      </c>
      <c r="C4" s="27">
        <v>3504000000</v>
      </c>
      <c r="D4" s="27">
        <v>4454000000</v>
      </c>
      <c r="E4" s="27">
        <v>4465000000</v>
      </c>
      <c r="F4" s="28">
        <v>4028000000</v>
      </c>
      <c r="G4" s="20"/>
      <c r="H4" s="20"/>
      <c r="I4" s="20"/>
      <c r="J4" s="20"/>
      <c r="K4" s="20"/>
      <c r="L4" s="20"/>
      <c r="M4" s="20"/>
      <c r="N4" s="20"/>
      <c r="O4" s="20"/>
      <c r="P4" s="20"/>
      <c r="Q4" s="20"/>
      <c r="R4" s="20"/>
      <c r="S4" s="20"/>
      <c r="T4" s="20"/>
      <c r="U4" s="20"/>
      <c r="V4" s="20"/>
    </row>
    <row r="5" spans="1:22" ht="19" x14ac:dyDescent="0.25">
      <c r="A5" s="20"/>
      <c r="B5" s="29" t="s">
        <v>547</v>
      </c>
      <c r="C5" s="27">
        <v>621000000</v>
      </c>
      <c r="D5" s="27">
        <v>704000000</v>
      </c>
      <c r="E5" s="27">
        <v>715000000</v>
      </c>
      <c r="F5" s="28">
        <v>697000000</v>
      </c>
      <c r="G5" s="20"/>
      <c r="H5" s="20"/>
      <c r="I5" s="20"/>
      <c r="J5" s="20"/>
      <c r="K5" s="20"/>
      <c r="L5" s="20"/>
      <c r="M5" s="20"/>
      <c r="N5" s="20"/>
      <c r="O5" s="20"/>
      <c r="P5" s="20"/>
      <c r="Q5" s="20"/>
      <c r="R5" s="20"/>
      <c r="S5" s="20"/>
      <c r="T5" s="20"/>
      <c r="U5" s="20"/>
      <c r="V5" s="20"/>
    </row>
    <row r="6" spans="1:22" ht="19" x14ac:dyDescent="0.25">
      <c r="A6" s="20"/>
      <c r="B6" s="29" t="s">
        <v>548</v>
      </c>
      <c r="C6" s="27">
        <v>19424000000</v>
      </c>
      <c r="D6" s="27">
        <v>19717000000</v>
      </c>
      <c r="E6" s="27">
        <v>16654000000</v>
      </c>
      <c r="F6" s="28">
        <v>14397000000</v>
      </c>
      <c r="G6" s="20"/>
      <c r="H6" s="20"/>
      <c r="I6" s="20"/>
      <c r="J6" s="20"/>
      <c r="K6" s="20"/>
      <c r="L6" s="20"/>
      <c r="M6" s="20"/>
      <c r="N6" s="20"/>
      <c r="O6" s="20"/>
      <c r="P6" s="20"/>
      <c r="Q6" s="20"/>
      <c r="R6" s="20"/>
      <c r="S6" s="20"/>
      <c r="T6" s="20"/>
      <c r="U6" s="20"/>
      <c r="V6" s="20"/>
    </row>
    <row r="7" spans="1:22" ht="19" x14ac:dyDescent="0.25">
      <c r="A7" s="20"/>
      <c r="B7" s="29" t="s">
        <v>549</v>
      </c>
      <c r="C7" s="27">
        <v>12695000000</v>
      </c>
      <c r="D7" s="27">
        <v>13697000000</v>
      </c>
      <c r="E7" s="27">
        <v>10683000000</v>
      </c>
      <c r="F7" s="28">
        <v>9059000000</v>
      </c>
      <c r="G7" s="20"/>
      <c r="H7" s="20"/>
      <c r="I7" s="20"/>
      <c r="J7" s="20"/>
      <c r="K7" s="20"/>
      <c r="L7" s="20"/>
      <c r="M7" s="20"/>
      <c r="N7" s="20"/>
      <c r="O7" s="20"/>
      <c r="P7" s="20"/>
      <c r="Q7" s="20"/>
      <c r="R7" s="20"/>
      <c r="S7" s="20"/>
      <c r="T7" s="20"/>
      <c r="U7" s="20"/>
      <c r="V7" s="20"/>
    </row>
    <row r="8" spans="1:22" ht="19" x14ac:dyDescent="0.25">
      <c r="A8" s="20"/>
      <c r="B8" s="29" t="s">
        <v>550</v>
      </c>
      <c r="C8" s="27">
        <v>3862000000</v>
      </c>
      <c r="D8" s="27">
        <v>3568000000</v>
      </c>
      <c r="E8" s="27">
        <v>3834000000</v>
      </c>
      <c r="F8" s="28">
        <v>3513000000</v>
      </c>
      <c r="G8" s="20"/>
      <c r="H8" s="20"/>
      <c r="I8" s="20"/>
      <c r="J8" s="20"/>
      <c r="K8" s="20"/>
      <c r="L8" s="20"/>
      <c r="M8" s="20"/>
      <c r="N8" s="20"/>
      <c r="O8" s="20"/>
      <c r="P8" s="20"/>
      <c r="Q8" s="20"/>
      <c r="R8" s="20"/>
      <c r="S8" s="20"/>
      <c r="T8" s="20"/>
      <c r="U8" s="20"/>
      <c r="V8" s="20"/>
    </row>
    <row r="9" spans="1:22" ht="19" x14ac:dyDescent="0.25">
      <c r="A9" s="20"/>
      <c r="B9" s="29" t="s">
        <v>551</v>
      </c>
      <c r="C9" s="27">
        <v>16557000000</v>
      </c>
      <c r="D9" s="27">
        <v>17265000000</v>
      </c>
      <c r="E9" s="27">
        <v>14517000000</v>
      </c>
      <c r="F9" s="28">
        <v>12572000000</v>
      </c>
      <c r="G9" s="20"/>
      <c r="H9" s="20"/>
      <c r="I9" s="20"/>
      <c r="J9" s="20"/>
      <c r="K9" s="20"/>
      <c r="L9" s="20"/>
      <c r="M9" s="20"/>
      <c r="N9" s="20"/>
      <c r="O9" s="20"/>
      <c r="P9" s="20"/>
      <c r="Q9" s="20"/>
      <c r="R9" s="20"/>
      <c r="S9" s="20"/>
      <c r="T9" s="20"/>
      <c r="U9" s="20"/>
      <c r="V9" s="20"/>
    </row>
    <row r="10" spans="1:22" ht="19" x14ac:dyDescent="0.25">
      <c r="A10" s="20"/>
      <c r="B10" s="29" t="s">
        <v>552</v>
      </c>
      <c r="C10" s="27">
        <v>4324000000</v>
      </c>
      <c r="D10" s="27">
        <v>3800000000</v>
      </c>
      <c r="E10" s="27">
        <v>3060000000</v>
      </c>
      <c r="F10" s="28">
        <v>2610000000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4412000000</v>
      </c>
      <c r="D12" s="27">
        <v>3638000000</v>
      </c>
      <c r="E12" s="27">
        <v>2688000000</v>
      </c>
      <c r="F12" s="28">
        <v>2041000000</v>
      </c>
      <c r="G12" s="20"/>
      <c r="H12" s="20"/>
      <c r="I12" s="20"/>
      <c r="J12" s="20"/>
      <c r="K12" s="20"/>
      <c r="L12" s="20"/>
      <c r="M12" s="20"/>
      <c r="N12" s="20"/>
      <c r="O12" s="20"/>
      <c r="P12" s="20"/>
      <c r="Q12" s="20"/>
      <c r="R12" s="20"/>
      <c r="S12" s="20"/>
      <c r="T12" s="20"/>
      <c r="U12" s="20"/>
      <c r="V12" s="20"/>
    </row>
    <row r="13" spans="1:22" ht="19" x14ac:dyDescent="0.25">
      <c r="A13" s="20"/>
      <c r="B13" s="29" t="s">
        <v>555</v>
      </c>
      <c r="C13" s="27">
        <v>2867000000</v>
      </c>
      <c r="D13" s="27">
        <v>2452000000</v>
      </c>
      <c r="E13" s="27">
        <v>2137000000</v>
      </c>
      <c r="F13" s="28">
        <v>1825000000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34000000</v>
      </c>
      <c r="D15" s="27">
        <v>33000000</v>
      </c>
      <c r="E15" s="27">
        <v>34000000</v>
      </c>
      <c r="F15" s="28">
        <v>43000000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1734000000</v>
      </c>
      <c r="D17" s="34">
        <v>1651000000</v>
      </c>
      <c r="E17" s="34">
        <v>1433000000</v>
      </c>
      <c r="F17" s="35">
        <v>1257000000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0.49486301369863012</v>
      </c>
      <c r="D24" s="50">
        <f>D17/(D4)</f>
        <v>0.3706780422092501</v>
      </c>
      <c r="E24" s="50">
        <f>E17/(E4)</f>
        <v>0.32094064949608064</v>
      </c>
      <c r="F24" s="51">
        <f>F17/(F4)</f>
        <v>0.31206554121151936</v>
      </c>
      <c r="G24" s="46">
        <f>(IF(C24 &gt; 0.5, 100, IF(C24 &gt;= 0.2, 50, 0))) +
  (IF(D24 &gt; 0.5, 100, IF(D24 &gt;= 0.2, 50, 0))) +
  (IF(E24 &gt; 0.5, 100, IF(E24 &gt;= 0.2, 50, 0))) +
  (IF(F24 &gt; 0.5, 100, IF(F24 &gt;= 0.2, 50, 0)))</f>
        <v>200</v>
      </c>
      <c r="H24" s="47" t="s">
        <v>571</v>
      </c>
      <c r="I24" s="20"/>
      <c r="J24" s="20"/>
      <c r="K24" s="20"/>
      <c r="L24" s="20"/>
      <c r="M24" s="20"/>
      <c r="N24" s="20"/>
      <c r="O24" s="20"/>
      <c r="P24" s="20"/>
      <c r="Q24" s="20"/>
      <c r="R24" s="20"/>
      <c r="S24" s="20"/>
      <c r="T24" s="20"/>
      <c r="U24" s="20"/>
      <c r="V24" s="20"/>
    </row>
    <row r="25" spans="1:22" x14ac:dyDescent="0.2">
      <c r="A25" s="20"/>
      <c r="B25" s="39" t="s">
        <v>487</v>
      </c>
      <c r="C25" s="50">
        <f>C17/C6</f>
        <v>8.9271004942339374E-2</v>
      </c>
      <c r="D25" s="50">
        <f>D17/D6</f>
        <v>8.3734848100623829E-2</v>
      </c>
      <c r="E25" s="50">
        <f>E17/E6</f>
        <v>8.6045394499819863E-2</v>
      </c>
      <c r="F25" s="51">
        <f>F17/F6</f>
        <v>8.7309856220045848E-2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0.19882619439868204</v>
      </c>
      <c r="D26" s="50">
        <f>D8/D6</f>
        <v>0.18096059238220824</v>
      </c>
      <c r="E26" s="50">
        <f>E8/E6</f>
        <v>0.23021496337216285</v>
      </c>
      <c r="F26" s="51">
        <f>F8/F6</f>
        <v>0.24400916857678684</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2.3024614100959533</v>
      </c>
      <c r="D27" s="50">
        <f>D9/(D13+D10)</f>
        <v>2.7615163147792705</v>
      </c>
      <c r="E27" s="50">
        <f>E9/(E13+E10)</f>
        <v>2.7933423128728112</v>
      </c>
      <c r="F27" s="51">
        <f>F9/(F13+F10)</f>
        <v>2.8347237880496055</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0.29439278316602291</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0.24113475177304963</v>
      </c>
      <c r="D31" s="50">
        <f>D17/(D13+D10)</f>
        <v>0.26407549584133078</v>
      </c>
      <c r="E31" s="50">
        <f>E17/(E13+E10)</f>
        <v>0.27573600153934963</v>
      </c>
      <c r="F31" s="51">
        <f>F17/(F13+F10)</f>
        <v>0.28342728297632469</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603</v>
      </c>
      <c r="D2" s="23" t="s">
        <v>604</v>
      </c>
      <c r="E2" s="23" t="s">
        <v>605</v>
      </c>
      <c r="F2" s="23" t="s">
        <v>606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0.55083333333333329</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215069000</v>
      </c>
      <c r="D4" s="27">
        <v>205664000</v>
      </c>
      <c r="E4" s="27">
        <v>211709000</v>
      </c>
      <c r="F4" s="28">
        <v>252481000</v>
      </c>
      <c r="G4" s="20"/>
      <c r="H4" s="20"/>
      <c r="I4" s="20"/>
      <c r="J4" s="20"/>
      <c r="K4" s="20"/>
      <c r="L4" s="20"/>
      <c r="M4" s="20"/>
      <c r="N4" s="20"/>
      <c r="O4" s="20"/>
      <c r="P4" s="20"/>
      <c r="Q4" s="20"/>
      <c r="R4" s="20"/>
      <c r="S4" s="20"/>
      <c r="T4" s="20"/>
      <c r="U4" s="20"/>
      <c r="V4" s="20"/>
    </row>
    <row r="5" spans="1:22" ht="19" x14ac:dyDescent="0.25">
      <c r="A5" s="20"/>
      <c r="B5" s="29" t="s">
        <v>547</v>
      </c>
      <c r="C5" s="27">
        <v>804797000</v>
      </c>
      <c r="D5" s="27">
        <v>804797000</v>
      </c>
      <c r="E5" s="27">
        <v>687458000</v>
      </c>
      <c r="F5" s="28">
        <v>687458000</v>
      </c>
      <c r="G5" s="20"/>
      <c r="H5" s="20"/>
      <c r="I5" s="20"/>
      <c r="J5" s="20"/>
      <c r="K5" s="20"/>
      <c r="L5" s="20"/>
      <c r="M5" s="20"/>
      <c r="N5" s="20"/>
      <c r="O5" s="20"/>
      <c r="P5" s="20"/>
      <c r="Q5" s="20"/>
      <c r="R5" s="20"/>
      <c r="S5" s="20"/>
      <c r="T5" s="20"/>
      <c r="U5" s="20"/>
      <c r="V5" s="20"/>
    </row>
    <row r="6" spans="1:22" ht="19" x14ac:dyDescent="0.25">
      <c r="A6" s="20"/>
      <c r="B6" s="29" t="s">
        <v>548</v>
      </c>
      <c r="C6" s="27">
        <v>2924481000</v>
      </c>
      <c r="D6" s="27">
        <v>2773826000</v>
      </c>
      <c r="E6" s="27">
        <v>2455564000</v>
      </c>
      <c r="F6" s="28">
        <v>2336156000</v>
      </c>
      <c r="G6" s="20"/>
      <c r="H6" s="20"/>
      <c r="I6" s="20"/>
      <c r="J6" s="20"/>
      <c r="K6" s="20"/>
      <c r="L6" s="20"/>
      <c r="M6" s="20"/>
      <c r="N6" s="20"/>
      <c r="O6" s="20"/>
      <c r="P6" s="20"/>
      <c r="Q6" s="20"/>
      <c r="R6" s="20"/>
      <c r="S6" s="20"/>
      <c r="T6" s="20"/>
      <c r="U6" s="20"/>
      <c r="V6" s="20"/>
    </row>
    <row r="7" spans="1:22" ht="19" x14ac:dyDescent="0.25">
      <c r="A7" s="20"/>
      <c r="B7" s="29" t="s">
        <v>549</v>
      </c>
      <c r="C7" s="27">
        <v>633814000</v>
      </c>
      <c r="D7" s="27">
        <v>523759000</v>
      </c>
      <c r="E7" s="27">
        <v>543830000</v>
      </c>
      <c r="F7" s="28">
        <v>520860000</v>
      </c>
      <c r="G7" s="20"/>
      <c r="H7" s="20"/>
      <c r="I7" s="20"/>
      <c r="J7" s="20"/>
      <c r="K7" s="20"/>
      <c r="L7" s="20"/>
      <c r="M7" s="20"/>
      <c r="N7" s="20"/>
      <c r="O7" s="20"/>
      <c r="P7" s="20"/>
      <c r="Q7" s="20"/>
      <c r="R7" s="20"/>
      <c r="S7" s="20"/>
      <c r="T7" s="20"/>
      <c r="U7" s="20"/>
      <c r="V7" s="20"/>
    </row>
    <row r="8" spans="1:22" ht="19" x14ac:dyDescent="0.25">
      <c r="A8" s="20"/>
      <c r="B8" s="29" t="s">
        <v>550</v>
      </c>
      <c r="C8" s="27">
        <v>448303000</v>
      </c>
      <c r="D8" s="27">
        <v>641557000</v>
      </c>
      <c r="E8" s="27">
        <v>530111000</v>
      </c>
      <c r="F8" s="28">
        <v>496004000</v>
      </c>
      <c r="G8" s="20"/>
      <c r="H8" s="20"/>
      <c r="I8" s="20"/>
      <c r="J8" s="20"/>
      <c r="K8" s="20"/>
      <c r="L8" s="20"/>
      <c r="M8" s="20"/>
      <c r="N8" s="20"/>
      <c r="O8" s="20"/>
      <c r="P8" s="20"/>
      <c r="Q8" s="20"/>
      <c r="R8" s="20"/>
      <c r="S8" s="20"/>
      <c r="T8" s="20"/>
      <c r="U8" s="20"/>
      <c r="V8" s="20"/>
    </row>
    <row r="9" spans="1:22" ht="19" x14ac:dyDescent="0.25">
      <c r="A9" s="20"/>
      <c r="B9" s="29" t="s">
        <v>551</v>
      </c>
      <c r="C9" s="27">
        <v>1082117000</v>
      </c>
      <c r="D9" s="27">
        <v>1165316000</v>
      </c>
      <c r="E9" s="27">
        <v>1073941000</v>
      </c>
      <c r="F9" s="28">
        <v>1016864000</v>
      </c>
      <c r="G9" s="20"/>
      <c r="H9" s="20"/>
      <c r="I9" s="20"/>
      <c r="J9" s="20"/>
      <c r="K9" s="20"/>
      <c r="L9" s="20"/>
      <c r="M9" s="20"/>
      <c r="N9" s="20"/>
      <c r="O9" s="20"/>
      <c r="P9" s="20"/>
      <c r="Q9" s="20"/>
      <c r="R9" s="20"/>
      <c r="S9" s="20"/>
      <c r="T9" s="20"/>
      <c r="U9" s="20"/>
      <c r="V9" s="20"/>
    </row>
    <row r="10" spans="1:22" ht="19" x14ac:dyDescent="0.25">
      <c r="A10" s="20"/>
      <c r="B10" s="29" t="s">
        <v>552</v>
      </c>
      <c r="C10" s="27">
        <v>1860173000</v>
      </c>
      <c r="D10" s="27">
        <v>1832118000</v>
      </c>
      <c r="E10" s="27">
        <v>1807118000</v>
      </c>
      <c r="F10" s="28">
        <v>1613202000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3081690000</v>
      </c>
      <c r="D12" s="27">
        <v>2855751000</v>
      </c>
      <c r="E12" s="27">
        <v>2636342000</v>
      </c>
      <c r="F12" s="28">
        <v>2412496000</v>
      </c>
      <c r="G12" s="20"/>
      <c r="H12" s="20"/>
      <c r="I12" s="20"/>
      <c r="J12" s="20"/>
      <c r="K12" s="20"/>
      <c r="L12" s="20"/>
      <c r="M12" s="20"/>
      <c r="N12" s="20"/>
      <c r="O12" s="20"/>
      <c r="P12" s="20"/>
      <c r="Q12" s="20"/>
      <c r="R12" s="20"/>
      <c r="S12" s="20"/>
      <c r="T12" s="20"/>
      <c r="U12" s="20"/>
      <c r="V12" s="20"/>
    </row>
    <row r="13" spans="1:22" ht="19" x14ac:dyDescent="0.25">
      <c r="A13" s="20"/>
      <c r="B13" s="29" t="s">
        <v>555</v>
      </c>
      <c r="C13" s="27">
        <v>1842364000</v>
      </c>
      <c r="D13" s="27">
        <v>1608510000</v>
      </c>
      <c r="E13" s="27">
        <v>1381623000</v>
      </c>
      <c r="F13" s="28">
        <v>1319292000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148256000</v>
      </c>
      <c r="D15" s="27">
        <v>142678000</v>
      </c>
      <c r="E15" s="27">
        <v>121355000</v>
      </c>
      <c r="F15" s="28">
        <v>109047000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568041000</v>
      </c>
      <c r="D17" s="34">
        <v>381559000</v>
      </c>
      <c r="E17" s="34">
        <v>504631000</v>
      </c>
      <c r="F17" s="35">
        <v>462129000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2.6412035207305564</v>
      </c>
      <c r="D24" s="50">
        <f>D17/(D4)</f>
        <v>1.8552542010269177</v>
      </c>
      <c r="E24" s="50">
        <f>E17/(E4)</f>
        <v>2.3836067432182855</v>
      </c>
      <c r="F24" s="51">
        <f>F17/(F4)</f>
        <v>1.8303515908127741</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0.1942365158125493</v>
      </c>
      <c r="D25" s="50">
        <f>D17/D6</f>
        <v>0.13755693399658089</v>
      </c>
      <c r="E25" s="50">
        <f>E17/E6</f>
        <v>0.20550513038959686</v>
      </c>
      <c r="F25" s="51">
        <f>F17/F6</f>
        <v>0.19781598489141991</v>
      </c>
      <c r="G25" s="46">
        <f>(IF(C25 &gt; 0.17, 100, IF(C25 &gt;= 0.1, 50, 0))) +
  (IF(D25 &gt; 0.17, 100, IF(D25 &gt;= 0.1, 50, 0))) +
  (IF(E25 &gt; 0.17, 100, IF(E25 &gt;= 0.1, 50, 0))) +
  (IF(F25 &gt; 0.17, 100, IF(F25 &gt;= 0.1, 50, 0)))</f>
        <v>350</v>
      </c>
      <c r="H25" s="47" t="s">
        <v>572</v>
      </c>
      <c r="I25" s="20"/>
      <c r="J25" s="20"/>
      <c r="K25" s="20"/>
      <c r="L25" s="20"/>
      <c r="M25" s="20"/>
      <c r="N25" s="20"/>
      <c r="O25" s="20"/>
      <c r="P25" s="20"/>
      <c r="Q25" s="20"/>
      <c r="R25" s="20"/>
      <c r="S25" s="20"/>
      <c r="T25" s="20"/>
      <c r="U25" s="20"/>
      <c r="V25" s="20"/>
    </row>
    <row r="26" spans="1:22" x14ac:dyDescent="0.2">
      <c r="A26" s="20"/>
      <c r="B26" s="39" t="s">
        <v>489</v>
      </c>
      <c r="C26" s="50">
        <f>C8/C6</f>
        <v>0.1532931826194118</v>
      </c>
      <c r="D26" s="50">
        <f>D8/D6</f>
        <v>0.2312895617821738</v>
      </c>
      <c r="E26" s="50">
        <f>E8/E6</f>
        <v>0.21588156529416461</v>
      </c>
      <c r="F26" s="51">
        <f>F8/F6</f>
        <v>0.21231630079498115</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0.29226365597426845</v>
      </c>
      <c r="D27" s="50">
        <f>D9/(D13+D10)</f>
        <v>0.33869282003169188</v>
      </c>
      <c r="E27" s="50">
        <f>E9/(E13+E10)</f>
        <v>0.33679154249278948</v>
      </c>
      <c r="F27" s="51">
        <f>F9/(F13+F10)</f>
        <v>0.346757401720174</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8.5042679661155599E-2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0.15341939864476709</v>
      </c>
      <c r="D31" s="50">
        <f>D17/(D13+D10)</f>
        <v>0.1108980686084052</v>
      </c>
      <c r="E31" s="50">
        <f>E17/(E13+E10)</f>
        <v>0.15825399428802778</v>
      </c>
      <c r="F31" s="51">
        <f>F17/(F13+F10)</f>
        <v>0.15758906923594729</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599</v>
      </c>
      <c r="D2" s="23" t="s">
        <v>600</v>
      </c>
      <c r="E2" s="23" t="s">
        <v>601</v>
      </c>
      <c r="F2" s="23" t="s">
        <v>602</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0.25166666666666665</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771416000</v>
      </c>
      <c r="D4" s="27">
        <v>823589000</v>
      </c>
      <c r="E4" s="27">
        <v>1003214000</v>
      </c>
      <c r="F4" s="28">
        <v>896286000</v>
      </c>
      <c r="G4" s="20"/>
      <c r="H4" s="20"/>
      <c r="I4" s="20"/>
      <c r="J4" s="20"/>
      <c r="K4" s="20"/>
      <c r="L4" s="20"/>
      <c r="M4" s="20"/>
      <c r="N4" s="20"/>
      <c r="O4" s="20"/>
      <c r="P4" s="20"/>
      <c r="Q4" s="20"/>
      <c r="R4" s="20"/>
      <c r="S4" s="20"/>
      <c r="T4" s="20"/>
      <c r="U4" s="20"/>
      <c r="V4" s="20"/>
    </row>
    <row r="5" spans="1:22" ht="19" x14ac:dyDescent="0.25">
      <c r="A5" s="20"/>
      <c r="B5" s="29" t="s">
        <v>547</v>
      </c>
      <c r="C5" s="27">
        <v>7343526000</v>
      </c>
      <c r="D5" s="27">
        <v>7184658000</v>
      </c>
      <c r="E5" s="27">
        <v>7197000000</v>
      </c>
      <c r="F5" s="28">
        <v>5639091000</v>
      </c>
      <c r="G5" s="20"/>
      <c r="H5" s="20"/>
      <c r="I5" s="20"/>
      <c r="J5" s="20"/>
      <c r="K5" s="20"/>
      <c r="L5" s="20"/>
      <c r="M5" s="20"/>
      <c r="N5" s="20"/>
      <c r="O5" s="20"/>
      <c r="P5" s="20"/>
      <c r="Q5" s="20"/>
      <c r="R5" s="20"/>
      <c r="S5" s="20"/>
      <c r="T5" s="20"/>
      <c r="U5" s="20"/>
      <c r="V5" s="20"/>
    </row>
    <row r="6" spans="1:22" ht="19" x14ac:dyDescent="0.25">
      <c r="A6" s="20"/>
      <c r="B6" s="29" t="s">
        <v>548</v>
      </c>
      <c r="C6" s="27">
        <v>14617109000</v>
      </c>
      <c r="D6" s="27">
        <v>14660419000</v>
      </c>
      <c r="E6" s="27">
        <v>14632609000</v>
      </c>
      <c r="F6" s="28">
        <v>12354353000</v>
      </c>
      <c r="G6" s="20"/>
      <c r="H6" s="20"/>
      <c r="I6" s="20"/>
      <c r="J6" s="20"/>
      <c r="K6" s="20"/>
      <c r="L6" s="20"/>
      <c r="M6" s="20"/>
      <c r="N6" s="20"/>
      <c r="O6" s="20"/>
      <c r="P6" s="20"/>
      <c r="Q6" s="20"/>
      <c r="R6" s="20"/>
      <c r="S6" s="20"/>
      <c r="T6" s="20"/>
      <c r="U6" s="20"/>
      <c r="V6" s="20"/>
    </row>
    <row r="7" spans="1:22" ht="19" x14ac:dyDescent="0.25">
      <c r="A7" s="20"/>
      <c r="B7" s="29" t="s">
        <v>549</v>
      </c>
      <c r="C7" s="27">
        <v>3422561000</v>
      </c>
      <c r="D7" s="27">
        <v>3250845000</v>
      </c>
      <c r="E7" s="27">
        <v>3209924000</v>
      </c>
      <c r="F7" s="28">
        <v>2941597000</v>
      </c>
      <c r="G7" s="20"/>
      <c r="H7" s="20"/>
      <c r="I7" s="20"/>
      <c r="J7" s="20"/>
      <c r="K7" s="20"/>
      <c r="L7" s="20"/>
      <c r="M7" s="20"/>
      <c r="N7" s="20"/>
      <c r="O7" s="20"/>
      <c r="P7" s="20"/>
      <c r="Q7" s="20"/>
      <c r="R7" s="20"/>
      <c r="S7" s="20"/>
      <c r="T7" s="20"/>
      <c r="U7" s="20"/>
      <c r="V7" s="20"/>
    </row>
    <row r="8" spans="1:22" ht="19" x14ac:dyDescent="0.25">
      <c r="A8" s="20"/>
      <c r="B8" s="29" t="s">
        <v>550</v>
      </c>
      <c r="C8" s="27">
        <v>3961487000</v>
      </c>
      <c r="D8" s="27">
        <v>4672660000</v>
      </c>
      <c r="E8" s="27">
        <v>4790126000</v>
      </c>
      <c r="F8" s="28">
        <v>3557089000</v>
      </c>
      <c r="G8" s="20"/>
      <c r="H8" s="20"/>
      <c r="I8" s="20"/>
      <c r="J8" s="20"/>
      <c r="K8" s="20"/>
      <c r="L8" s="20"/>
      <c r="M8" s="20"/>
      <c r="N8" s="20"/>
      <c r="O8" s="20"/>
      <c r="P8" s="20"/>
      <c r="Q8" s="20"/>
      <c r="R8" s="20"/>
      <c r="S8" s="20"/>
      <c r="T8" s="20"/>
      <c r="U8" s="20"/>
      <c r="V8" s="20"/>
    </row>
    <row r="9" spans="1:22" ht="19" x14ac:dyDescent="0.25">
      <c r="A9" s="20"/>
      <c r="B9" s="29" t="s">
        <v>551</v>
      </c>
      <c r="C9" s="27">
        <v>7384048000</v>
      </c>
      <c r="D9" s="27">
        <v>7923505000</v>
      </c>
      <c r="E9" s="27">
        <v>8000050000</v>
      </c>
      <c r="F9" s="28">
        <v>6498686000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4542872000</v>
      </c>
      <c r="D12" s="27">
        <v>4225784000</v>
      </c>
      <c r="E12" s="27">
        <v>4015578000</v>
      </c>
      <c r="F12" s="28">
        <v>4020575000</v>
      </c>
      <c r="G12" s="20"/>
      <c r="H12" s="20"/>
      <c r="I12" s="20"/>
      <c r="J12" s="20"/>
      <c r="K12" s="20"/>
      <c r="L12" s="20"/>
      <c r="M12" s="20"/>
      <c r="N12" s="20"/>
      <c r="O12" s="20"/>
      <c r="P12" s="20"/>
      <c r="Q12" s="20"/>
      <c r="R12" s="20"/>
      <c r="S12" s="20"/>
      <c r="T12" s="20"/>
      <c r="U12" s="20"/>
      <c r="V12" s="20"/>
    </row>
    <row r="13" spans="1:22" ht="19" x14ac:dyDescent="0.25">
      <c r="A13" s="20"/>
      <c r="B13" s="29" t="s">
        <v>555</v>
      </c>
      <c r="C13" s="27">
        <v>7233061000</v>
      </c>
      <c r="D13" s="27">
        <v>6736914000</v>
      </c>
      <c r="E13" s="27">
        <v>6632559000</v>
      </c>
      <c r="F13" s="28">
        <v>5855667000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974763000</v>
      </c>
      <c r="D17" s="34">
        <v>474709000</v>
      </c>
      <c r="E17" s="34">
        <v>726276000</v>
      </c>
      <c r="F17" s="35">
        <v>806849000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1.2636022587034752</v>
      </c>
      <c r="D24" s="50">
        <f>D17/(D4)</f>
        <v>0.57639065116216948</v>
      </c>
      <c r="E24" s="50">
        <f>E17/(E4)</f>
        <v>0.72394922718383115</v>
      </c>
      <c r="F24" s="51">
        <f>F17/(F4)</f>
        <v>0.90021377105075839</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6.668644257903529E-2</v>
      </c>
      <c r="D25" s="50">
        <f>D17/D6</f>
        <v>3.2380316005974998E-2</v>
      </c>
      <c r="E25" s="50">
        <f>E17/E6</f>
        <v>4.9634074142212097E-2</v>
      </c>
      <c r="F25" s="51">
        <f>F17/F6</f>
        <v>6.5308883435660284E-2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0.27101713478362927</v>
      </c>
      <c r="D26" s="50">
        <f>D8/D6</f>
        <v>0.31872622467338757</v>
      </c>
      <c r="E26" s="50">
        <f>E8/E6</f>
        <v>0.32735966634521568</v>
      </c>
      <c r="F26" s="51">
        <f>F8/F6</f>
        <v>0.28792191707651543</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1.0208745647243953</v>
      </c>
      <c r="D27" s="50">
        <f>D9/(D13+D10)</f>
        <v>1.1761327218961086</v>
      </c>
      <c r="E27" s="50">
        <f>E9/(E13+E10)</f>
        <v>1.2061784900820332</v>
      </c>
      <c r="F27" s="51">
        <f>F9/(F13+F10)</f>
        <v>1.1098114015021687</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4.2047088454261521E-2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0.13476493561992633</v>
      </c>
      <c r="D31" s="50">
        <f>D17/(D13+D10)</f>
        <v>7.0463865205938503E-2</v>
      </c>
      <c r="E31" s="50">
        <f>E17/(E13+E10)</f>
        <v>0.10950162674768517</v>
      </c>
      <c r="F31" s="51">
        <f>F17/(F13+F10)</f>
        <v>0.13778942689193222</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0.48749999999999999</v>
      </c>
      <c r="J2" s="20"/>
      <c r="K2" s="20"/>
      <c r="L2" s="20"/>
      <c r="M2" s="20"/>
      <c r="N2" s="20"/>
      <c r="O2" s="20"/>
      <c r="P2" s="20"/>
      <c r="Q2" s="20"/>
      <c r="R2" s="20"/>
      <c r="S2" s="20"/>
      <c r="T2" s="20"/>
      <c r="U2" s="20"/>
      <c r="V2" s="20"/>
    </row>
    <row r="3" spans="1:22" ht="19" x14ac:dyDescent="0.25">
      <c r="A3" s="20"/>
      <c r="B3" s="26" t="s">
        <v>545</v>
      </c>
      <c r="C3" s="27">
        <v>11181000000</v>
      </c>
      <c r="D3" s="27">
        <v>10268000000</v>
      </c>
      <c r="E3" s="27">
        <v>10387000000</v>
      </c>
      <c r="F3" s="28">
        <v>9344000000</v>
      </c>
      <c r="G3" s="20"/>
      <c r="H3" s="20"/>
      <c r="I3" s="20"/>
      <c r="J3" s="20"/>
      <c r="K3" s="20"/>
      <c r="L3" s="20"/>
      <c r="M3" s="20"/>
      <c r="N3" s="20"/>
      <c r="O3" s="20"/>
      <c r="P3" s="20"/>
      <c r="Q3" s="20"/>
      <c r="R3" s="20"/>
      <c r="S3" s="20"/>
      <c r="T3" s="20"/>
      <c r="U3" s="20"/>
      <c r="V3" s="20"/>
    </row>
    <row r="4" spans="1:22" ht="19" x14ac:dyDescent="0.25">
      <c r="A4" s="20"/>
      <c r="B4" s="29" t="s">
        <v>546</v>
      </c>
      <c r="C4" s="27">
        <v>19898000000</v>
      </c>
      <c r="D4" s="27">
        <v>17982000000</v>
      </c>
      <c r="E4" s="27">
        <v>18962000000</v>
      </c>
      <c r="F4" s="28">
        <v>18766000000</v>
      </c>
      <c r="G4" s="20"/>
      <c r="H4" s="20"/>
      <c r="I4" s="20"/>
      <c r="J4" s="20"/>
      <c r="K4" s="20"/>
      <c r="L4" s="20"/>
      <c r="M4" s="20"/>
      <c r="N4" s="20"/>
      <c r="O4" s="20"/>
      <c r="P4" s="20"/>
      <c r="Q4" s="20"/>
      <c r="R4" s="20"/>
      <c r="S4" s="20"/>
      <c r="T4" s="20"/>
      <c r="U4" s="20"/>
      <c r="V4" s="20"/>
    </row>
    <row r="5" spans="1:22" ht="19" x14ac:dyDescent="0.25">
      <c r="A5" s="20"/>
      <c r="B5" s="29" t="s">
        <v>547</v>
      </c>
      <c r="C5" s="27">
        <v>36558000000</v>
      </c>
      <c r="D5" s="27">
        <v>36047000000</v>
      </c>
      <c r="E5" s="27">
        <v>35246000000</v>
      </c>
      <c r="F5" s="28">
        <v>36393000000</v>
      </c>
      <c r="G5" s="20"/>
      <c r="H5" s="20"/>
      <c r="I5" s="20"/>
      <c r="J5" s="20"/>
      <c r="K5" s="20"/>
      <c r="L5" s="20"/>
      <c r="M5" s="20"/>
      <c r="N5" s="20"/>
      <c r="O5" s="20"/>
      <c r="P5" s="20"/>
      <c r="Q5" s="20"/>
      <c r="R5" s="20"/>
      <c r="S5" s="20"/>
      <c r="T5" s="20"/>
      <c r="U5" s="20"/>
      <c r="V5" s="20"/>
    </row>
    <row r="6" spans="1:22" ht="19" x14ac:dyDescent="0.25">
      <c r="A6" s="20"/>
      <c r="B6" s="29" t="s">
        <v>548</v>
      </c>
      <c r="C6" s="27">
        <v>167558000000</v>
      </c>
      <c r="D6" s="27">
        <v>187378000000</v>
      </c>
      <c r="E6" s="27">
        <v>182018000000</v>
      </c>
      <c r="F6" s="28">
        <v>174894000000</v>
      </c>
      <c r="G6" s="20"/>
      <c r="H6" s="20"/>
      <c r="I6" s="20"/>
      <c r="J6" s="20"/>
      <c r="K6" s="20"/>
      <c r="L6" s="20"/>
      <c r="M6" s="20"/>
      <c r="N6" s="20"/>
      <c r="O6" s="20"/>
      <c r="P6" s="20"/>
      <c r="Q6" s="20"/>
      <c r="R6" s="20"/>
      <c r="S6" s="20"/>
      <c r="T6" s="20"/>
      <c r="U6" s="20"/>
      <c r="V6" s="20"/>
    </row>
    <row r="7" spans="1:22" ht="19" x14ac:dyDescent="0.25">
      <c r="A7" s="20"/>
      <c r="B7" s="29" t="s">
        <v>549</v>
      </c>
      <c r="C7" s="27">
        <v>46282000000</v>
      </c>
      <c r="D7" s="27">
        <v>55802000000</v>
      </c>
      <c r="E7" s="27">
        <v>45226000000</v>
      </c>
      <c r="F7" s="28">
        <v>42493000000</v>
      </c>
      <c r="G7" s="20"/>
      <c r="H7" s="20"/>
      <c r="I7" s="20"/>
      <c r="J7" s="20"/>
      <c r="K7" s="20"/>
      <c r="L7" s="20"/>
      <c r="M7" s="20"/>
      <c r="N7" s="20"/>
      <c r="O7" s="20"/>
      <c r="P7" s="20"/>
      <c r="Q7" s="20"/>
      <c r="R7" s="20"/>
      <c r="S7" s="20"/>
      <c r="T7" s="20"/>
      <c r="U7" s="20"/>
      <c r="V7" s="20"/>
    </row>
    <row r="8" spans="1:22" ht="19" x14ac:dyDescent="0.25">
      <c r="A8" s="20"/>
      <c r="B8" s="29" t="s">
        <v>550</v>
      </c>
      <c r="C8" s="27">
        <v>52502000000</v>
      </c>
      <c r="D8" s="27">
        <v>54772000000</v>
      </c>
      <c r="E8" s="27">
        <v>62769000000</v>
      </c>
      <c r="F8" s="28">
        <v>69123000000</v>
      </c>
      <c r="G8" s="20"/>
      <c r="H8" s="20"/>
      <c r="I8" s="20"/>
      <c r="J8" s="20"/>
      <c r="K8" s="20"/>
      <c r="L8" s="20"/>
      <c r="M8" s="20"/>
      <c r="N8" s="20"/>
      <c r="O8" s="20"/>
      <c r="P8" s="20"/>
      <c r="Q8" s="20"/>
      <c r="R8" s="20"/>
      <c r="S8" s="20"/>
      <c r="T8" s="20"/>
      <c r="U8" s="20"/>
      <c r="V8" s="20"/>
    </row>
    <row r="9" spans="1:22" ht="19" x14ac:dyDescent="0.25">
      <c r="A9" s="20"/>
      <c r="B9" s="29" t="s">
        <v>551</v>
      </c>
      <c r="C9" s="27">
        <v>98784000000</v>
      </c>
      <c r="D9" s="27">
        <v>110574000000</v>
      </c>
      <c r="E9" s="27">
        <v>107995000000</v>
      </c>
      <c r="F9" s="28">
        <v>111616000000</v>
      </c>
      <c r="G9" s="20"/>
      <c r="H9" s="20"/>
      <c r="I9" s="20"/>
      <c r="J9" s="20"/>
      <c r="K9" s="20"/>
      <c r="L9" s="20"/>
      <c r="M9" s="20"/>
      <c r="N9" s="20"/>
      <c r="O9" s="20"/>
      <c r="P9" s="20"/>
      <c r="Q9" s="20"/>
      <c r="R9" s="20"/>
      <c r="S9" s="20"/>
      <c r="T9" s="20"/>
      <c r="U9" s="20"/>
      <c r="V9" s="20"/>
    </row>
    <row r="10" spans="1:22" ht="19" x14ac:dyDescent="0.25">
      <c r="A10" s="20"/>
      <c r="B10" s="29" t="s">
        <v>552</v>
      </c>
      <c r="C10" s="27">
        <v>75662000000</v>
      </c>
      <c r="D10" s="27">
        <v>41694000000</v>
      </c>
      <c r="E10" s="27">
        <v>39099000000</v>
      </c>
      <c r="F10" s="28">
        <v>38490000000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153843000000</v>
      </c>
      <c r="D12" s="27">
        <v>128345000000</v>
      </c>
      <c r="E12" s="27">
        <v>123060000000</v>
      </c>
      <c r="F12" s="28">
        <v>113890000000</v>
      </c>
      <c r="G12" s="20"/>
      <c r="H12" s="20"/>
      <c r="I12" s="20"/>
      <c r="J12" s="20"/>
      <c r="K12" s="20"/>
      <c r="L12" s="20"/>
      <c r="M12" s="20"/>
      <c r="N12" s="20"/>
      <c r="O12" s="20"/>
      <c r="P12" s="20"/>
      <c r="Q12" s="20"/>
      <c r="R12" s="20"/>
      <c r="S12" s="20"/>
      <c r="T12" s="20"/>
      <c r="U12" s="20"/>
      <c r="V12" s="20"/>
    </row>
    <row r="13" spans="1:22" ht="19" x14ac:dyDescent="0.25">
      <c r="A13" s="20"/>
      <c r="B13" s="29" t="s">
        <v>555</v>
      </c>
      <c r="C13" s="27">
        <v>68774000000</v>
      </c>
      <c r="D13" s="27">
        <v>76804000000</v>
      </c>
      <c r="E13" s="27">
        <v>74023000000</v>
      </c>
      <c r="F13" s="28">
        <v>63278000000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15085000000</v>
      </c>
      <c r="D15" s="27">
        <v>14135000000</v>
      </c>
      <c r="E15" s="27">
        <v>14277000000</v>
      </c>
      <c r="F15" s="28">
        <v>12340000000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22791000000</v>
      </c>
      <c r="D17" s="34">
        <v>21194000000</v>
      </c>
      <c r="E17" s="34">
        <v>23410000000</v>
      </c>
      <c r="F17" s="35">
        <v>23536000000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Fail</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1.1453914966328274</v>
      </c>
      <c r="D24" s="50">
        <f>D17/(D4)</f>
        <v>1.1786230675119564</v>
      </c>
      <c r="E24" s="50">
        <f>E17/(E4)</f>
        <v>1.2345744119818585</v>
      </c>
      <c r="F24" s="51">
        <f>F17/(F4)</f>
        <v>1.2541830970904828</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0.13601857267334297</v>
      </c>
      <c r="D25" s="50">
        <f>D17/D6</f>
        <v>0.11310826244276276</v>
      </c>
      <c r="E25" s="50">
        <f>E17/E6</f>
        <v>0.12861365359469942</v>
      </c>
      <c r="F25" s="51">
        <f>F17/F6</f>
        <v>0.13457294132445938</v>
      </c>
      <c r="G25" s="46">
        <f>(IF(C25 &gt; 0.17, 100, IF(C25 &gt;= 0.1, 50, 0))) +
  (IF(D25 &gt; 0.17, 100, IF(D25 &gt;= 0.1, 50, 0))) +
  (IF(E25 &gt; 0.17, 100, IF(E25 &gt;= 0.1, 50, 0))) +
  (IF(F25 &gt; 0.17, 100, IF(F25 &gt;= 0.1, 50, 0)))</f>
        <v>200</v>
      </c>
      <c r="H25" s="47" t="s">
        <v>572</v>
      </c>
      <c r="I25" s="20"/>
      <c r="J25" s="20"/>
      <c r="K25" s="20"/>
      <c r="L25" s="20"/>
      <c r="M25" s="20"/>
      <c r="N25" s="20"/>
      <c r="O25" s="20"/>
      <c r="P25" s="20"/>
      <c r="Q25" s="20"/>
      <c r="R25" s="20"/>
      <c r="S25" s="20"/>
      <c r="T25" s="20"/>
      <c r="U25" s="20"/>
      <c r="V25" s="20"/>
    </row>
    <row r="26" spans="1:22" x14ac:dyDescent="0.2">
      <c r="A26" s="20"/>
      <c r="B26" s="39" t="s">
        <v>489</v>
      </c>
      <c r="C26" s="50">
        <f>C8/C6</f>
        <v>0.31333627758746224</v>
      </c>
      <c r="D26" s="50">
        <f>D8/D6</f>
        <v>0.29230752809828264</v>
      </c>
      <c r="E26" s="50">
        <f>E8/E6</f>
        <v>0.34485050929028999</v>
      </c>
      <c r="F26" s="51">
        <f>F8/F6</f>
        <v>0.3952279666540876</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0.6839292143232989</v>
      </c>
      <c r="D27" s="50">
        <f>D9/(D13+D10)</f>
        <v>0.933129673074651</v>
      </c>
      <c r="E27" s="50">
        <f>E9/(E13+E10)</f>
        <v>0.9546772511094217</v>
      </c>
      <c r="F27" s="51">
        <f>F9/(F13+F10)</f>
        <v>1.0967691219243769</v>
      </c>
      <c r="G27" s="46">
        <f>(IF(C27 &lt; 0.8, 100, IF(C27 &lt; 1, 50, 0))) +
  (IF(D27 &lt; 0.8, 100, IF(D27 &lt; 1, 50, 0))) +
  (IF(E27 &lt; 0.8, 100, IF(E27 &lt; 1, 50, 0))) +
  (IF(F27 &lt; 0.8, 100, IF(F27 &lt; 1, 50, 0)))</f>
        <v>200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0.10737682379460096</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0.15779307097953418</v>
      </c>
      <c r="D31" s="50">
        <f>D17/(D13+D10)</f>
        <v>0.17885533933062162</v>
      </c>
      <c r="E31" s="50">
        <f>E17/(E13+E10)</f>
        <v>0.20694471455596614</v>
      </c>
      <c r="F31" s="51">
        <f>F17/(F13+F10)</f>
        <v>0.23127112648376699</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599</v>
      </c>
      <c r="D2" s="23" t="s">
        <v>600</v>
      </c>
      <c r="E2" s="23" t="s">
        <v>601</v>
      </c>
      <c r="F2" s="23" t="s">
        <v>602</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0.30833333333333335</v>
      </c>
      <c r="J2" s="20"/>
      <c r="K2" s="20"/>
      <c r="L2" s="20"/>
      <c r="M2" s="20"/>
      <c r="N2" s="20"/>
      <c r="O2" s="20"/>
      <c r="P2" s="20"/>
      <c r="Q2" s="20"/>
      <c r="R2" s="20"/>
      <c r="S2" s="20"/>
      <c r="T2" s="20"/>
      <c r="U2" s="20"/>
      <c r="V2" s="20"/>
    </row>
    <row r="3" spans="1:22" ht="19" x14ac:dyDescent="0.25">
      <c r="A3" s="20"/>
      <c r="B3" s="26" t="s">
        <v>545</v>
      </c>
      <c r="C3" s="27">
        <v>2776000000</v>
      </c>
      <c r="D3" s="27">
        <v>2665000000</v>
      </c>
      <c r="E3" s="27">
        <v>2057000000</v>
      </c>
      <c r="F3" s="28">
        <v>1773000000</v>
      </c>
      <c r="G3" s="20"/>
      <c r="H3" s="20"/>
      <c r="I3" s="20"/>
      <c r="J3" s="20"/>
      <c r="K3" s="20"/>
      <c r="L3" s="20"/>
      <c r="M3" s="20"/>
      <c r="N3" s="20"/>
      <c r="O3" s="20"/>
      <c r="P3" s="20"/>
      <c r="Q3" s="20"/>
      <c r="R3" s="20"/>
      <c r="S3" s="20"/>
      <c r="T3" s="20"/>
      <c r="U3" s="20"/>
      <c r="V3" s="20"/>
    </row>
    <row r="4" spans="1:22" ht="19" x14ac:dyDescent="0.25">
      <c r="A4" s="20"/>
      <c r="B4" s="29" t="s">
        <v>546</v>
      </c>
      <c r="C4" s="27">
        <v>3136000000</v>
      </c>
      <c r="D4" s="27">
        <v>3131000000</v>
      </c>
      <c r="E4" s="27">
        <v>3228000000</v>
      </c>
      <c r="F4" s="28">
        <v>3059000000</v>
      </c>
      <c r="G4" s="20"/>
      <c r="H4" s="20"/>
      <c r="I4" s="20"/>
      <c r="J4" s="20"/>
      <c r="K4" s="20"/>
      <c r="L4" s="20"/>
      <c r="M4" s="20"/>
      <c r="N4" s="20"/>
      <c r="O4" s="20"/>
      <c r="P4" s="20"/>
      <c r="Q4" s="20"/>
      <c r="R4" s="20"/>
      <c r="S4" s="20"/>
      <c r="T4" s="20"/>
      <c r="U4" s="20"/>
      <c r="V4" s="20"/>
    </row>
    <row r="5" spans="1:22" ht="19" x14ac:dyDescent="0.25">
      <c r="A5" s="20"/>
      <c r="B5" s="29" t="s">
        <v>547</v>
      </c>
      <c r="C5" s="27">
        <v>17936000000</v>
      </c>
      <c r="D5" s="27">
        <v>17350000000</v>
      </c>
      <c r="E5" s="27">
        <v>18335000000</v>
      </c>
      <c r="F5" s="28">
        <v>17932000000</v>
      </c>
      <c r="G5" s="20"/>
      <c r="H5" s="20"/>
      <c r="I5" s="20"/>
      <c r="J5" s="20"/>
      <c r="K5" s="20"/>
      <c r="L5" s="20"/>
      <c r="M5" s="20"/>
      <c r="N5" s="20"/>
      <c r="O5" s="20"/>
      <c r="P5" s="20"/>
      <c r="Q5" s="20"/>
      <c r="R5" s="20"/>
      <c r="S5" s="20"/>
      <c r="T5" s="20"/>
      <c r="U5" s="20"/>
      <c r="V5" s="20"/>
    </row>
    <row r="6" spans="1:22" ht="19" x14ac:dyDescent="0.25">
      <c r="A6" s="20"/>
      <c r="B6" s="29" t="s">
        <v>548</v>
      </c>
      <c r="C6" s="27">
        <v>42242000000</v>
      </c>
      <c r="D6" s="27">
        <v>42158000000</v>
      </c>
      <c r="E6" s="27">
        <v>41890000000</v>
      </c>
      <c r="F6" s="28">
        <v>40815000000</v>
      </c>
      <c r="G6" s="20"/>
      <c r="H6" s="20"/>
      <c r="I6" s="20"/>
      <c r="J6" s="20"/>
      <c r="K6" s="20"/>
      <c r="L6" s="20"/>
      <c r="M6" s="20"/>
      <c r="N6" s="20"/>
      <c r="O6" s="20"/>
      <c r="P6" s="20"/>
      <c r="Q6" s="20"/>
      <c r="R6" s="20"/>
      <c r="S6" s="20"/>
      <c r="T6" s="20"/>
      <c r="U6" s="20"/>
      <c r="V6" s="20"/>
    </row>
    <row r="7" spans="1:22" ht="19" x14ac:dyDescent="0.25">
      <c r="A7" s="20"/>
      <c r="B7" s="29" t="s">
        <v>549</v>
      </c>
      <c r="C7" s="27">
        <v>11084000000</v>
      </c>
      <c r="D7" s="27">
        <v>11239000000</v>
      </c>
      <c r="E7" s="27">
        <v>9098000000</v>
      </c>
      <c r="F7" s="28">
        <v>8248000000</v>
      </c>
      <c r="G7" s="20"/>
      <c r="H7" s="20"/>
      <c r="I7" s="20"/>
      <c r="J7" s="20"/>
      <c r="K7" s="20"/>
      <c r="L7" s="20"/>
      <c r="M7" s="20"/>
      <c r="N7" s="20"/>
      <c r="O7" s="20"/>
      <c r="P7" s="20"/>
      <c r="Q7" s="20"/>
      <c r="R7" s="20"/>
      <c r="S7" s="20"/>
      <c r="T7" s="20"/>
      <c r="U7" s="20"/>
      <c r="V7" s="20"/>
    </row>
    <row r="8" spans="1:22" ht="19" x14ac:dyDescent="0.25">
      <c r="A8" s="20"/>
      <c r="B8" s="29" t="s">
        <v>550</v>
      </c>
      <c r="C8" s="27">
        <v>13464000000</v>
      </c>
      <c r="D8" s="27">
        <v>13517000000</v>
      </c>
      <c r="E8" s="27">
        <v>14039000000</v>
      </c>
      <c r="F8" s="28">
        <v>14034000000</v>
      </c>
      <c r="G8" s="20"/>
      <c r="H8" s="20"/>
      <c r="I8" s="20"/>
      <c r="J8" s="20"/>
      <c r="K8" s="20"/>
      <c r="L8" s="20"/>
      <c r="M8" s="20"/>
      <c r="N8" s="20"/>
      <c r="O8" s="20"/>
      <c r="P8" s="20"/>
      <c r="Q8" s="20"/>
      <c r="R8" s="20"/>
      <c r="S8" s="20"/>
      <c r="T8" s="20"/>
      <c r="U8" s="20"/>
      <c r="V8" s="20"/>
    </row>
    <row r="9" spans="1:22" ht="19" x14ac:dyDescent="0.25">
      <c r="A9" s="20"/>
      <c r="B9" s="29" t="s">
        <v>551</v>
      </c>
      <c r="C9" s="27">
        <v>24548000000</v>
      </c>
      <c r="D9" s="27">
        <v>24756000000</v>
      </c>
      <c r="E9" s="27">
        <v>23137000000</v>
      </c>
      <c r="F9" s="28">
        <v>22282000000</v>
      </c>
      <c r="G9" s="20"/>
      <c r="H9" s="20"/>
      <c r="I9" s="20"/>
      <c r="J9" s="20"/>
      <c r="K9" s="20"/>
      <c r="L9" s="20"/>
      <c r="M9" s="20"/>
      <c r="N9" s="20"/>
      <c r="O9" s="20"/>
      <c r="P9" s="20"/>
      <c r="Q9" s="20"/>
      <c r="R9" s="20"/>
      <c r="S9" s="20"/>
      <c r="T9" s="20"/>
      <c r="U9" s="20"/>
      <c r="V9" s="20"/>
    </row>
    <row r="10" spans="1:22" ht="19" x14ac:dyDescent="0.25">
      <c r="A10" s="20"/>
      <c r="B10" s="29" t="s">
        <v>552</v>
      </c>
      <c r="C10" s="27">
        <v>1240000000</v>
      </c>
      <c r="D10" s="27">
        <v>1203000000</v>
      </c>
      <c r="E10" s="27">
        <v>1152000000</v>
      </c>
      <c r="F10" s="28">
        <v>1119000000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1384000000</v>
      </c>
      <c r="D12" s="27">
        <v>1151000000</v>
      </c>
      <c r="E12" s="27">
        <v>2025000000</v>
      </c>
      <c r="F12" s="28">
        <v>2469000000</v>
      </c>
      <c r="G12" s="20"/>
      <c r="H12" s="20"/>
      <c r="I12" s="20"/>
      <c r="J12" s="20"/>
      <c r="K12" s="20"/>
      <c r="L12" s="20"/>
      <c r="M12" s="20"/>
      <c r="N12" s="20"/>
      <c r="O12" s="20"/>
      <c r="P12" s="20"/>
      <c r="Q12" s="20"/>
      <c r="R12" s="20"/>
      <c r="S12" s="20"/>
      <c r="T12" s="20"/>
      <c r="U12" s="20"/>
      <c r="V12" s="20"/>
    </row>
    <row r="13" spans="1:22" ht="19" x14ac:dyDescent="0.25">
      <c r="A13" s="20"/>
      <c r="B13" s="29" t="s">
        <v>555</v>
      </c>
      <c r="C13" s="27">
        <v>17694000000</v>
      </c>
      <c r="D13" s="27">
        <v>17402000000</v>
      </c>
      <c r="E13" s="27">
        <v>18753000000</v>
      </c>
      <c r="F13" s="28">
        <v>18533000000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2221000000</v>
      </c>
      <c r="D17" s="34">
        <v>1986000000</v>
      </c>
      <c r="E17" s="34">
        <v>2487000000</v>
      </c>
      <c r="F17" s="35">
        <v>2219000000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0.70822704081632648</v>
      </c>
      <c r="D24" s="50">
        <f>D17/(D4)</f>
        <v>0.63430213989140849</v>
      </c>
      <c r="E24" s="50">
        <f>E17/(E4)</f>
        <v>0.7704460966542751</v>
      </c>
      <c r="F24" s="51">
        <f>F17/(F4)</f>
        <v>0.72540045766590389</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5.2578002935467071E-2</v>
      </c>
      <c r="D25" s="50">
        <f>D17/D6</f>
        <v>4.7108496607998485E-2</v>
      </c>
      <c r="E25" s="50">
        <f>E17/E6</f>
        <v>5.936977798997374E-2</v>
      </c>
      <c r="F25" s="51">
        <f>F17/F6</f>
        <v>5.4367266936175426E-2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0.31873490838501967</v>
      </c>
      <c r="D26" s="50">
        <f>D8/D6</f>
        <v>0.3206271644764932</v>
      </c>
      <c r="E26" s="50">
        <f>E8/E6</f>
        <v>0.33513965146813079</v>
      </c>
      <c r="F26" s="51">
        <f>F8/F6</f>
        <v>0.34384417493568542</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1.296503644237879</v>
      </c>
      <c r="D27" s="50">
        <f>D9/(D13+D10)</f>
        <v>1.3306100510615426</v>
      </c>
      <c r="E27" s="50">
        <f>E9/(E13+E10)</f>
        <v>1.1623712635016328</v>
      </c>
      <c r="F27" s="51">
        <f>F9/(F13+F10)</f>
        <v>1.1338286179523713</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-0.13633405388990574</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0.11730220766874405</v>
      </c>
      <c r="D31" s="50">
        <f>D17/(D13+D10)</f>
        <v>0.10674549852190271</v>
      </c>
      <c r="E31" s="50">
        <f>E17/(E13+E10)</f>
        <v>0.12494348153730218</v>
      </c>
      <c r="F31" s="51">
        <f>F17/(F13+F10)</f>
        <v>0.11291471605943415</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0.43958333333333327</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30157000000</v>
      </c>
      <c r="D4" s="27">
        <v>27734000000</v>
      </c>
      <c r="E4" s="27">
        <v>27070000000</v>
      </c>
      <c r="F4" s="28">
        <v>27109000000</v>
      </c>
      <c r="G4" s="20"/>
      <c r="H4" s="20"/>
      <c r="I4" s="20"/>
      <c r="J4" s="20"/>
      <c r="K4" s="20"/>
      <c r="L4" s="20"/>
      <c r="M4" s="20"/>
      <c r="N4" s="20"/>
      <c r="O4" s="20"/>
      <c r="P4" s="20"/>
      <c r="Q4" s="20"/>
      <c r="R4" s="20"/>
      <c r="S4" s="20"/>
      <c r="T4" s="20"/>
      <c r="U4" s="20"/>
      <c r="V4" s="20"/>
    </row>
    <row r="5" spans="1:22" ht="19" x14ac:dyDescent="0.25">
      <c r="A5" s="20"/>
      <c r="B5" s="29" t="s">
        <v>547</v>
      </c>
      <c r="C5" s="27">
        <v>52634000000</v>
      </c>
      <c r="D5" s="27">
        <v>51662000000</v>
      </c>
      <c r="E5" s="27">
        <v>50315000000</v>
      </c>
      <c r="F5" s="28">
        <v>49248000000</v>
      </c>
      <c r="G5" s="20"/>
      <c r="H5" s="20"/>
      <c r="I5" s="20"/>
      <c r="J5" s="20"/>
      <c r="K5" s="20"/>
      <c r="L5" s="20"/>
      <c r="M5" s="20"/>
      <c r="N5" s="20"/>
      <c r="O5" s="20"/>
      <c r="P5" s="20"/>
      <c r="Q5" s="20"/>
      <c r="R5" s="20"/>
      <c r="S5" s="20"/>
      <c r="T5" s="20"/>
      <c r="U5" s="20"/>
      <c r="V5" s="20"/>
    </row>
    <row r="6" spans="1:22" ht="19" x14ac:dyDescent="0.25">
      <c r="A6" s="20"/>
      <c r="B6" s="29" t="s">
        <v>548</v>
      </c>
      <c r="C6" s="27">
        <v>3875393000000</v>
      </c>
      <c r="D6" s="27">
        <v>3665743000000</v>
      </c>
      <c r="E6" s="27">
        <v>3743567000000</v>
      </c>
      <c r="F6" s="28">
        <v>3384757000000</v>
      </c>
      <c r="G6" s="20"/>
      <c r="H6" s="20"/>
      <c r="I6" s="20"/>
      <c r="J6" s="20"/>
      <c r="K6" s="20"/>
      <c r="L6" s="20"/>
      <c r="M6" s="20"/>
      <c r="N6" s="20"/>
      <c r="O6" s="20"/>
      <c r="P6" s="20"/>
      <c r="Q6" s="20"/>
      <c r="R6" s="20"/>
      <c r="S6" s="20"/>
      <c r="T6" s="20"/>
      <c r="U6" s="20"/>
      <c r="V6" s="20"/>
    </row>
    <row r="7" spans="1:22" ht="19" x14ac:dyDescent="0.25">
      <c r="A7" s="20"/>
      <c r="B7" s="29" t="s">
        <v>549</v>
      </c>
      <c r="C7" s="27">
        <v>0</v>
      </c>
      <c r="D7" s="27">
        <v>0</v>
      </c>
      <c r="E7" s="27">
        <v>0</v>
      </c>
      <c r="F7" s="28">
        <v>0</v>
      </c>
      <c r="G7" s="20"/>
      <c r="H7" s="20"/>
      <c r="I7" s="20"/>
      <c r="J7" s="20"/>
      <c r="K7" s="20"/>
      <c r="L7" s="20"/>
      <c r="M7" s="20"/>
      <c r="N7" s="20"/>
      <c r="O7" s="20"/>
      <c r="P7" s="20"/>
      <c r="Q7" s="20"/>
      <c r="R7" s="20"/>
      <c r="S7" s="20"/>
      <c r="T7" s="20"/>
      <c r="U7" s="20"/>
      <c r="V7" s="20"/>
    </row>
    <row r="8" spans="1:22" ht="19" x14ac:dyDescent="0.25">
      <c r="A8" s="20"/>
      <c r="B8" s="29" t="s">
        <v>550</v>
      </c>
      <c r="C8" s="27">
        <v>0</v>
      </c>
      <c r="D8" s="27">
        <v>0</v>
      </c>
      <c r="E8" s="27">
        <v>0</v>
      </c>
      <c r="F8" s="28">
        <v>0</v>
      </c>
      <c r="G8" s="20"/>
      <c r="H8" s="20"/>
      <c r="I8" s="20"/>
      <c r="J8" s="20"/>
      <c r="K8" s="20"/>
      <c r="L8" s="20"/>
      <c r="M8" s="20"/>
      <c r="N8" s="20"/>
      <c r="O8" s="20"/>
      <c r="P8" s="20"/>
      <c r="Q8" s="20"/>
      <c r="R8" s="20"/>
      <c r="S8" s="20"/>
      <c r="T8" s="20"/>
      <c r="U8" s="20"/>
      <c r="V8" s="20"/>
    </row>
    <row r="9" spans="1:22" ht="19" x14ac:dyDescent="0.25">
      <c r="A9" s="20"/>
      <c r="B9" s="29" t="s">
        <v>551</v>
      </c>
      <c r="C9" s="27">
        <v>3547515000000</v>
      </c>
      <c r="D9" s="27">
        <v>3373411000000</v>
      </c>
      <c r="E9" s="27">
        <v>3449440000000</v>
      </c>
      <c r="F9" s="28">
        <v>3105403000000</v>
      </c>
      <c r="G9" s="20"/>
      <c r="H9" s="20"/>
      <c r="I9" s="20"/>
      <c r="J9" s="20"/>
      <c r="K9" s="20"/>
      <c r="L9" s="20"/>
      <c r="M9" s="20"/>
      <c r="N9" s="20"/>
      <c r="O9" s="20"/>
      <c r="P9" s="20"/>
      <c r="Q9" s="20"/>
      <c r="R9" s="20"/>
      <c r="S9" s="20"/>
      <c r="T9" s="20"/>
      <c r="U9" s="20"/>
      <c r="V9" s="20"/>
    </row>
    <row r="10" spans="1:22" ht="19" x14ac:dyDescent="0.25">
      <c r="A10" s="20"/>
      <c r="B10" s="29" t="s">
        <v>552</v>
      </c>
      <c r="C10" s="27">
        <v>116217000000</v>
      </c>
      <c r="D10" s="27">
        <v>107336000000</v>
      </c>
      <c r="E10" s="27">
        <v>105415000000</v>
      </c>
      <c r="F10" s="28">
        <v>88184000000</v>
      </c>
      <c r="G10" s="20"/>
      <c r="H10" s="20"/>
      <c r="I10" s="20"/>
      <c r="J10" s="20"/>
      <c r="K10" s="20"/>
      <c r="L10" s="20"/>
      <c r="M10" s="20"/>
      <c r="N10" s="20"/>
      <c r="O10" s="20"/>
      <c r="P10" s="20"/>
      <c r="Q10" s="20"/>
      <c r="R10" s="20"/>
      <c r="S10" s="20"/>
      <c r="T10" s="20"/>
      <c r="U10" s="20"/>
      <c r="V10" s="20"/>
    </row>
    <row r="11" spans="1:22" ht="19" x14ac:dyDescent="0.25">
      <c r="A11" s="20"/>
      <c r="B11" s="29" t="s">
        <v>553</v>
      </c>
      <c r="C11" s="27">
        <v>27404000000</v>
      </c>
      <c r="D11" s="27">
        <v>27404000000</v>
      </c>
      <c r="E11" s="27">
        <v>34838000000</v>
      </c>
      <c r="F11" s="28">
        <v>30063000000</v>
      </c>
      <c r="G11" s="20"/>
      <c r="H11" s="20"/>
      <c r="I11" s="20"/>
      <c r="J11" s="20"/>
      <c r="K11" s="20"/>
      <c r="L11" s="20"/>
      <c r="M11" s="20"/>
      <c r="N11" s="20"/>
      <c r="O11" s="20"/>
      <c r="P11" s="20"/>
      <c r="Q11" s="20"/>
      <c r="R11" s="20"/>
      <c r="S11" s="20"/>
      <c r="T11" s="20"/>
      <c r="U11" s="20"/>
      <c r="V11" s="20"/>
    </row>
    <row r="12" spans="1:22" ht="19" x14ac:dyDescent="0.25">
      <c r="A12" s="20"/>
      <c r="B12" s="29" t="s">
        <v>554</v>
      </c>
      <c r="C12" s="27">
        <v>332901000000</v>
      </c>
      <c r="D12" s="27">
        <v>296456000000</v>
      </c>
      <c r="E12" s="27">
        <v>272268000000</v>
      </c>
      <c r="F12" s="28">
        <v>236990000000</v>
      </c>
      <c r="G12" s="20"/>
      <c r="H12" s="20"/>
      <c r="I12" s="20"/>
      <c r="J12" s="20"/>
      <c r="K12" s="20"/>
      <c r="L12" s="20"/>
      <c r="M12" s="20"/>
      <c r="N12" s="20"/>
      <c r="O12" s="20"/>
      <c r="P12" s="20"/>
      <c r="Q12" s="20"/>
      <c r="R12" s="20"/>
      <c r="S12" s="20"/>
      <c r="T12" s="20"/>
      <c r="U12" s="20"/>
      <c r="V12" s="20"/>
    </row>
    <row r="13" spans="1:22" ht="19" x14ac:dyDescent="0.25">
      <c r="A13" s="20"/>
      <c r="B13" s="29" t="s">
        <v>555</v>
      </c>
      <c r="C13" s="27">
        <v>327878000000</v>
      </c>
      <c r="D13" s="27">
        <v>292332000000</v>
      </c>
      <c r="E13" s="27">
        <v>294127000000</v>
      </c>
      <c r="F13" s="28">
        <v>279354000000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12974000000</v>
      </c>
      <c r="D17" s="34">
        <v>107119000000</v>
      </c>
      <c r="E17" s="34">
        <v>78084000000</v>
      </c>
      <c r="F17" s="35">
        <v>-79910000000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Fail</v>
      </c>
      <c r="G23" s="46">
        <f>(COUNTIF(C23:F23, "Pass") * 100) + (COUNTIF(C23:F23, "Fail") * 0)</f>
        <v>300</v>
      </c>
      <c r="H23" s="47" t="s">
        <v>570</v>
      </c>
      <c r="I23" s="20"/>
      <c r="J23" s="20"/>
      <c r="K23" s="20"/>
      <c r="L23" s="20"/>
      <c r="M23" s="20"/>
      <c r="N23" s="20"/>
      <c r="O23" s="20"/>
      <c r="P23" s="20"/>
      <c r="Q23" s="20"/>
      <c r="R23" s="20"/>
      <c r="S23" s="20"/>
      <c r="T23" s="20"/>
      <c r="U23" s="20"/>
      <c r="V23" s="20"/>
    </row>
    <row r="24" spans="1:22" x14ac:dyDescent="0.2">
      <c r="A24" s="20"/>
      <c r="B24" s="39" t="s">
        <v>499</v>
      </c>
      <c r="C24" s="50">
        <f>C17/(C4)</f>
        <v>0.43021520708293265</v>
      </c>
      <c r="D24" s="50">
        <f>D17/(D4)</f>
        <v>3.8623710968486336</v>
      </c>
      <c r="E24" s="50">
        <f>E17/(E4)</f>
        <v>2.8845216106390841</v>
      </c>
      <c r="F24" s="51">
        <f>F17/(F4)</f>
        <v>-2.9477295363163525</v>
      </c>
      <c r="G24" s="46">
        <f>(IF(C24 &gt; 0.5, 100, IF(C24 &gt;= 0.2, 50, 0))) +
  (IF(D24 &gt; 0.5, 100, IF(D24 &gt;= 0.2, 50, 0))) +
  (IF(E24 &gt; 0.5, 100, IF(E24 &gt;= 0.2, 50, 0))) +
  (IF(F24 &gt; 0.5, 100, IF(F24 &gt;= 0.2, 50, 0)))</f>
        <v>250</v>
      </c>
      <c r="H24" s="47" t="s">
        <v>571</v>
      </c>
      <c r="I24" s="20"/>
      <c r="J24" s="20"/>
      <c r="K24" s="20"/>
      <c r="L24" s="20"/>
      <c r="M24" s="20"/>
      <c r="N24" s="20"/>
      <c r="O24" s="20"/>
      <c r="P24" s="20"/>
      <c r="Q24" s="20"/>
      <c r="R24" s="20"/>
      <c r="S24" s="20"/>
      <c r="T24" s="20"/>
      <c r="U24" s="20"/>
      <c r="V24" s="20"/>
    </row>
    <row r="25" spans="1:22" x14ac:dyDescent="0.2">
      <c r="A25" s="20"/>
      <c r="B25" s="39" t="s">
        <v>487</v>
      </c>
      <c r="C25" s="50">
        <f>C17/C6</f>
        <v>3.3477895016066758E-3</v>
      </c>
      <c r="D25" s="50">
        <f>D17/D6</f>
        <v>2.9221633922509024E-2</v>
      </c>
      <c r="E25" s="50">
        <f>E17/E6</f>
        <v>2.0858181515116467E-2</v>
      </c>
      <c r="F25" s="51">
        <f>F17/F6</f>
        <v>-2.3608784914249382E-2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v>
      </c>
      <c r="D26" s="50">
        <f>D8/D6</f>
        <v>0</v>
      </c>
      <c r="E26" s="50">
        <f>E8/E6</f>
        <v>0</v>
      </c>
      <c r="F26" s="51">
        <f>F8/F6</f>
        <v>0</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7.9881894639660436</v>
      </c>
      <c r="D27" s="50">
        <f>D9/(D13+D10)</f>
        <v>8.440533142508281</v>
      </c>
      <c r="E27" s="50">
        <f>E9/(E13+E10)</f>
        <v>8.6334853407151186</v>
      </c>
      <c r="F27" s="51">
        <f>F9/(F13+F10)</f>
        <v>8.4492025314389263</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Fail</v>
      </c>
      <c r="D28" s="52" t="str">
        <f>IF(D11=0, "Pass", "Fail")</f>
        <v>Fail</v>
      </c>
      <c r="E28" s="52" t="str">
        <f>IF(E11=0, "Pass", "Fail")</f>
        <v>Fail</v>
      </c>
      <c r="F28" s="53" t="str">
        <f>IF(F11=0, "Pass", "Fail")</f>
        <v>Fail</v>
      </c>
      <c r="G28" s="46">
        <f>(COUNTIF(C28:F28, "Pass") * 100) + (COUNTIF(C28:F28, "Fail") * 0)</f>
        <v>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0.12021105081287171</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2.9214469876940746E-2</v>
      </c>
      <c r="D31" s="50">
        <f>D17/(D13+D10)</f>
        <v>0.26801995656394806</v>
      </c>
      <c r="E31" s="50">
        <f>E17/(E13+E10)</f>
        <v>0.19543377166856049</v>
      </c>
      <c r="F31" s="51">
        <f>F17/(F13+F10)</f>
        <v>-0.21741969537843706</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0.25083333333333335</v>
      </c>
      <c r="J2" s="20"/>
      <c r="K2" s="20"/>
      <c r="L2" s="20"/>
      <c r="M2" s="20"/>
      <c r="N2" s="20"/>
      <c r="O2" s="20"/>
      <c r="P2" s="20"/>
      <c r="Q2" s="20"/>
      <c r="R2" s="20"/>
      <c r="S2" s="20"/>
      <c r="T2" s="20"/>
      <c r="U2" s="20"/>
      <c r="V2" s="20"/>
    </row>
    <row r="3" spans="1:22" ht="19" x14ac:dyDescent="0.25">
      <c r="A3" s="20"/>
      <c r="B3" s="26" t="s">
        <v>545</v>
      </c>
      <c r="C3" s="27">
        <v>952400000</v>
      </c>
      <c r="D3" s="27">
        <v>619400000</v>
      </c>
      <c r="E3" s="27">
        <v>272600000</v>
      </c>
      <c r="F3" s="28">
        <v>210200000</v>
      </c>
      <c r="G3" s="20"/>
      <c r="H3" s="20"/>
      <c r="I3" s="20"/>
      <c r="J3" s="20"/>
      <c r="K3" s="20"/>
      <c r="L3" s="20"/>
      <c r="M3" s="20"/>
      <c r="N3" s="20"/>
      <c r="O3" s="20"/>
      <c r="P3" s="20"/>
      <c r="Q3" s="20"/>
      <c r="R3" s="20"/>
      <c r="S3" s="20"/>
      <c r="T3" s="20"/>
      <c r="U3" s="20"/>
      <c r="V3" s="20"/>
    </row>
    <row r="4" spans="1:22" ht="19" x14ac:dyDescent="0.25">
      <c r="A4" s="20"/>
      <c r="B4" s="29" t="s">
        <v>546</v>
      </c>
      <c r="C4" s="27">
        <v>801300000</v>
      </c>
      <c r="D4" s="27">
        <v>808400000</v>
      </c>
      <c r="E4" s="27">
        <v>864300000</v>
      </c>
      <c r="F4" s="28">
        <v>946900000</v>
      </c>
      <c r="G4" s="20"/>
      <c r="H4" s="20"/>
      <c r="I4" s="20"/>
      <c r="J4" s="20"/>
      <c r="K4" s="20"/>
      <c r="L4" s="20"/>
      <c r="M4" s="20"/>
      <c r="N4" s="20"/>
      <c r="O4" s="20"/>
      <c r="P4" s="20"/>
      <c r="Q4" s="20"/>
      <c r="R4" s="20"/>
      <c r="S4" s="20"/>
      <c r="T4" s="20"/>
      <c r="U4" s="20"/>
      <c r="V4" s="20"/>
    </row>
    <row r="5" spans="1:22" ht="19" x14ac:dyDescent="0.25">
      <c r="A5" s="20"/>
      <c r="B5" s="29" t="s">
        <v>547</v>
      </c>
      <c r="C5" s="27">
        <v>3734400000</v>
      </c>
      <c r="D5" s="27">
        <v>3734400000</v>
      </c>
      <c r="E5" s="27">
        <v>3762100000</v>
      </c>
      <c r="F5" s="28">
        <v>3669600000</v>
      </c>
      <c r="G5" s="20"/>
      <c r="H5" s="20"/>
      <c r="I5" s="20"/>
      <c r="J5" s="20"/>
      <c r="K5" s="20"/>
      <c r="L5" s="20"/>
      <c r="M5" s="20"/>
      <c r="N5" s="20"/>
      <c r="O5" s="20"/>
      <c r="P5" s="20"/>
      <c r="Q5" s="20"/>
      <c r="R5" s="20"/>
      <c r="S5" s="20"/>
      <c r="T5" s="20"/>
      <c r="U5" s="20"/>
      <c r="V5" s="20"/>
    </row>
    <row r="6" spans="1:22" ht="19" x14ac:dyDescent="0.25">
      <c r="A6" s="20"/>
      <c r="B6" s="29" t="s">
        <v>548</v>
      </c>
      <c r="C6" s="27">
        <v>9518500000</v>
      </c>
      <c r="D6" s="27">
        <v>9326700000</v>
      </c>
      <c r="E6" s="27">
        <v>8887000000</v>
      </c>
      <c r="F6" s="28">
        <v>9378300000</v>
      </c>
      <c r="G6" s="20"/>
      <c r="H6" s="20"/>
      <c r="I6" s="20"/>
      <c r="J6" s="20"/>
      <c r="K6" s="20"/>
      <c r="L6" s="20"/>
      <c r="M6" s="20"/>
      <c r="N6" s="20"/>
      <c r="O6" s="20"/>
      <c r="P6" s="20"/>
      <c r="Q6" s="20"/>
      <c r="R6" s="20"/>
      <c r="S6" s="20"/>
      <c r="T6" s="20"/>
      <c r="U6" s="20"/>
      <c r="V6" s="20"/>
    </row>
    <row r="7" spans="1:22" ht="19" x14ac:dyDescent="0.25">
      <c r="A7" s="20"/>
      <c r="B7" s="29" t="s">
        <v>549</v>
      </c>
      <c r="C7" s="27">
        <v>2104000000</v>
      </c>
      <c r="D7" s="27">
        <v>2078900000</v>
      </c>
      <c r="E7" s="27">
        <v>1876500000</v>
      </c>
      <c r="F7" s="28">
        <v>2161100000</v>
      </c>
      <c r="G7" s="20"/>
      <c r="H7" s="20"/>
      <c r="I7" s="20"/>
      <c r="J7" s="20"/>
      <c r="K7" s="20"/>
      <c r="L7" s="20"/>
      <c r="M7" s="20"/>
      <c r="N7" s="20"/>
      <c r="O7" s="20"/>
      <c r="P7" s="20"/>
      <c r="Q7" s="20"/>
      <c r="R7" s="20"/>
      <c r="S7" s="20"/>
      <c r="T7" s="20"/>
      <c r="U7" s="20"/>
      <c r="V7" s="20"/>
    </row>
    <row r="8" spans="1:22" ht="19" x14ac:dyDescent="0.25">
      <c r="A8" s="20"/>
      <c r="B8" s="29" t="s">
        <v>550</v>
      </c>
      <c r="C8" s="27">
        <v>2921800000</v>
      </c>
      <c r="D8" s="27">
        <v>2772700000</v>
      </c>
      <c r="E8" s="27">
        <v>2693600000</v>
      </c>
      <c r="F8" s="28">
        <v>2673700000</v>
      </c>
      <c r="G8" s="20"/>
      <c r="H8" s="20"/>
      <c r="I8" s="20"/>
      <c r="J8" s="20"/>
      <c r="K8" s="20"/>
      <c r="L8" s="20"/>
      <c r="M8" s="20"/>
      <c r="N8" s="20"/>
      <c r="O8" s="20"/>
      <c r="P8" s="20"/>
      <c r="Q8" s="20"/>
      <c r="R8" s="20"/>
      <c r="S8" s="20"/>
      <c r="T8" s="20"/>
      <c r="U8" s="20"/>
      <c r="V8" s="20"/>
    </row>
    <row r="9" spans="1:22" ht="19" x14ac:dyDescent="0.25">
      <c r="A9" s="20"/>
      <c r="B9" s="29" t="s">
        <v>551</v>
      </c>
      <c r="C9" s="27">
        <v>5025800000</v>
      </c>
      <c r="D9" s="27">
        <v>4851600000</v>
      </c>
      <c r="E9" s="27">
        <v>4570100000</v>
      </c>
      <c r="F9" s="28">
        <v>4834800000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-2296400000</v>
      </c>
      <c r="D12" s="27">
        <v>-2375500000</v>
      </c>
      <c r="E12" s="27">
        <v>-2653600000</v>
      </c>
      <c r="F12" s="28">
        <v>-2669000000</v>
      </c>
      <c r="G12" s="20"/>
      <c r="H12" s="20"/>
      <c r="I12" s="20"/>
      <c r="J12" s="20"/>
      <c r="K12" s="20"/>
      <c r="L12" s="20"/>
      <c r="M12" s="20"/>
      <c r="N12" s="20"/>
      <c r="O12" s="20"/>
      <c r="P12" s="20"/>
      <c r="Q12" s="20"/>
      <c r="R12" s="20"/>
      <c r="S12" s="20"/>
      <c r="T12" s="20"/>
      <c r="U12" s="20"/>
      <c r="V12" s="20"/>
    </row>
    <row r="13" spans="1:22" ht="19" x14ac:dyDescent="0.25">
      <c r="A13" s="20"/>
      <c r="B13" s="29" t="s">
        <v>555</v>
      </c>
      <c r="C13" s="27">
        <v>4492700000</v>
      </c>
      <c r="D13" s="27">
        <v>4475100000</v>
      </c>
      <c r="E13" s="27">
        <v>4316900000</v>
      </c>
      <c r="F13" s="28">
        <v>4543500000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1144400000</v>
      </c>
      <c r="D15" s="27">
        <v>1036100000</v>
      </c>
      <c r="E15" s="27">
        <v>1007200000</v>
      </c>
      <c r="F15" s="28">
        <v>958400000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872800000</v>
      </c>
      <c r="D17" s="34">
        <v>97600000</v>
      </c>
      <c r="E17" s="34">
        <v>689700000</v>
      </c>
      <c r="F17" s="35">
        <v>612000000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1.0892300012479721</v>
      </c>
      <c r="D24" s="50">
        <f>D17/(D4)</f>
        <v>0.12073231073725878</v>
      </c>
      <c r="E24" s="50">
        <f>E17/(E4)</f>
        <v>0.79798681013536965</v>
      </c>
      <c r="F24" s="51">
        <f>F17/(F4)</f>
        <v>0.64631956912028721</v>
      </c>
      <c r="G24" s="46">
        <f>(IF(C24 &gt; 0.5, 100, IF(C24 &gt;= 0.2, 50, 0))) +
  (IF(D24 &gt; 0.5, 100, IF(D24 &gt;= 0.2, 50, 0))) +
  (IF(E24 &gt; 0.5, 100, IF(E24 &gt;= 0.2, 50, 0))) +
  (IF(F24 &gt; 0.5, 100, IF(F24 &gt;= 0.2, 50, 0)))</f>
        <v>300</v>
      </c>
      <c r="H24" s="47" t="s">
        <v>571</v>
      </c>
      <c r="I24" s="20"/>
      <c r="J24" s="20"/>
      <c r="K24" s="20"/>
      <c r="L24" s="20"/>
      <c r="M24" s="20"/>
      <c r="N24" s="20"/>
      <c r="O24" s="20"/>
      <c r="P24" s="20"/>
      <c r="Q24" s="20"/>
      <c r="R24" s="20"/>
      <c r="S24" s="20"/>
      <c r="T24" s="20"/>
      <c r="U24" s="20"/>
      <c r="V24" s="20"/>
    </row>
    <row r="25" spans="1:22" x14ac:dyDescent="0.2">
      <c r="A25" s="20"/>
      <c r="B25" s="39" t="s">
        <v>487</v>
      </c>
      <c r="C25" s="50">
        <f>C17/C6</f>
        <v>9.1695120029416405E-2</v>
      </c>
      <c r="D25" s="50">
        <f>D17/D6</f>
        <v>1.0464580183773468E-2</v>
      </c>
      <c r="E25" s="50">
        <f>E17/E6</f>
        <v>7.7607741645099579E-2</v>
      </c>
      <c r="F25" s="51">
        <f>F17/F6</f>
        <v>6.5257029525606983E-2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0.30696013027262697</v>
      </c>
      <c r="D26" s="50">
        <f>D8/D6</f>
        <v>0.29728628561013004</v>
      </c>
      <c r="E26" s="50">
        <f>E8/E6</f>
        <v>0.30309440756160683</v>
      </c>
      <c r="F26" s="51">
        <f>F8/F6</f>
        <v>0.28509431346832581</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1.1186591581899525</v>
      </c>
      <c r="D27" s="50">
        <f>D9/(D13+D10)</f>
        <v>1.0841321981631695</v>
      </c>
      <c r="E27" s="50">
        <f>E9/(E13+E10)</f>
        <v>1.0586532002131159</v>
      </c>
      <c r="F27" s="51">
        <f>F9/(F13+F10)</f>
        <v>1.0641135688345988</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-4.7956409771532767E-2</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0.19427070581165001</v>
      </c>
      <c r="D31" s="50">
        <f>D17/(D13+D10)</f>
        <v>2.1809568501262543E-2</v>
      </c>
      <c r="E31" s="50">
        <f>E17/(E13+E10)</f>
        <v>0.15976742569899696</v>
      </c>
      <c r="F31" s="51">
        <f>F17/(F13+F10)</f>
        <v>0.13469792010564544</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0.30416666666666664</v>
      </c>
      <c r="J2" s="20"/>
      <c r="K2" s="20"/>
      <c r="L2" s="20"/>
      <c r="M2" s="20"/>
      <c r="N2" s="20"/>
      <c r="O2" s="20"/>
      <c r="P2" s="20"/>
      <c r="Q2" s="20"/>
      <c r="R2" s="20"/>
      <c r="S2" s="20"/>
      <c r="T2" s="20"/>
      <c r="U2" s="20"/>
      <c r="V2" s="20"/>
    </row>
    <row r="3" spans="1:22" ht="19" x14ac:dyDescent="0.25">
      <c r="A3" s="20"/>
      <c r="B3" s="26" t="s">
        <v>545</v>
      </c>
      <c r="C3" s="27">
        <v>1243000000</v>
      </c>
      <c r="D3" s="27">
        <v>1339000000</v>
      </c>
      <c r="E3" s="27">
        <v>1398000000</v>
      </c>
      <c r="F3" s="28">
        <v>1284000000</v>
      </c>
      <c r="G3" s="20"/>
      <c r="H3" s="20"/>
      <c r="I3" s="20"/>
      <c r="J3" s="20"/>
      <c r="K3" s="20"/>
      <c r="L3" s="20"/>
      <c r="M3" s="20"/>
      <c r="N3" s="20"/>
      <c r="O3" s="20"/>
      <c r="P3" s="20"/>
      <c r="Q3" s="20"/>
      <c r="R3" s="20"/>
      <c r="S3" s="20"/>
      <c r="T3" s="20"/>
      <c r="U3" s="20"/>
      <c r="V3" s="20"/>
    </row>
    <row r="4" spans="1:22" ht="19" x14ac:dyDescent="0.25">
      <c r="A4" s="20"/>
      <c r="B4" s="29" t="s">
        <v>546</v>
      </c>
      <c r="C4" s="27">
        <v>3873000000</v>
      </c>
      <c r="D4" s="27">
        <v>3700000000</v>
      </c>
      <c r="E4" s="27">
        <v>4467000000</v>
      </c>
      <c r="F4" s="28">
        <v>4371000000</v>
      </c>
      <c r="G4" s="20"/>
      <c r="H4" s="20"/>
      <c r="I4" s="20"/>
      <c r="J4" s="20"/>
      <c r="K4" s="20"/>
      <c r="L4" s="20"/>
      <c r="M4" s="20"/>
      <c r="N4" s="20"/>
      <c r="O4" s="20"/>
      <c r="P4" s="20"/>
      <c r="Q4" s="20"/>
      <c r="R4" s="20"/>
      <c r="S4" s="20"/>
      <c r="T4" s="20"/>
      <c r="U4" s="20"/>
      <c r="V4" s="20"/>
    </row>
    <row r="5" spans="1:22" ht="19" x14ac:dyDescent="0.25">
      <c r="A5" s="20"/>
      <c r="B5" s="29" t="s">
        <v>547</v>
      </c>
      <c r="C5" s="27">
        <v>5160000000</v>
      </c>
      <c r="D5" s="27">
        <v>5381000000</v>
      </c>
      <c r="E5" s="27">
        <v>5771000000</v>
      </c>
      <c r="F5" s="28">
        <v>5799000000</v>
      </c>
      <c r="G5" s="20"/>
      <c r="H5" s="20"/>
      <c r="I5" s="20"/>
      <c r="J5" s="20"/>
      <c r="K5" s="20"/>
      <c r="L5" s="20"/>
      <c r="M5" s="20"/>
      <c r="N5" s="20"/>
      <c r="O5" s="20"/>
      <c r="P5" s="20"/>
      <c r="Q5" s="20"/>
      <c r="R5" s="20"/>
      <c r="S5" s="20"/>
      <c r="T5" s="20"/>
      <c r="U5" s="20"/>
      <c r="V5" s="20"/>
    </row>
    <row r="6" spans="1:22" ht="19" x14ac:dyDescent="0.25">
      <c r="A6" s="20"/>
      <c r="B6" s="29" t="s">
        <v>548</v>
      </c>
      <c r="C6" s="27">
        <v>15621000000</v>
      </c>
      <c r="D6" s="27">
        <v>18496000000</v>
      </c>
      <c r="E6" s="27">
        <v>18178000000</v>
      </c>
      <c r="F6" s="28">
        <v>17996000000</v>
      </c>
      <c r="G6" s="20"/>
      <c r="H6" s="20"/>
      <c r="I6" s="20"/>
      <c r="J6" s="20"/>
      <c r="K6" s="20"/>
      <c r="L6" s="20"/>
      <c r="M6" s="20"/>
      <c r="N6" s="20"/>
      <c r="O6" s="20"/>
      <c r="P6" s="20"/>
      <c r="Q6" s="20"/>
      <c r="R6" s="20"/>
      <c r="S6" s="20"/>
      <c r="T6" s="20"/>
      <c r="U6" s="20"/>
      <c r="V6" s="20"/>
    </row>
    <row r="7" spans="1:22" ht="19" x14ac:dyDescent="0.25">
      <c r="A7" s="20"/>
      <c r="B7" s="29" t="s">
        <v>549</v>
      </c>
      <c r="C7" s="27">
        <v>5060000000</v>
      </c>
      <c r="D7" s="27">
        <v>6349000000</v>
      </c>
      <c r="E7" s="27">
        <v>5315000000</v>
      </c>
      <c r="F7" s="28">
        <v>5238000000</v>
      </c>
      <c r="G7" s="20"/>
      <c r="H7" s="20"/>
      <c r="I7" s="20"/>
      <c r="J7" s="20"/>
      <c r="K7" s="20"/>
      <c r="L7" s="20"/>
      <c r="M7" s="20"/>
      <c r="N7" s="20"/>
      <c r="O7" s="20"/>
      <c r="P7" s="20"/>
      <c r="Q7" s="20"/>
      <c r="R7" s="20"/>
      <c r="S7" s="20"/>
      <c r="T7" s="20"/>
      <c r="U7" s="20"/>
      <c r="V7" s="20"/>
    </row>
    <row r="8" spans="1:22" ht="19" x14ac:dyDescent="0.25">
      <c r="A8" s="20"/>
      <c r="B8" s="29" t="s">
        <v>550</v>
      </c>
      <c r="C8" s="27">
        <v>7192000000</v>
      </c>
      <c r="D8" s="27">
        <v>7772000000</v>
      </c>
      <c r="E8" s="27">
        <v>8648000000</v>
      </c>
      <c r="F8" s="28">
        <v>9122000000</v>
      </c>
      <c r="G8" s="20"/>
      <c r="H8" s="20"/>
      <c r="I8" s="20"/>
      <c r="J8" s="20"/>
      <c r="K8" s="20"/>
      <c r="L8" s="20"/>
      <c r="M8" s="20"/>
      <c r="N8" s="20"/>
      <c r="O8" s="20"/>
      <c r="P8" s="20"/>
      <c r="Q8" s="20"/>
      <c r="R8" s="20"/>
      <c r="S8" s="20"/>
      <c r="T8" s="20"/>
      <c r="U8" s="20"/>
      <c r="V8" s="20"/>
    </row>
    <row r="9" spans="1:22" ht="19" x14ac:dyDescent="0.25">
      <c r="A9" s="20"/>
      <c r="B9" s="29" t="s">
        <v>551</v>
      </c>
      <c r="C9" s="27">
        <v>12252000000</v>
      </c>
      <c r="D9" s="27">
        <v>14121000000</v>
      </c>
      <c r="E9" s="27">
        <v>13963000000</v>
      </c>
      <c r="F9" s="28">
        <v>14360000000</v>
      </c>
      <c r="G9" s="20"/>
      <c r="H9" s="20"/>
      <c r="I9" s="20"/>
      <c r="J9" s="20"/>
      <c r="K9" s="20"/>
      <c r="L9" s="20"/>
      <c r="M9" s="20"/>
      <c r="N9" s="20"/>
      <c r="O9" s="20"/>
      <c r="P9" s="20"/>
      <c r="Q9" s="20"/>
      <c r="R9" s="20"/>
      <c r="S9" s="20"/>
      <c r="T9" s="20"/>
      <c r="U9" s="20"/>
      <c r="V9" s="20"/>
    </row>
    <row r="10" spans="1:22" ht="19" x14ac:dyDescent="0.25">
      <c r="A10" s="20"/>
      <c r="B10" s="29" t="s">
        <v>552</v>
      </c>
      <c r="C10" s="27">
        <v>4794000000</v>
      </c>
      <c r="D10" s="27">
        <v>4721000000</v>
      </c>
      <c r="E10" s="27">
        <v>4715000000</v>
      </c>
      <c r="F10" s="28">
        <v>4559000000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8804000000</v>
      </c>
      <c r="D12" s="27">
        <v>9197000000</v>
      </c>
      <c r="E12" s="27">
        <v>9028000000</v>
      </c>
      <c r="F12" s="28">
        <v>8326000000</v>
      </c>
      <c r="G12" s="20"/>
      <c r="H12" s="20"/>
      <c r="I12" s="20"/>
      <c r="J12" s="20"/>
      <c r="K12" s="20"/>
      <c r="L12" s="20"/>
      <c r="M12" s="20"/>
      <c r="N12" s="20"/>
      <c r="O12" s="20"/>
      <c r="P12" s="20"/>
      <c r="Q12" s="20"/>
      <c r="R12" s="20"/>
      <c r="S12" s="20"/>
      <c r="T12" s="20"/>
      <c r="U12" s="20"/>
      <c r="V12" s="20"/>
    </row>
    <row r="13" spans="1:22" ht="19" x14ac:dyDescent="0.25">
      <c r="A13" s="20"/>
      <c r="B13" s="29" t="s">
        <v>555</v>
      </c>
      <c r="C13" s="27">
        <v>3369000000</v>
      </c>
      <c r="D13" s="27">
        <v>4375000000</v>
      </c>
      <c r="E13" s="27">
        <v>4215000000</v>
      </c>
      <c r="F13" s="28">
        <v>3636000000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1645000000</v>
      </c>
      <c r="D17" s="34">
        <v>1651000000</v>
      </c>
      <c r="E17" s="34">
        <v>1701000000</v>
      </c>
      <c r="F17" s="35">
        <v>1986000000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Pass</v>
      </c>
      <c r="F21" s="45"/>
      <c r="G21" s="46">
        <f>(((COUNTIF(C21:E21, "Pass") * 100) + (COUNTIF(C21:E21, "Fail") * 0)) * (400/300)) / 2</f>
        <v>66.666666666666657</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Fail</v>
      </c>
      <c r="E22" s="44" t="str">
        <f>IF(E17&gt;F17, "Pass", "Fail")</f>
        <v>Fail</v>
      </c>
      <c r="F22" s="40"/>
      <c r="G22" s="46">
        <f>(((COUNTIF(C22:F22, "Pass") * 100) + (COUNTIF(C22:F22, "Fail") * 0)) * (400/300)) / 2</f>
        <v>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0.42473534727601342</v>
      </c>
      <c r="D24" s="50">
        <f>D17/(D4)</f>
        <v>0.44621621621621621</v>
      </c>
      <c r="E24" s="50">
        <f>E17/(E4)</f>
        <v>0.38079247817327067</v>
      </c>
      <c r="F24" s="51">
        <f>F17/(F4)</f>
        <v>0.4543582704186685</v>
      </c>
      <c r="G24" s="46">
        <f>(IF(C24 &gt; 0.5, 100, IF(C24 &gt;= 0.2, 50, 0))) +
  (IF(D24 &gt; 0.5, 100, IF(D24 &gt;= 0.2, 50, 0))) +
  (IF(E24 &gt; 0.5, 100, IF(E24 &gt;= 0.2, 50, 0))) +
  (IF(F24 &gt; 0.5, 100, IF(F24 &gt;= 0.2, 50, 0)))</f>
        <v>200</v>
      </c>
      <c r="H24" s="47" t="s">
        <v>571</v>
      </c>
      <c r="I24" s="20"/>
      <c r="J24" s="20"/>
      <c r="K24" s="20"/>
      <c r="L24" s="20"/>
      <c r="M24" s="20"/>
      <c r="N24" s="20"/>
      <c r="O24" s="20"/>
      <c r="P24" s="20"/>
      <c r="Q24" s="20"/>
      <c r="R24" s="20"/>
      <c r="S24" s="20"/>
      <c r="T24" s="20"/>
      <c r="U24" s="20"/>
      <c r="V24" s="20"/>
    </row>
    <row r="25" spans="1:22" x14ac:dyDescent="0.2">
      <c r="A25" s="20"/>
      <c r="B25" s="39" t="s">
        <v>487</v>
      </c>
      <c r="C25" s="50">
        <f>C17/C6</f>
        <v>0.10530695858139684</v>
      </c>
      <c r="D25" s="50">
        <f>D17/D6</f>
        <v>8.9262543252595153E-2</v>
      </c>
      <c r="E25" s="50">
        <f>E17/E6</f>
        <v>9.3574650676642099E-2</v>
      </c>
      <c r="F25" s="51">
        <f>F17/F6</f>
        <v>0.11035785730162258</v>
      </c>
      <c r="G25" s="46">
        <f>(IF(C25 &gt; 0.17, 100, IF(C25 &gt;= 0.1, 50, 0))) +
  (IF(D25 &gt; 0.17, 100, IF(D25 &gt;= 0.1, 50, 0))) +
  (IF(E25 &gt; 0.17, 100, IF(E25 &gt;= 0.1, 50, 0))) +
  (IF(F25 &gt; 0.17, 100, IF(F25 &gt;= 0.1, 50, 0)))</f>
        <v>100</v>
      </c>
      <c r="H25" s="47" t="s">
        <v>572</v>
      </c>
      <c r="I25" s="20"/>
      <c r="J25" s="20"/>
      <c r="K25" s="20"/>
      <c r="L25" s="20"/>
      <c r="M25" s="20"/>
      <c r="N25" s="20"/>
      <c r="O25" s="20"/>
      <c r="P25" s="20"/>
      <c r="Q25" s="20"/>
      <c r="R25" s="20"/>
      <c r="S25" s="20"/>
      <c r="T25" s="20"/>
      <c r="U25" s="20"/>
      <c r="V25" s="20"/>
    </row>
    <row r="26" spans="1:22" x14ac:dyDescent="0.2">
      <c r="A26" s="20"/>
      <c r="B26" s="39" t="s">
        <v>489</v>
      </c>
      <c r="C26" s="50">
        <f>C8/C6</f>
        <v>0.46040586390115867</v>
      </c>
      <c r="D26" s="50">
        <f>D8/D6</f>
        <v>0.42019896193771628</v>
      </c>
      <c r="E26" s="50">
        <f>E8/E6</f>
        <v>0.47573990538012983</v>
      </c>
      <c r="F26" s="51">
        <f>F8/F6</f>
        <v>0.50689042009335405</v>
      </c>
      <c r="G26" s="46">
        <f>(IF(C26 &lt; 0.5, 100, 0)) +
  (IF(D26 &lt; 0.5, 100, 0)) +
  (IF(E26 &lt; 0.5, 100, 0)) +
  (IF(F26 &lt; 0.5, 100, 0))</f>
        <v>300</v>
      </c>
      <c r="H26" s="47" t="s">
        <v>573</v>
      </c>
      <c r="I26" s="20"/>
      <c r="J26" s="20"/>
      <c r="K26" s="20"/>
      <c r="L26" s="20"/>
      <c r="M26" s="20"/>
      <c r="N26" s="20"/>
      <c r="O26" s="20"/>
      <c r="P26" s="20"/>
      <c r="Q26" s="20"/>
      <c r="R26" s="20"/>
      <c r="S26" s="20"/>
      <c r="T26" s="20"/>
      <c r="U26" s="20"/>
      <c r="V26" s="20"/>
    </row>
    <row r="27" spans="1:22" x14ac:dyDescent="0.2">
      <c r="A27" s="20"/>
      <c r="B27" s="39" t="s">
        <v>574</v>
      </c>
      <c r="C27" s="50">
        <f>C9/(C13+C10)</f>
        <v>1.5009187798603454</v>
      </c>
      <c r="D27" s="50">
        <f>D9/(D13+D10)</f>
        <v>1.5524406332453826</v>
      </c>
      <c r="E27" s="50">
        <f>E9/(E13+E10)</f>
        <v>1.563605823068309</v>
      </c>
      <c r="F27" s="51">
        <f>F9/(F13+F10)</f>
        <v>1.7522879804759</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2.0100803424016697E-2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0.2015190493691045</v>
      </c>
      <c r="D31" s="50">
        <f>D17/(D13+D10)</f>
        <v>0.18150835532102022</v>
      </c>
      <c r="E31" s="50">
        <f>E17/(E13+E10)</f>
        <v>0.19048152295632698</v>
      </c>
      <c r="F31" s="51">
        <f>F17/(F13+F10)</f>
        <v>0.24234289200732154</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t="e">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#DIV/0!</v>
      </c>
      <c r="J2" s="20"/>
      <c r="K2" s="20"/>
      <c r="L2" s="20"/>
      <c r="M2" s="20"/>
      <c r="N2" s="20"/>
      <c r="O2" s="20"/>
      <c r="P2" s="20"/>
      <c r="Q2" s="20"/>
      <c r="R2" s="20"/>
      <c r="S2" s="20"/>
      <c r="T2" s="20"/>
      <c r="U2" s="20"/>
      <c r="V2" s="20"/>
    </row>
    <row r="3" spans="1:22" ht="19" x14ac:dyDescent="0.25">
      <c r="A3" s="20"/>
      <c r="B3" s="26" t="s">
        <v>545</v>
      </c>
      <c r="C3" s="27">
        <v>1851000000</v>
      </c>
      <c r="D3" s="27">
        <v>2226000000</v>
      </c>
      <c r="E3" s="27">
        <v>1702000000</v>
      </c>
      <c r="F3" s="28">
        <v>1685000000</v>
      </c>
      <c r="G3" s="20"/>
      <c r="H3" s="20"/>
      <c r="I3" s="20"/>
      <c r="J3" s="20"/>
      <c r="K3" s="20"/>
      <c r="L3" s="20"/>
      <c r="M3" s="20"/>
      <c r="N3" s="20"/>
      <c r="O3" s="20"/>
      <c r="P3" s="20"/>
      <c r="Q3" s="20"/>
      <c r="R3" s="20"/>
      <c r="S3" s="20"/>
      <c r="T3" s="20"/>
      <c r="U3" s="20"/>
      <c r="V3" s="20"/>
    </row>
    <row r="4" spans="1:22" ht="19" x14ac:dyDescent="0.25">
      <c r="A4" s="20"/>
      <c r="B4" s="29" t="s">
        <v>546</v>
      </c>
      <c r="C4" s="27">
        <v>2042000000</v>
      </c>
      <c r="D4" s="27">
        <v>1820000000</v>
      </c>
      <c r="E4" s="27">
        <v>1827000000</v>
      </c>
      <c r="F4" s="28">
        <v>1957000000</v>
      </c>
      <c r="G4" s="20"/>
      <c r="H4" s="20"/>
      <c r="I4" s="20"/>
      <c r="J4" s="20"/>
      <c r="K4" s="20"/>
      <c r="L4" s="20"/>
      <c r="M4" s="20"/>
      <c r="N4" s="20"/>
      <c r="O4" s="20"/>
      <c r="P4" s="20"/>
      <c r="Q4" s="20"/>
      <c r="R4" s="20"/>
      <c r="S4" s="20"/>
      <c r="T4" s="20"/>
      <c r="U4" s="20"/>
      <c r="V4" s="20"/>
    </row>
    <row r="5" spans="1:22" ht="19" x14ac:dyDescent="0.25">
      <c r="A5" s="20"/>
      <c r="B5" s="29" t="s">
        <v>547</v>
      </c>
      <c r="C5" s="27">
        <v>9271000000</v>
      </c>
      <c r="D5" s="27">
        <v>9185000000</v>
      </c>
      <c r="E5" s="27">
        <v>9810000000</v>
      </c>
      <c r="F5" s="28">
        <v>10326000000</v>
      </c>
      <c r="G5" s="20"/>
      <c r="H5" s="20"/>
      <c r="I5" s="20"/>
      <c r="J5" s="20"/>
      <c r="K5" s="20"/>
      <c r="L5" s="20"/>
      <c r="M5" s="20"/>
      <c r="N5" s="20"/>
      <c r="O5" s="20"/>
      <c r="P5" s="20"/>
      <c r="Q5" s="20"/>
      <c r="R5" s="20"/>
      <c r="S5" s="20"/>
      <c r="T5" s="20"/>
      <c r="U5" s="20"/>
      <c r="V5" s="20"/>
    </row>
    <row r="6" spans="1:22" ht="19" x14ac:dyDescent="0.25">
      <c r="A6" s="20"/>
      <c r="B6" s="29" t="s">
        <v>548</v>
      </c>
      <c r="C6" s="27">
        <v>27851000000</v>
      </c>
      <c r="D6" s="27">
        <v>27316000000</v>
      </c>
      <c r="E6" s="27">
        <v>27929000000</v>
      </c>
      <c r="F6" s="28">
        <v>29177000000</v>
      </c>
      <c r="G6" s="20"/>
      <c r="H6" s="20"/>
      <c r="I6" s="20"/>
      <c r="J6" s="20"/>
      <c r="K6" s="20"/>
      <c r="L6" s="20"/>
      <c r="M6" s="20"/>
      <c r="N6" s="20"/>
      <c r="O6" s="20"/>
      <c r="P6" s="20"/>
      <c r="Q6" s="20"/>
      <c r="R6" s="20"/>
      <c r="S6" s="20"/>
      <c r="T6" s="20"/>
      <c r="U6" s="20"/>
      <c r="V6" s="20"/>
    </row>
    <row r="7" spans="1:22" ht="19" x14ac:dyDescent="0.25">
      <c r="A7" s="20"/>
      <c r="B7" s="29" t="s">
        <v>549</v>
      </c>
      <c r="C7" s="27">
        <v>5481000000</v>
      </c>
      <c r="D7" s="27">
        <v>3926000000</v>
      </c>
      <c r="E7" s="27">
        <v>4042000000</v>
      </c>
      <c r="F7" s="28">
        <v>7494000000</v>
      </c>
      <c r="G7" s="20"/>
      <c r="H7" s="20"/>
      <c r="I7" s="20"/>
      <c r="J7" s="20"/>
      <c r="K7" s="20"/>
      <c r="L7" s="20"/>
      <c r="M7" s="20"/>
      <c r="N7" s="20"/>
      <c r="O7" s="20"/>
      <c r="P7" s="20"/>
      <c r="Q7" s="20"/>
      <c r="R7" s="20"/>
      <c r="S7" s="20"/>
      <c r="T7" s="20"/>
      <c r="U7" s="20"/>
      <c r="V7" s="20"/>
    </row>
    <row r="8" spans="1:22" ht="19" x14ac:dyDescent="0.25">
      <c r="A8" s="20"/>
      <c r="B8" s="29" t="s">
        <v>550</v>
      </c>
      <c r="C8" s="27">
        <v>11159000000</v>
      </c>
      <c r="D8" s="27">
        <v>3420000000</v>
      </c>
      <c r="E8" s="27">
        <v>3488000000</v>
      </c>
      <c r="F8" s="28">
        <v>3327000000</v>
      </c>
      <c r="G8" s="20"/>
      <c r="H8" s="20"/>
      <c r="I8" s="20"/>
      <c r="J8" s="20"/>
      <c r="K8" s="20"/>
      <c r="L8" s="20"/>
      <c r="M8" s="20"/>
      <c r="N8" s="20"/>
      <c r="O8" s="20"/>
      <c r="P8" s="20"/>
      <c r="Q8" s="20"/>
      <c r="R8" s="20"/>
      <c r="S8" s="20"/>
      <c r="T8" s="20"/>
      <c r="U8" s="20"/>
      <c r="V8" s="20"/>
    </row>
    <row r="9" spans="1:22" ht="19" x14ac:dyDescent="0.25">
      <c r="A9" s="20"/>
      <c r="B9" s="29" t="s">
        <v>551</v>
      </c>
      <c r="C9" s="27">
        <v>16640000000</v>
      </c>
      <c r="D9" s="27">
        <v>7346000000</v>
      </c>
      <c r="E9" s="27">
        <v>7530000000</v>
      </c>
      <c r="F9" s="28">
        <v>10821000000</v>
      </c>
      <c r="G9" s="20"/>
      <c r="H9" s="20"/>
      <c r="I9" s="20"/>
      <c r="J9" s="20"/>
      <c r="K9" s="20"/>
      <c r="L9" s="20"/>
      <c r="M9" s="20"/>
      <c r="N9" s="20"/>
      <c r="O9" s="20"/>
      <c r="P9" s="20"/>
      <c r="Q9" s="20"/>
      <c r="R9" s="20"/>
      <c r="S9" s="20"/>
      <c r="T9" s="20"/>
      <c r="U9" s="20"/>
      <c r="V9" s="20"/>
    </row>
    <row r="10" spans="1:22" ht="19" x14ac:dyDescent="0.25">
      <c r="A10" s="20"/>
      <c r="B10" s="29" t="s">
        <v>552</v>
      </c>
      <c r="C10" s="27">
        <v>7000000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429000000</v>
      </c>
      <c r="D12" s="27">
        <v>0</v>
      </c>
      <c r="E12" s="27">
        <v>0</v>
      </c>
      <c r="F12" s="28">
        <v>0</v>
      </c>
      <c r="G12" s="20"/>
      <c r="H12" s="20"/>
      <c r="I12" s="20"/>
      <c r="J12" s="20"/>
      <c r="K12" s="20"/>
      <c r="L12" s="20"/>
      <c r="M12" s="20"/>
      <c r="N12" s="20"/>
      <c r="O12" s="20"/>
      <c r="P12" s="20"/>
      <c r="Q12" s="20"/>
      <c r="R12" s="20"/>
      <c r="S12" s="20"/>
      <c r="T12" s="20"/>
      <c r="U12" s="20"/>
      <c r="V12" s="20"/>
    </row>
    <row r="13" spans="1:22" ht="19" x14ac:dyDescent="0.25">
      <c r="A13" s="20"/>
      <c r="B13" s="29" t="s">
        <v>555</v>
      </c>
      <c r="C13" s="27">
        <v>11211000000</v>
      </c>
      <c r="D13" s="27">
        <v>19970000000</v>
      </c>
      <c r="E13" s="27">
        <v>20399000000</v>
      </c>
      <c r="F13" s="28">
        <v>18356000000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3168000000</v>
      </c>
      <c r="D17" s="34">
        <v>2525000000</v>
      </c>
      <c r="E17" s="34">
        <v>334000000</v>
      </c>
      <c r="F17" s="35">
        <v>3397000000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1.5514201762977473</v>
      </c>
      <c r="D24" s="50">
        <f>D17/(D4)</f>
        <v>1.3873626373626373</v>
      </c>
      <c r="E24" s="50">
        <f>E17/(E4)</f>
        <v>0.18281335522714834</v>
      </c>
      <c r="F24" s="51">
        <f>F17/(F4)</f>
        <v>1.7358201328564129</v>
      </c>
      <c r="G24" s="46">
        <f>(IF(C24 &gt; 0.5, 100, IF(C24 &gt;= 0.2, 50, 0))) +
  (IF(D24 &gt; 0.5, 100, IF(D24 &gt;= 0.2, 50, 0))) +
  (IF(E24 &gt; 0.5, 100, IF(E24 &gt;= 0.2, 50, 0))) +
  (IF(F24 &gt; 0.5, 100, IF(F24 &gt;= 0.2, 50, 0)))</f>
        <v>300</v>
      </c>
      <c r="H24" s="47" t="s">
        <v>571</v>
      </c>
      <c r="I24" s="20"/>
      <c r="J24" s="20"/>
      <c r="K24" s="20"/>
      <c r="L24" s="20"/>
      <c r="M24" s="20"/>
      <c r="N24" s="20"/>
      <c r="O24" s="20"/>
      <c r="P24" s="20"/>
      <c r="Q24" s="20"/>
      <c r="R24" s="20"/>
      <c r="S24" s="20"/>
      <c r="T24" s="20"/>
      <c r="U24" s="20"/>
      <c r="V24" s="20"/>
    </row>
    <row r="25" spans="1:22" x14ac:dyDescent="0.2">
      <c r="A25" s="20"/>
      <c r="B25" s="39" t="s">
        <v>487</v>
      </c>
      <c r="C25" s="50">
        <f>C17/C6</f>
        <v>0.11374815985063373</v>
      </c>
      <c r="D25" s="50">
        <f>D17/D6</f>
        <v>9.2436667154781077E-2</v>
      </c>
      <c r="E25" s="50">
        <f>E17/E6</f>
        <v>1.1958895771420388E-2</v>
      </c>
      <c r="F25" s="51">
        <f>F17/F6</f>
        <v>0.1164273228913185</v>
      </c>
      <c r="G25" s="46">
        <f>(IF(C25 &gt; 0.17, 100, IF(C25 &gt;= 0.1, 50, 0))) +
  (IF(D25 &gt; 0.17, 100, IF(D25 &gt;= 0.1, 50, 0))) +
  (IF(E25 &gt; 0.17, 100, IF(E25 &gt;= 0.1, 50, 0))) +
  (IF(F25 &gt; 0.17, 100, IF(F25 &gt;= 0.1, 50, 0)))</f>
        <v>100</v>
      </c>
      <c r="H25" s="47" t="s">
        <v>572</v>
      </c>
      <c r="I25" s="20"/>
      <c r="J25" s="20"/>
      <c r="K25" s="20"/>
      <c r="L25" s="20"/>
      <c r="M25" s="20"/>
      <c r="N25" s="20"/>
      <c r="O25" s="20"/>
      <c r="P25" s="20"/>
      <c r="Q25" s="20"/>
      <c r="R25" s="20"/>
      <c r="S25" s="20"/>
      <c r="T25" s="20"/>
      <c r="U25" s="20"/>
      <c r="V25" s="20"/>
    </row>
    <row r="26" spans="1:22" x14ac:dyDescent="0.2">
      <c r="A26" s="20"/>
      <c r="B26" s="39" t="s">
        <v>489</v>
      </c>
      <c r="C26" s="50">
        <f>C8/C6</f>
        <v>0.40066783957488061</v>
      </c>
      <c r="D26" s="50">
        <f>D8/D6</f>
        <v>0.12520134719578269</v>
      </c>
      <c r="E26" s="50">
        <f>E8/E6</f>
        <v>0.12488810913387519</v>
      </c>
      <c r="F26" s="51">
        <f>F8/F6</f>
        <v>0.11402817287589539</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1.4833303619183456</v>
      </c>
      <c r="D27" s="50">
        <f>D9/(D13+D10)</f>
        <v>0.36785177766649974</v>
      </c>
      <c r="E27" s="50">
        <f>E9/(E13+E10)</f>
        <v>0.3691357419481347</v>
      </c>
      <c r="F27" s="51">
        <f>F9/(F13+F10)</f>
        <v>0.5895075179777729</v>
      </c>
      <c r="G27" s="46">
        <f>(IF(C27 &lt; 0.8, 100, IF(C27 &lt; 1, 50, 0))) +
  (IF(D27 &lt; 0.8, 100, IF(D27 &lt; 1, 50, 0))) +
  (IF(E27 &lt; 0.8, 100, IF(E27 &lt; 1, 50, 0))) +
  (IF(F27 &lt; 0.8, 100, IF(F27 &lt; 1, 50, 0)))</f>
        <v>300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t="e">
        <f>(((C12-D12)/D12)+((D12-E12)/E12)+((E12-F12)/F12))/3</f>
        <v>#DIV/0!</v>
      </c>
      <c r="D29" s="54"/>
      <c r="E29" s="55"/>
      <c r="F29" s="56"/>
      <c r="G29" s="46" t="e">
        <f>(IF(C29 &gt;= 0.17, 100, IF(C29 &gt;= 0, 50, 0))) * (400/100)</f>
        <v>#DIV/0!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Fail</v>
      </c>
      <c r="E30" s="57" t="str">
        <f>IF(E10&lt;&gt;0,"Pass","Fail")</f>
        <v>Fail</v>
      </c>
      <c r="F30" s="58" t="str">
        <f>IF(F10&lt;&gt;0,"Pass","Fail")</f>
        <v>Fail</v>
      </c>
      <c r="G30" s="46">
        <f>(COUNTIF(C30:F30, "Pass") * 100) + (COUNTIF(C30:F30, "Fail") * 0)</f>
        <v>100</v>
      </c>
      <c r="H30" s="47" t="s">
        <v>579</v>
      </c>
      <c r="I30" s="20"/>
      <c r="J30" s="20"/>
      <c r="K30" s="20"/>
      <c r="L30" s="20"/>
      <c r="M30" s="20"/>
      <c r="N30" s="20"/>
      <c r="O30" s="20"/>
      <c r="P30" s="20"/>
      <c r="Q30" s="20"/>
      <c r="R30" s="20"/>
      <c r="S30" s="20"/>
      <c r="T30" s="20"/>
      <c r="U30" s="20"/>
      <c r="V30" s="20"/>
    </row>
    <row r="31" spans="1:22" x14ac:dyDescent="0.2">
      <c r="A31" s="20"/>
      <c r="B31" s="39" t="s">
        <v>580</v>
      </c>
      <c r="C31" s="50">
        <f>C17/(C13+C10)</f>
        <v>0.28240328044214658</v>
      </c>
      <c r="D31" s="50">
        <f>D17/(D13+D10)</f>
        <v>0.12643965948923386</v>
      </c>
      <c r="E31" s="50">
        <f>E17/(E13+E10)</f>
        <v>1.6373351634884063E-2</v>
      </c>
      <c r="F31" s="51">
        <f>F17/(F13+F10)</f>
        <v>0.18506210503377643</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0.31125000000000003</v>
      </c>
      <c r="J2" s="20"/>
      <c r="K2" s="20"/>
      <c r="L2" s="20"/>
      <c r="M2" s="20"/>
      <c r="N2" s="20"/>
      <c r="O2" s="20"/>
      <c r="P2" s="20"/>
      <c r="Q2" s="20"/>
      <c r="R2" s="20"/>
      <c r="S2" s="20"/>
      <c r="T2" s="20"/>
      <c r="U2" s="20"/>
      <c r="V2" s="20"/>
    </row>
    <row r="3" spans="1:22" ht="19" x14ac:dyDescent="0.25">
      <c r="A3" s="20"/>
      <c r="B3" s="26" t="s">
        <v>545</v>
      </c>
      <c r="C3" s="27">
        <v>1142000000</v>
      </c>
      <c r="D3" s="27">
        <v>1314000000</v>
      </c>
      <c r="E3" s="27">
        <v>894000000</v>
      </c>
      <c r="F3" s="28">
        <v>762000000</v>
      </c>
      <c r="G3" s="20"/>
      <c r="H3" s="20"/>
      <c r="I3" s="20"/>
      <c r="J3" s="20"/>
      <c r="K3" s="20"/>
      <c r="L3" s="20"/>
      <c r="M3" s="20"/>
      <c r="N3" s="20"/>
      <c r="O3" s="20"/>
      <c r="P3" s="20"/>
      <c r="Q3" s="20"/>
      <c r="R3" s="20"/>
      <c r="S3" s="20"/>
      <c r="T3" s="20"/>
      <c r="U3" s="20"/>
      <c r="V3" s="20"/>
    </row>
    <row r="4" spans="1:22" ht="19" x14ac:dyDescent="0.25">
      <c r="A4" s="20"/>
      <c r="B4" s="29" t="s">
        <v>546</v>
      </c>
      <c r="C4" s="27">
        <v>3575000000</v>
      </c>
      <c r="D4" s="27">
        <v>3372000000</v>
      </c>
      <c r="E4" s="27">
        <v>3167000000</v>
      </c>
      <c r="F4" s="28">
        <v>2857000000</v>
      </c>
      <c r="G4" s="20"/>
      <c r="H4" s="20"/>
      <c r="I4" s="20"/>
      <c r="J4" s="20"/>
      <c r="K4" s="20"/>
      <c r="L4" s="20"/>
      <c r="M4" s="20"/>
      <c r="N4" s="20"/>
      <c r="O4" s="20"/>
      <c r="P4" s="20"/>
      <c r="Q4" s="20"/>
      <c r="R4" s="20"/>
      <c r="S4" s="20"/>
      <c r="T4" s="20"/>
      <c r="U4" s="20"/>
      <c r="V4" s="20"/>
    </row>
    <row r="5" spans="1:22" ht="19" x14ac:dyDescent="0.25">
      <c r="A5" s="20"/>
      <c r="B5" s="29" t="s">
        <v>547</v>
      </c>
      <c r="C5" s="27">
        <v>20202000000</v>
      </c>
      <c r="D5" s="27">
        <v>20072000000</v>
      </c>
      <c r="E5" s="27">
        <v>20182000000</v>
      </c>
      <c r="F5" s="28">
        <v>20184000000</v>
      </c>
      <c r="G5" s="20"/>
      <c r="H5" s="20"/>
      <c r="I5" s="20"/>
      <c r="J5" s="20"/>
      <c r="K5" s="20"/>
      <c r="L5" s="20"/>
      <c r="M5" s="20"/>
      <c r="N5" s="20"/>
      <c r="O5" s="20"/>
      <c r="P5" s="20"/>
      <c r="Q5" s="20"/>
      <c r="R5" s="20"/>
      <c r="S5" s="20"/>
      <c r="T5" s="20"/>
      <c r="U5" s="20"/>
      <c r="V5" s="20"/>
    </row>
    <row r="6" spans="1:22" ht="19" x14ac:dyDescent="0.25">
      <c r="A6" s="20"/>
      <c r="B6" s="29" t="s">
        <v>548</v>
      </c>
      <c r="C6" s="27">
        <v>52130000000</v>
      </c>
      <c r="D6" s="27">
        <v>51837000000</v>
      </c>
      <c r="E6" s="27">
        <v>50598000000</v>
      </c>
      <c r="F6" s="28">
        <v>49779000000</v>
      </c>
      <c r="G6" s="20"/>
      <c r="H6" s="20"/>
      <c r="I6" s="20"/>
      <c r="J6" s="20"/>
      <c r="K6" s="20"/>
      <c r="L6" s="20"/>
      <c r="M6" s="20"/>
      <c r="N6" s="20"/>
      <c r="O6" s="20"/>
      <c r="P6" s="20"/>
      <c r="Q6" s="20"/>
      <c r="R6" s="20"/>
      <c r="S6" s="20"/>
      <c r="T6" s="20"/>
      <c r="U6" s="20"/>
      <c r="V6" s="20"/>
    </row>
    <row r="7" spans="1:22" ht="19" x14ac:dyDescent="0.25">
      <c r="A7" s="20"/>
      <c r="B7" s="29" t="s">
        <v>549</v>
      </c>
      <c r="C7" s="27">
        <v>8916000000</v>
      </c>
      <c r="D7" s="27">
        <v>8076000000</v>
      </c>
      <c r="E7" s="27">
        <v>6485000000</v>
      </c>
      <c r="F7" s="28">
        <v>7694000000</v>
      </c>
      <c r="G7" s="20"/>
      <c r="H7" s="20"/>
      <c r="I7" s="20"/>
      <c r="J7" s="20"/>
      <c r="K7" s="20"/>
      <c r="L7" s="20"/>
      <c r="M7" s="20"/>
      <c r="N7" s="20"/>
      <c r="O7" s="20"/>
      <c r="P7" s="20"/>
      <c r="Q7" s="20"/>
      <c r="R7" s="20"/>
      <c r="S7" s="20"/>
      <c r="T7" s="20"/>
      <c r="U7" s="20"/>
      <c r="V7" s="20"/>
    </row>
    <row r="8" spans="1:22" ht="19" x14ac:dyDescent="0.25">
      <c r="A8" s="20"/>
      <c r="B8" s="29" t="s">
        <v>550</v>
      </c>
      <c r="C8" s="27">
        <v>17538000000</v>
      </c>
      <c r="D8" s="27">
        <v>18636000000</v>
      </c>
      <c r="E8" s="27">
        <v>19141000000</v>
      </c>
      <c r="F8" s="28">
        <v>18255000000</v>
      </c>
      <c r="G8" s="20"/>
      <c r="H8" s="20"/>
      <c r="I8" s="20"/>
      <c r="J8" s="20"/>
      <c r="K8" s="20"/>
      <c r="L8" s="20"/>
      <c r="M8" s="20"/>
      <c r="N8" s="20"/>
      <c r="O8" s="20"/>
      <c r="P8" s="20"/>
      <c r="Q8" s="20"/>
      <c r="R8" s="20"/>
      <c r="S8" s="20"/>
      <c r="T8" s="20"/>
      <c r="U8" s="20"/>
      <c r="V8" s="20"/>
    </row>
    <row r="9" spans="1:22" ht="19" x14ac:dyDescent="0.25">
      <c r="A9" s="20"/>
      <c r="B9" s="29" t="s">
        <v>551</v>
      </c>
      <c r="C9" s="27">
        <v>26454000000</v>
      </c>
      <c r="D9" s="27">
        <v>26712000000</v>
      </c>
      <c r="E9" s="27">
        <v>25626000000</v>
      </c>
      <c r="F9" s="28">
        <v>25949000000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4559000000</v>
      </c>
      <c r="D12" s="27">
        <v>3539000000</v>
      </c>
      <c r="E12" s="27">
        <v>3199000000</v>
      </c>
      <c r="F12" s="28">
        <v>2061000000</v>
      </c>
      <c r="G12" s="20"/>
      <c r="H12" s="20"/>
      <c r="I12" s="20"/>
      <c r="J12" s="20"/>
      <c r="K12" s="20"/>
      <c r="L12" s="20"/>
      <c r="M12" s="20"/>
      <c r="N12" s="20"/>
      <c r="O12" s="20"/>
      <c r="P12" s="20"/>
      <c r="Q12" s="20"/>
      <c r="R12" s="20"/>
      <c r="S12" s="20"/>
      <c r="T12" s="20"/>
      <c r="U12" s="20"/>
      <c r="V12" s="20"/>
    </row>
    <row r="13" spans="1:22" ht="19" x14ac:dyDescent="0.25">
      <c r="A13" s="20"/>
      <c r="B13" s="29" t="s">
        <v>555</v>
      </c>
      <c r="C13" s="27">
        <v>25676000000</v>
      </c>
      <c r="D13" s="27">
        <v>25125000000</v>
      </c>
      <c r="E13" s="27">
        <v>24972000000</v>
      </c>
      <c r="F13" s="28">
        <v>23830000000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1329000000</v>
      </c>
      <c r="D17" s="34">
        <v>2837000000</v>
      </c>
      <c r="E17" s="34">
        <v>2874000000</v>
      </c>
      <c r="F17" s="35">
        <v>2456000000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Fail</v>
      </c>
      <c r="E22" s="44" t="str">
        <f>IF(E17&gt;F17, "Pass", "Fail")</f>
        <v>Pass</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0.37174825174825177</v>
      </c>
      <c r="D24" s="50">
        <f>D17/(D4)</f>
        <v>0.84134045077105579</v>
      </c>
      <c r="E24" s="50">
        <f>E17/(E4)</f>
        <v>0.9074834227976003</v>
      </c>
      <c r="F24" s="51">
        <f>F17/(F4)</f>
        <v>0.8596429821491075</v>
      </c>
      <c r="G24" s="46">
        <f>(IF(C24 &gt; 0.5, 100, IF(C24 &gt;= 0.2, 50, 0))) +
  (IF(D24 &gt; 0.5, 100, IF(D24 &gt;= 0.2, 50, 0))) +
  (IF(E24 &gt; 0.5, 100, IF(E24 &gt;= 0.2, 50, 0))) +
  (IF(F24 &gt; 0.5, 100, IF(F24 &gt;= 0.2, 50, 0)))</f>
        <v>350</v>
      </c>
      <c r="H24" s="47" t="s">
        <v>571</v>
      </c>
      <c r="I24" s="20"/>
      <c r="J24" s="20"/>
      <c r="K24" s="20"/>
      <c r="L24" s="20"/>
      <c r="M24" s="20"/>
      <c r="N24" s="20"/>
      <c r="O24" s="20"/>
      <c r="P24" s="20"/>
      <c r="Q24" s="20"/>
      <c r="R24" s="20"/>
      <c r="S24" s="20"/>
      <c r="T24" s="20"/>
      <c r="U24" s="20"/>
      <c r="V24" s="20"/>
    </row>
    <row r="25" spans="1:22" x14ac:dyDescent="0.2">
      <c r="A25" s="20"/>
      <c r="B25" s="39" t="s">
        <v>487</v>
      </c>
      <c r="C25" s="50">
        <f>C17/C6</f>
        <v>2.5493957414156915E-2</v>
      </c>
      <c r="D25" s="50">
        <f>D17/D6</f>
        <v>5.4729247448733531E-2</v>
      </c>
      <c r="E25" s="50">
        <f>E17/E6</f>
        <v>5.6800664057867899E-2</v>
      </c>
      <c r="F25" s="51">
        <f>F17/F6</f>
        <v>4.933807428835453E-2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0.33642816036830997</v>
      </c>
      <c r="D26" s="50">
        <f>D8/D6</f>
        <v>0.35951154580704903</v>
      </c>
      <c r="E26" s="50">
        <f>E8/E6</f>
        <v>0.37829558480572356</v>
      </c>
      <c r="F26" s="51">
        <f>F8/F6</f>
        <v>0.36672090640631594</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1.0303006698862751</v>
      </c>
      <c r="D27" s="50">
        <f>D9/(D13+D10)</f>
        <v>1.0631641791044777</v>
      </c>
      <c r="E27" s="50">
        <f>E9/(E13+E10)</f>
        <v>1.0261893320518982</v>
      </c>
      <c r="F27" s="51">
        <f>F9/(F13+F10)</f>
        <v>1.0889215274863617</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0.31555312333491992</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5.1760398816014956E-2</v>
      </c>
      <c r="D31" s="50">
        <f>D17/(D13+D10)</f>
        <v>0.11291542288557214</v>
      </c>
      <c r="E31" s="50">
        <f>E17/(E13+E10)</f>
        <v>0.11508889956751561</v>
      </c>
      <c r="F31" s="51">
        <f>F17/(F13+F10)</f>
        <v>0.10306336550566512</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0.48916666666666669</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661000000</v>
      </c>
      <c r="D4" s="27">
        <v>636000000</v>
      </c>
      <c r="E4" s="27">
        <v>681000000</v>
      </c>
      <c r="F4" s="28">
        <v>753000000</v>
      </c>
      <c r="G4" s="20"/>
      <c r="H4" s="20"/>
      <c r="I4" s="20"/>
      <c r="J4" s="20"/>
      <c r="K4" s="20"/>
      <c r="L4" s="20"/>
      <c r="M4" s="20"/>
      <c r="N4" s="20"/>
      <c r="O4" s="20"/>
      <c r="P4" s="20"/>
      <c r="Q4" s="20"/>
      <c r="R4" s="20"/>
      <c r="S4" s="20"/>
      <c r="T4" s="20"/>
      <c r="U4" s="20"/>
      <c r="V4" s="20"/>
    </row>
    <row r="5" spans="1:22" ht="19" x14ac:dyDescent="0.25">
      <c r="A5" s="20"/>
      <c r="B5" s="29" t="s">
        <v>547</v>
      </c>
      <c r="C5" s="27">
        <v>2752000000</v>
      </c>
      <c r="D5" s="27">
        <v>2752000000</v>
      </c>
      <c r="E5" s="27">
        <v>2693000000</v>
      </c>
      <c r="F5" s="28">
        <v>2664000000</v>
      </c>
      <c r="G5" s="20"/>
      <c r="H5" s="20"/>
      <c r="I5" s="20"/>
      <c r="J5" s="20"/>
      <c r="K5" s="20"/>
      <c r="L5" s="20"/>
      <c r="M5" s="20"/>
      <c r="N5" s="20"/>
      <c r="O5" s="20"/>
      <c r="P5" s="20"/>
      <c r="Q5" s="20"/>
      <c r="R5" s="20"/>
      <c r="S5" s="20"/>
      <c r="T5" s="20"/>
      <c r="U5" s="20"/>
      <c r="V5" s="20"/>
    </row>
    <row r="6" spans="1:22" ht="19" x14ac:dyDescent="0.25">
      <c r="A6" s="20"/>
      <c r="B6" s="29" t="s">
        <v>548</v>
      </c>
      <c r="C6" s="27">
        <v>188281000000</v>
      </c>
      <c r="D6" s="27">
        <v>189813000000</v>
      </c>
      <c r="E6" s="27">
        <v>186346000000</v>
      </c>
      <c r="F6" s="28">
        <v>170336000000</v>
      </c>
      <c r="G6" s="20"/>
      <c r="H6" s="20"/>
      <c r="I6" s="20"/>
      <c r="J6" s="20"/>
      <c r="K6" s="20"/>
      <c r="L6" s="20"/>
      <c r="M6" s="20"/>
      <c r="N6" s="20"/>
      <c r="O6" s="20"/>
      <c r="P6" s="20"/>
      <c r="Q6" s="20"/>
      <c r="R6" s="20"/>
      <c r="S6" s="20"/>
      <c r="T6" s="20"/>
      <c r="U6" s="20"/>
      <c r="V6" s="20"/>
    </row>
    <row r="7" spans="1:22" ht="19" x14ac:dyDescent="0.25">
      <c r="A7" s="20"/>
      <c r="B7" s="29" t="s">
        <v>549</v>
      </c>
      <c r="C7" s="27">
        <v>0</v>
      </c>
      <c r="D7" s="27">
        <v>0</v>
      </c>
      <c r="E7" s="27">
        <v>0</v>
      </c>
      <c r="F7" s="28">
        <v>0</v>
      </c>
      <c r="G7" s="20"/>
      <c r="H7" s="20"/>
      <c r="I7" s="20"/>
      <c r="J7" s="20"/>
      <c r="K7" s="20"/>
      <c r="L7" s="20"/>
      <c r="M7" s="20"/>
      <c r="N7" s="20"/>
      <c r="O7" s="20"/>
      <c r="P7" s="20"/>
      <c r="Q7" s="20"/>
      <c r="R7" s="20"/>
      <c r="S7" s="20"/>
      <c r="T7" s="20"/>
      <c r="U7" s="20"/>
      <c r="V7" s="20"/>
    </row>
    <row r="8" spans="1:22" ht="19" x14ac:dyDescent="0.25">
      <c r="A8" s="20"/>
      <c r="B8" s="29" t="s">
        <v>550</v>
      </c>
      <c r="C8" s="27">
        <v>0</v>
      </c>
      <c r="D8" s="27">
        <v>0</v>
      </c>
      <c r="E8" s="27">
        <v>0</v>
      </c>
      <c r="F8" s="28">
        <v>0</v>
      </c>
      <c r="G8" s="20"/>
      <c r="H8" s="20"/>
      <c r="I8" s="20"/>
      <c r="J8" s="20"/>
      <c r="K8" s="20"/>
      <c r="L8" s="20"/>
      <c r="M8" s="20"/>
      <c r="N8" s="20"/>
      <c r="O8" s="20"/>
      <c r="P8" s="20"/>
      <c r="Q8" s="20"/>
      <c r="R8" s="20"/>
      <c r="S8" s="20"/>
      <c r="T8" s="20"/>
      <c r="U8" s="20"/>
      <c r="V8" s="20"/>
    </row>
    <row r="9" spans="1:22" ht="19" x14ac:dyDescent="0.25">
      <c r="A9" s="20"/>
      <c r="B9" s="29" t="s">
        <v>551</v>
      </c>
      <c r="C9" s="27">
        <v>173644000000</v>
      </c>
      <c r="D9" s="27">
        <v>176359000000</v>
      </c>
      <c r="E9" s="27">
        <v>168923000000</v>
      </c>
      <c r="F9" s="28">
        <v>152355000000</v>
      </c>
      <c r="G9" s="20"/>
      <c r="H9" s="20"/>
      <c r="I9" s="20"/>
      <c r="J9" s="20"/>
      <c r="K9" s="20"/>
      <c r="L9" s="20"/>
      <c r="M9" s="20"/>
      <c r="N9" s="20"/>
      <c r="O9" s="20"/>
      <c r="P9" s="20"/>
      <c r="Q9" s="20"/>
      <c r="R9" s="20"/>
      <c r="S9" s="20"/>
      <c r="T9" s="20"/>
      <c r="U9" s="20"/>
      <c r="V9" s="20"/>
    </row>
    <row r="10" spans="1:22" ht="19" x14ac:dyDescent="0.25">
      <c r="A10" s="20"/>
      <c r="B10" s="29" t="s">
        <v>552</v>
      </c>
      <c r="C10" s="27">
        <v>5844000000</v>
      </c>
      <c r="D10" s="27">
        <v>5910000000</v>
      </c>
      <c r="E10" s="27">
        <v>5979000000</v>
      </c>
      <c r="F10" s="28">
        <v>4946000000</v>
      </c>
      <c r="G10" s="20"/>
      <c r="H10" s="20"/>
      <c r="I10" s="20"/>
      <c r="J10" s="20"/>
      <c r="K10" s="20"/>
      <c r="L10" s="20"/>
      <c r="M10" s="20"/>
      <c r="N10" s="20"/>
      <c r="O10" s="20"/>
      <c r="P10" s="20"/>
      <c r="Q10" s="20"/>
      <c r="R10" s="20"/>
      <c r="S10" s="20"/>
      <c r="T10" s="20"/>
      <c r="U10" s="20"/>
      <c r="V10" s="20"/>
    </row>
    <row r="11" spans="1:22" ht="19" x14ac:dyDescent="0.25">
      <c r="A11" s="20"/>
      <c r="B11" s="29" t="s">
        <v>553</v>
      </c>
      <c r="C11" s="27">
        <v>2500000000</v>
      </c>
      <c r="D11" s="27">
        <v>2500000000</v>
      </c>
      <c r="E11" s="27">
        <v>1900000000</v>
      </c>
      <c r="F11" s="28">
        <v>1900000000</v>
      </c>
      <c r="G11" s="20"/>
      <c r="H11" s="20"/>
      <c r="I11" s="20"/>
      <c r="J11" s="20"/>
      <c r="K11" s="20"/>
      <c r="L11" s="20"/>
      <c r="M11" s="20"/>
      <c r="N11" s="20"/>
      <c r="O11" s="20"/>
      <c r="P11" s="20"/>
      <c r="Q11" s="20"/>
      <c r="R11" s="20"/>
      <c r="S11" s="20"/>
      <c r="T11" s="20"/>
      <c r="U11" s="20"/>
      <c r="V11" s="20"/>
    </row>
    <row r="12" spans="1:22" ht="19" x14ac:dyDescent="0.25">
      <c r="A12" s="20"/>
      <c r="B12" s="29" t="s">
        <v>554</v>
      </c>
      <c r="C12" s="27">
        <v>15672000000</v>
      </c>
      <c r="D12" s="27">
        <v>15616000000</v>
      </c>
      <c r="E12" s="27">
        <v>14553000000</v>
      </c>
      <c r="F12" s="28">
        <v>12751000000</v>
      </c>
      <c r="G12" s="20"/>
      <c r="H12" s="20"/>
      <c r="I12" s="20"/>
      <c r="J12" s="20"/>
      <c r="K12" s="20"/>
      <c r="L12" s="20"/>
      <c r="M12" s="20"/>
      <c r="N12" s="20"/>
      <c r="O12" s="20"/>
      <c r="P12" s="20"/>
      <c r="Q12" s="20"/>
      <c r="R12" s="20"/>
      <c r="S12" s="20"/>
      <c r="T12" s="20"/>
      <c r="U12" s="20"/>
      <c r="V12" s="20"/>
    </row>
    <row r="13" spans="1:22" ht="19" x14ac:dyDescent="0.25">
      <c r="A13" s="20"/>
      <c r="B13" s="29" t="s">
        <v>555</v>
      </c>
      <c r="C13" s="27">
        <v>14637000000</v>
      </c>
      <c r="D13" s="27">
        <v>13454000000</v>
      </c>
      <c r="E13" s="27">
        <v>17423000000</v>
      </c>
      <c r="F13" s="28">
        <v>17981000000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2903000000</v>
      </c>
      <c r="D17" s="34">
        <v>4469000000</v>
      </c>
      <c r="E17" s="34">
        <v>1153000000</v>
      </c>
      <c r="F17" s="35">
        <v>1673000000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f>C17/(C4)</f>
        <v>4.3918305597579428</v>
      </c>
      <c r="D24" s="50">
        <f>D17/(D4)</f>
        <v>7.0267295597484276</v>
      </c>
      <c r="E24" s="50">
        <f>E17/(E4)</f>
        <v>1.6930983847283407</v>
      </c>
      <c r="F24" s="51">
        <f>F17/(F4)</f>
        <v>2.2217795484727754</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1.5418443709136875E-2</v>
      </c>
      <c r="D25" s="50">
        <f>D17/D6</f>
        <v>2.3544225105761988E-2</v>
      </c>
      <c r="E25" s="50">
        <f>E17/E6</f>
        <v>6.1874148090111944E-3</v>
      </c>
      <c r="F25" s="51">
        <f>F17/F6</f>
        <v>9.8217640428329891E-3</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v>
      </c>
      <c r="D26" s="50">
        <f>D8/D6</f>
        <v>0</v>
      </c>
      <c r="E26" s="50">
        <f>E8/E6</f>
        <v>0</v>
      </c>
      <c r="F26" s="51">
        <f>F8/F6</f>
        <v>0</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8.4782969581563403</v>
      </c>
      <c r="D27" s="50">
        <f>D9/(D13+D10)</f>
        <v>9.107570749845074</v>
      </c>
      <c r="E27" s="50">
        <f>E9/(E13+E10)</f>
        <v>7.2183146739594903</v>
      </c>
      <c r="F27" s="51">
        <f>F9/(F13+F10)</f>
        <v>6.645221790901557</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Fail</v>
      </c>
      <c r="D28" s="52" t="str">
        <f>IF(D11=0, "Pass", "Fail")</f>
        <v>Fail</v>
      </c>
      <c r="E28" s="52" t="str">
        <f>IF(E11=0, "Pass", "Fail")</f>
        <v>Fail</v>
      </c>
      <c r="F28" s="53" t="str">
        <f>IF(F11=0, "Pass", "Fail")</f>
        <v>Fail</v>
      </c>
      <c r="G28" s="46">
        <f>(COUNTIF(C28:F28, "Pass") * 100) + (COUNTIF(C28:F28, "Fail") * 0)</f>
        <v>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7.2650557855589673E-2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0.14174112592158586</v>
      </c>
      <c r="D31" s="50">
        <f>D17/(D13+D10)</f>
        <v>0.23078909316256971</v>
      </c>
      <c r="E31" s="50">
        <f>E17/(E13+E10)</f>
        <v>4.926929322280147E-2</v>
      </c>
      <c r="F31" s="51">
        <f>F17/(F13+F10)</f>
        <v>7.2970733196667678E-2</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595</v>
      </c>
      <c r="D2" s="23" t="s">
        <v>596</v>
      </c>
      <c r="E2" s="23" t="s">
        <v>597</v>
      </c>
      <c r="F2" s="23" t="s">
        <v>598</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0.69458333333333344</v>
      </c>
      <c r="J2" s="20"/>
      <c r="K2" s="20"/>
      <c r="L2" s="20"/>
      <c r="M2" s="20"/>
      <c r="N2" s="20"/>
      <c r="O2" s="20"/>
      <c r="P2" s="20"/>
      <c r="Q2" s="20"/>
      <c r="R2" s="20"/>
      <c r="S2" s="20"/>
      <c r="T2" s="20"/>
      <c r="U2" s="20"/>
      <c r="V2" s="20"/>
    </row>
    <row r="3" spans="1:22" ht="19" x14ac:dyDescent="0.25">
      <c r="A3" s="20"/>
      <c r="B3" s="26" t="s">
        <v>545</v>
      </c>
      <c r="C3" s="27">
        <v>985000000</v>
      </c>
      <c r="D3" s="27">
        <v>858000000</v>
      </c>
      <c r="E3" s="27">
        <v>777000000</v>
      </c>
      <c r="F3" s="28">
        <v>757000000</v>
      </c>
      <c r="G3" s="20"/>
      <c r="H3" s="20"/>
      <c r="I3" s="20"/>
      <c r="J3" s="20"/>
      <c r="K3" s="20"/>
      <c r="L3" s="20"/>
      <c r="M3" s="20"/>
      <c r="N3" s="20"/>
      <c r="O3" s="20"/>
      <c r="P3" s="20"/>
      <c r="Q3" s="20"/>
      <c r="R3" s="20"/>
      <c r="S3" s="20"/>
      <c r="T3" s="20"/>
      <c r="U3" s="20"/>
      <c r="V3" s="20"/>
    </row>
    <row r="4" spans="1:22" ht="19" x14ac:dyDescent="0.25">
      <c r="A4" s="20"/>
      <c r="B4" s="29" t="s">
        <v>546</v>
      </c>
      <c r="C4" s="27">
        <v>987000000</v>
      </c>
      <c r="D4" s="27">
        <v>910000000</v>
      </c>
      <c r="E4" s="27">
        <v>877000000</v>
      </c>
      <c r="F4" s="28">
        <v>777000000</v>
      </c>
      <c r="G4" s="20"/>
      <c r="H4" s="20"/>
      <c r="I4" s="20"/>
      <c r="J4" s="20"/>
      <c r="K4" s="20"/>
      <c r="L4" s="20"/>
      <c r="M4" s="20"/>
      <c r="N4" s="20"/>
      <c r="O4" s="20"/>
      <c r="P4" s="20"/>
      <c r="Q4" s="20"/>
      <c r="R4" s="20"/>
      <c r="S4" s="20"/>
      <c r="T4" s="20"/>
      <c r="U4" s="20"/>
      <c r="V4" s="20"/>
    </row>
    <row r="5" spans="1:22" ht="19" x14ac:dyDescent="0.25">
      <c r="A5" s="20"/>
      <c r="B5" s="29" t="s">
        <v>547</v>
      </c>
      <c r="C5" s="27">
        <v>1640000000</v>
      </c>
      <c r="D5" s="27">
        <v>1582000000</v>
      </c>
      <c r="E5" s="27">
        <v>1628000000</v>
      </c>
      <c r="F5" s="28">
        <v>1537000000</v>
      </c>
      <c r="G5" s="20"/>
      <c r="H5" s="20"/>
      <c r="I5" s="20"/>
      <c r="J5" s="20"/>
      <c r="K5" s="20"/>
      <c r="L5" s="20"/>
      <c r="M5" s="20"/>
      <c r="N5" s="20"/>
      <c r="O5" s="20"/>
      <c r="P5" s="20"/>
      <c r="Q5" s="20"/>
      <c r="R5" s="20"/>
      <c r="S5" s="20"/>
      <c r="T5" s="20"/>
      <c r="U5" s="20"/>
      <c r="V5" s="20"/>
    </row>
    <row r="6" spans="1:22" ht="19" x14ac:dyDescent="0.25">
      <c r="A6" s="20"/>
      <c r="B6" s="29" t="s">
        <v>548</v>
      </c>
      <c r="C6" s="27">
        <v>8683000000</v>
      </c>
      <c r="D6" s="27">
        <v>8098000000</v>
      </c>
      <c r="E6" s="27">
        <v>7781000000</v>
      </c>
      <c r="F6" s="28">
        <v>7218000000</v>
      </c>
      <c r="G6" s="20"/>
      <c r="H6" s="20"/>
      <c r="I6" s="20"/>
      <c r="J6" s="20"/>
      <c r="K6" s="20"/>
      <c r="L6" s="20"/>
      <c r="M6" s="20"/>
      <c r="N6" s="20"/>
      <c r="O6" s="20"/>
      <c r="P6" s="20"/>
      <c r="Q6" s="20"/>
      <c r="R6" s="20"/>
      <c r="S6" s="20"/>
      <c r="T6" s="20"/>
      <c r="U6" s="20"/>
      <c r="V6" s="20"/>
    </row>
    <row r="7" spans="1:22" ht="19" x14ac:dyDescent="0.25">
      <c r="A7" s="20"/>
      <c r="B7" s="29" t="s">
        <v>549</v>
      </c>
      <c r="C7" s="27">
        <v>2049000000</v>
      </c>
      <c r="D7" s="27">
        <v>1407000000</v>
      </c>
      <c r="E7" s="27">
        <v>1309000000</v>
      </c>
      <c r="F7" s="28">
        <v>1081000000</v>
      </c>
      <c r="G7" s="20"/>
      <c r="H7" s="20"/>
      <c r="I7" s="20"/>
      <c r="J7" s="20"/>
      <c r="K7" s="20"/>
      <c r="L7" s="20"/>
      <c r="M7" s="20"/>
      <c r="N7" s="20"/>
      <c r="O7" s="20"/>
      <c r="P7" s="20"/>
      <c r="Q7" s="20"/>
      <c r="R7" s="20"/>
      <c r="S7" s="20"/>
      <c r="T7" s="20"/>
      <c r="U7" s="20"/>
      <c r="V7" s="20"/>
    </row>
    <row r="8" spans="1:22" ht="19" x14ac:dyDescent="0.25">
      <c r="A8" s="20"/>
      <c r="B8" s="29" t="s">
        <v>550</v>
      </c>
      <c r="C8" s="27">
        <v>1980000000</v>
      </c>
      <c r="D8" s="27">
        <v>2530000000</v>
      </c>
      <c r="E8" s="27">
        <v>2688000000</v>
      </c>
      <c r="F8" s="28">
        <v>2840000000</v>
      </c>
      <c r="G8" s="20"/>
      <c r="H8" s="20"/>
      <c r="I8" s="20"/>
      <c r="J8" s="20"/>
      <c r="K8" s="20"/>
      <c r="L8" s="20"/>
      <c r="M8" s="20"/>
      <c r="N8" s="20"/>
      <c r="O8" s="20"/>
      <c r="P8" s="20"/>
      <c r="Q8" s="20"/>
      <c r="R8" s="20"/>
      <c r="S8" s="20"/>
      <c r="T8" s="20"/>
      <c r="U8" s="20"/>
      <c r="V8" s="20"/>
    </row>
    <row r="9" spans="1:22" ht="19" x14ac:dyDescent="0.25">
      <c r="A9" s="20"/>
      <c r="B9" s="29" t="s">
        <v>551</v>
      </c>
      <c r="C9" s="27">
        <v>4029000000</v>
      </c>
      <c r="D9" s="27">
        <v>3937000000</v>
      </c>
      <c r="E9" s="27">
        <v>3997000000</v>
      </c>
      <c r="F9" s="28">
        <v>3921000000</v>
      </c>
      <c r="G9" s="20"/>
      <c r="H9" s="20"/>
      <c r="I9" s="20"/>
      <c r="J9" s="20"/>
      <c r="K9" s="20"/>
      <c r="L9" s="20"/>
      <c r="M9" s="20"/>
      <c r="N9" s="20"/>
      <c r="O9" s="20"/>
      <c r="P9" s="20"/>
      <c r="Q9" s="20"/>
      <c r="R9" s="20"/>
      <c r="S9" s="20"/>
      <c r="T9" s="20"/>
      <c r="U9" s="20"/>
      <c r="V9" s="20"/>
    </row>
    <row r="10" spans="1:22" ht="19" x14ac:dyDescent="0.25">
      <c r="A10" s="20"/>
      <c r="B10" s="29" t="s">
        <v>552</v>
      </c>
      <c r="C10" s="27">
        <v>2980000000</v>
      </c>
      <c r="D10" s="27">
        <v>2274000000</v>
      </c>
      <c r="E10" s="27">
        <v>1425000000</v>
      </c>
      <c r="F10" s="28">
        <v>752000000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5611000000</v>
      </c>
      <c r="D12" s="27">
        <v>4554000000</v>
      </c>
      <c r="E12" s="27">
        <v>3430000000</v>
      </c>
      <c r="F12" s="28">
        <v>2536000000</v>
      </c>
      <c r="G12" s="20"/>
      <c r="H12" s="20"/>
      <c r="I12" s="20"/>
      <c r="J12" s="20"/>
      <c r="K12" s="20"/>
      <c r="L12" s="20"/>
      <c r="M12" s="20"/>
      <c r="N12" s="20"/>
      <c r="O12" s="20"/>
      <c r="P12" s="20"/>
      <c r="Q12" s="20"/>
      <c r="R12" s="20"/>
      <c r="S12" s="20"/>
      <c r="T12" s="20"/>
      <c r="U12" s="20"/>
      <c r="V12" s="20"/>
    </row>
    <row r="13" spans="1:22" ht="19" x14ac:dyDescent="0.25">
      <c r="A13" s="20"/>
      <c r="B13" s="29" t="s">
        <v>555</v>
      </c>
      <c r="C13" s="27">
        <v>4654000000</v>
      </c>
      <c r="D13" s="27">
        <v>4161000000</v>
      </c>
      <c r="E13" s="27">
        <v>3784000000</v>
      </c>
      <c r="F13" s="28">
        <v>3297000000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882000000</v>
      </c>
      <c r="D15" s="27">
        <v>841000000</v>
      </c>
      <c r="E15" s="27">
        <v>811000000</v>
      </c>
      <c r="F15" s="28">
        <v>715000000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1408000000</v>
      </c>
      <c r="D17" s="34">
        <v>1144000000</v>
      </c>
      <c r="E17" s="34">
        <v>1322000000</v>
      </c>
      <c r="F17" s="35">
        <v>1016000000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Pass</v>
      </c>
      <c r="F23" s="49" t="str">
        <f>IF(F17&gt;F7, "Pass", "Fail")</f>
        <v>Fail</v>
      </c>
      <c r="G23" s="46">
        <f>(COUNTIF(C23:F23, "Pass") * 100) + (COUNTIF(C23:F23, "Fail") * 0)</f>
        <v>100</v>
      </c>
      <c r="H23" s="47" t="s">
        <v>570</v>
      </c>
      <c r="I23" s="20"/>
      <c r="J23" s="20"/>
      <c r="K23" s="20"/>
      <c r="L23" s="20"/>
      <c r="M23" s="20"/>
      <c r="N23" s="20"/>
      <c r="O23" s="20"/>
      <c r="P23" s="20"/>
      <c r="Q23" s="20"/>
      <c r="R23" s="20"/>
      <c r="S23" s="20"/>
      <c r="T23" s="20"/>
      <c r="U23" s="20"/>
      <c r="V23" s="20"/>
    </row>
    <row r="24" spans="1:22" x14ac:dyDescent="0.2">
      <c r="A24" s="20"/>
      <c r="B24" s="39" t="s">
        <v>499</v>
      </c>
      <c r="C24" s="50">
        <f>C17/(C4)</f>
        <v>1.4265450861195541</v>
      </c>
      <c r="D24" s="50">
        <f>D17/(D4)</f>
        <v>1.2571428571428571</v>
      </c>
      <c r="E24" s="50">
        <f>E17/(E4)</f>
        <v>1.5074116305587228</v>
      </c>
      <c r="F24" s="51">
        <f>F17/(F4)</f>
        <v>1.3075933075933075</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0.16215593688817229</v>
      </c>
      <c r="D25" s="50">
        <f>D17/D6</f>
        <v>0.14126944924672757</v>
      </c>
      <c r="E25" s="50">
        <f>E17/E6</f>
        <v>0.16990104099730111</v>
      </c>
      <c r="F25" s="51">
        <f>F17/F6</f>
        <v>0.14075921307841507</v>
      </c>
      <c r="G25" s="46">
        <f>(IF(C25 &gt; 0.17, 100, IF(C25 &gt;= 0.1, 50, 0))) +
  (IF(D25 &gt; 0.17, 100, IF(D25 &gt;= 0.1, 50, 0))) +
  (IF(E25 &gt; 0.17, 100, IF(E25 &gt;= 0.1, 50, 0))) +
  (IF(F25 &gt; 0.17, 100, IF(F25 &gt;= 0.1, 50, 0)))</f>
        <v>200</v>
      </c>
      <c r="H25" s="47" t="s">
        <v>572</v>
      </c>
      <c r="I25" s="20"/>
      <c r="J25" s="20"/>
      <c r="K25" s="20"/>
      <c r="L25" s="20"/>
      <c r="M25" s="20"/>
      <c r="N25" s="20"/>
      <c r="O25" s="20"/>
      <c r="P25" s="20"/>
      <c r="Q25" s="20"/>
      <c r="R25" s="20"/>
      <c r="S25" s="20"/>
      <c r="T25" s="20"/>
      <c r="U25" s="20"/>
      <c r="V25" s="20"/>
    </row>
    <row r="26" spans="1:22" x14ac:dyDescent="0.2">
      <c r="A26" s="20"/>
      <c r="B26" s="39" t="s">
        <v>489</v>
      </c>
      <c r="C26" s="50">
        <f>C8/C6</f>
        <v>0.22803178624899229</v>
      </c>
      <c r="D26" s="50">
        <f>D8/D6</f>
        <v>0.31242282044949371</v>
      </c>
      <c r="E26" s="50">
        <f>E8/E6</f>
        <v>0.34545688214882408</v>
      </c>
      <c r="F26" s="51">
        <f>F8/F6</f>
        <v>0.39346079246328625</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0.52777050039297879</v>
      </c>
      <c r="D27" s="50">
        <f>D9/(D13+D10)</f>
        <v>0.61181041181041185</v>
      </c>
      <c r="E27" s="50">
        <f>E9/(E13+E10)</f>
        <v>0.76732578229986559</v>
      </c>
      <c r="F27" s="51">
        <f>F9/(F13+F10)</f>
        <v>0.96838725611262044</v>
      </c>
      <c r="G27" s="46">
        <f>(IF(C27 &lt; 0.8, 100, IF(C27 &lt; 1, 50, 0))) +
  (IF(D27 &lt; 0.8, 100, IF(D27 &lt; 1, 50, 0))) +
  (IF(E27 &lt; 0.8, 100, IF(E27 &lt; 1, 50, 0))) +
  (IF(F27 &lt; 0.8, 100, IF(F27 &lt; 1, 50, 0)))</f>
        <v>350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0.30410803248534418</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0.18443804034582131</v>
      </c>
      <c r="D31" s="50">
        <f>D17/(D13+D10)</f>
        <v>0.17777777777777778</v>
      </c>
      <c r="E31" s="50">
        <f>E17/(E13+E10)</f>
        <v>0.25379151468612016</v>
      </c>
      <c r="F31" s="51">
        <f>F17/(F13+F10)</f>
        <v>0.25092615460607559</v>
      </c>
      <c r="G31" s="46">
        <f>(IF(C31 &gt; 0.23, 100, 0)) +
  (IF(D31 &gt; 0.23, 100, 0)) +
  (IF(E31 &gt; 0.23, 100, 0)) +
  (IF(F31 &gt; 0.23, 100, 0))</f>
        <v>200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0.44666666666666666</v>
      </c>
      <c r="J2" s="20"/>
      <c r="K2" s="20"/>
      <c r="L2" s="20"/>
      <c r="M2" s="20"/>
      <c r="N2" s="20"/>
      <c r="O2" s="20"/>
      <c r="P2" s="20"/>
      <c r="Q2" s="20"/>
      <c r="R2" s="20"/>
      <c r="S2" s="20"/>
      <c r="T2" s="20"/>
      <c r="U2" s="20"/>
      <c r="V2" s="20"/>
    </row>
    <row r="3" spans="1:22" ht="19" x14ac:dyDescent="0.25">
      <c r="A3" s="20"/>
      <c r="B3" s="26" t="s">
        <v>545</v>
      </c>
      <c r="C3" s="27">
        <v>1955000000</v>
      </c>
      <c r="D3" s="27">
        <v>2269000000</v>
      </c>
      <c r="E3" s="27">
        <v>2239000000</v>
      </c>
      <c r="F3" s="28">
        <v>1903000000</v>
      </c>
      <c r="G3" s="20"/>
      <c r="H3" s="20"/>
      <c r="I3" s="20"/>
      <c r="J3" s="20"/>
      <c r="K3" s="20"/>
      <c r="L3" s="20"/>
      <c r="M3" s="20"/>
      <c r="N3" s="20"/>
      <c r="O3" s="20"/>
      <c r="P3" s="20"/>
      <c r="Q3" s="20"/>
      <c r="R3" s="20"/>
      <c r="S3" s="20"/>
      <c r="T3" s="20"/>
      <c r="U3" s="20"/>
      <c r="V3" s="20"/>
    </row>
    <row r="4" spans="1:22" ht="19" x14ac:dyDescent="0.25">
      <c r="A4" s="20"/>
      <c r="B4" s="29" t="s">
        <v>546</v>
      </c>
      <c r="C4" s="27">
        <v>7913000000</v>
      </c>
      <c r="D4" s="27">
        <v>7885000000</v>
      </c>
      <c r="E4" s="27">
        <v>8097000000</v>
      </c>
      <c r="F4" s="28">
        <v>8042000000</v>
      </c>
      <c r="G4" s="20"/>
      <c r="H4" s="20"/>
      <c r="I4" s="20"/>
      <c r="J4" s="20"/>
      <c r="K4" s="20"/>
      <c r="L4" s="20"/>
      <c r="M4" s="20"/>
      <c r="N4" s="20"/>
      <c r="O4" s="20"/>
      <c r="P4" s="20"/>
      <c r="Q4" s="20"/>
      <c r="R4" s="20"/>
      <c r="S4" s="20"/>
      <c r="T4" s="20"/>
      <c r="U4" s="20"/>
      <c r="V4" s="20"/>
    </row>
    <row r="5" spans="1:22" ht="19" x14ac:dyDescent="0.25">
      <c r="A5" s="20"/>
      <c r="B5" s="29" t="s">
        <v>547</v>
      </c>
      <c r="C5" s="27">
        <v>2085000000</v>
      </c>
      <c r="D5" s="27">
        <v>2074000000</v>
      </c>
      <c r="E5" s="27">
        <v>1840000000</v>
      </c>
      <c r="F5" s="28">
        <v>1895000000</v>
      </c>
      <c r="G5" s="20"/>
      <c r="H5" s="20"/>
      <c r="I5" s="20"/>
      <c r="J5" s="20"/>
      <c r="K5" s="20"/>
      <c r="L5" s="20"/>
      <c r="M5" s="20"/>
      <c r="N5" s="20"/>
      <c r="O5" s="20"/>
      <c r="P5" s="20"/>
      <c r="Q5" s="20"/>
      <c r="R5" s="20"/>
      <c r="S5" s="20"/>
      <c r="T5" s="20"/>
      <c r="U5" s="20"/>
      <c r="V5" s="20"/>
    </row>
    <row r="6" spans="1:22" ht="19" x14ac:dyDescent="0.25">
      <c r="A6" s="20"/>
      <c r="B6" s="29" t="s">
        <v>548</v>
      </c>
      <c r="C6" s="27">
        <v>17344000000</v>
      </c>
      <c r="D6" s="27">
        <v>17970000000</v>
      </c>
      <c r="E6" s="27">
        <v>17837000000</v>
      </c>
      <c r="F6" s="28">
        <v>17523000000</v>
      </c>
      <c r="G6" s="20"/>
      <c r="H6" s="20"/>
      <c r="I6" s="20"/>
      <c r="J6" s="20"/>
      <c r="K6" s="20"/>
      <c r="L6" s="20"/>
      <c r="M6" s="20"/>
      <c r="N6" s="20"/>
      <c r="O6" s="20"/>
      <c r="P6" s="20"/>
      <c r="Q6" s="20"/>
      <c r="R6" s="20"/>
      <c r="S6" s="20"/>
      <c r="T6" s="20"/>
      <c r="U6" s="20"/>
      <c r="V6" s="20"/>
    </row>
    <row r="7" spans="1:22" ht="19" x14ac:dyDescent="0.25">
      <c r="A7" s="20"/>
      <c r="B7" s="29" t="s">
        <v>549</v>
      </c>
      <c r="C7" s="27">
        <v>6930000000</v>
      </c>
      <c r="D7" s="27">
        <v>7334000000</v>
      </c>
      <c r="E7" s="27">
        <v>6749000000</v>
      </c>
      <c r="F7" s="28">
        <v>6443000000</v>
      </c>
      <c r="G7" s="20"/>
      <c r="H7" s="20"/>
      <c r="I7" s="20"/>
      <c r="J7" s="20"/>
      <c r="K7" s="20"/>
      <c r="L7" s="20"/>
      <c r="M7" s="20"/>
      <c r="N7" s="20"/>
      <c r="O7" s="20"/>
      <c r="P7" s="20"/>
      <c r="Q7" s="20"/>
      <c r="R7" s="20"/>
      <c r="S7" s="20"/>
      <c r="T7" s="20"/>
      <c r="U7" s="20"/>
      <c r="V7" s="20"/>
    </row>
    <row r="8" spans="1:22" ht="19" x14ac:dyDescent="0.25">
      <c r="A8" s="20"/>
      <c r="B8" s="29" t="s">
        <v>550</v>
      </c>
      <c r="C8" s="27">
        <v>9346000000</v>
      </c>
      <c r="D8" s="27">
        <v>9936000000</v>
      </c>
      <c r="E8" s="27">
        <v>10351000000</v>
      </c>
      <c r="F8" s="28">
        <v>10211000000</v>
      </c>
      <c r="G8" s="20"/>
      <c r="H8" s="20"/>
      <c r="I8" s="20"/>
      <c r="J8" s="20"/>
      <c r="K8" s="20"/>
      <c r="L8" s="20"/>
      <c r="M8" s="20"/>
      <c r="N8" s="20"/>
      <c r="O8" s="20"/>
      <c r="P8" s="20"/>
      <c r="Q8" s="20"/>
      <c r="R8" s="20"/>
      <c r="S8" s="20"/>
      <c r="T8" s="20"/>
      <c r="U8" s="20"/>
      <c r="V8" s="20"/>
    </row>
    <row r="9" spans="1:22" ht="19" x14ac:dyDescent="0.25">
      <c r="A9" s="20"/>
      <c r="B9" s="29" t="s">
        <v>551</v>
      </c>
      <c r="C9" s="27">
        <v>16276000000</v>
      </c>
      <c r="D9" s="27">
        <v>17270000000</v>
      </c>
      <c r="E9" s="27">
        <v>17100000000</v>
      </c>
      <c r="F9" s="28">
        <v>16654000000</v>
      </c>
      <c r="G9" s="20"/>
      <c r="H9" s="20"/>
      <c r="I9" s="20"/>
      <c r="J9" s="20"/>
      <c r="K9" s="20"/>
      <c r="L9" s="20"/>
      <c r="M9" s="20"/>
      <c r="N9" s="20"/>
      <c r="O9" s="20"/>
      <c r="P9" s="20"/>
      <c r="Q9" s="20"/>
      <c r="R9" s="20"/>
      <c r="S9" s="20"/>
      <c r="T9" s="20"/>
      <c r="U9" s="20"/>
      <c r="V9" s="20"/>
    </row>
    <row r="10" spans="1:22" ht="19" x14ac:dyDescent="0.25">
      <c r="A10" s="20"/>
      <c r="B10" s="29" t="s">
        <v>552</v>
      </c>
      <c r="C10" s="27">
        <v>5222000000</v>
      </c>
      <c r="D10" s="27">
        <v>5137000000</v>
      </c>
      <c r="E10" s="27">
        <v>5183000000</v>
      </c>
      <c r="F10" s="28">
        <v>4899000000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8368000000</v>
      </c>
      <c r="D12" s="27">
        <v>8201000000</v>
      </c>
      <c r="E12" s="27">
        <v>7858000000</v>
      </c>
      <c r="F12" s="28">
        <v>7567000000</v>
      </c>
      <c r="G12" s="20"/>
      <c r="H12" s="20"/>
      <c r="I12" s="20"/>
      <c r="J12" s="20"/>
      <c r="K12" s="20"/>
      <c r="L12" s="20"/>
      <c r="M12" s="20"/>
      <c r="N12" s="20"/>
      <c r="O12" s="20"/>
      <c r="P12" s="20"/>
      <c r="Q12" s="20"/>
      <c r="R12" s="20"/>
      <c r="S12" s="20"/>
      <c r="T12" s="20"/>
      <c r="U12" s="20"/>
      <c r="V12" s="20"/>
    </row>
    <row r="13" spans="1:22" ht="19" x14ac:dyDescent="0.25">
      <c r="A13" s="20"/>
      <c r="B13" s="29" t="s">
        <v>555</v>
      </c>
      <c r="C13" s="27">
        <v>1068000000</v>
      </c>
      <c r="D13" s="27">
        <v>700000000</v>
      </c>
      <c r="E13" s="27">
        <v>737000000</v>
      </c>
      <c r="F13" s="28">
        <v>869000000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3542000000</v>
      </c>
      <c r="D17" s="34">
        <v>2733000000</v>
      </c>
      <c r="E17" s="34">
        <v>2730000000</v>
      </c>
      <c r="F17" s="35">
        <v>3729000000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0.44761784405408822</v>
      </c>
      <c r="D24" s="50">
        <f>D17/(D4)</f>
        <v>0.34660748256182627</v>
      </c>
      <c r="E24" s="50">
        <f>E17/(E4)</f>
        <v>0.33716191181919231</v>
      </c>
      <c r="F24" s="51">
        <f>F17/(F4)</f>
        <v>0.46369062422283014</v>
      </c>
      <c r="G24" s="46">
        <f>(IF(C24 &gt; 0.5, 100, IF(C24 &gt;= 0.2, 50, 0))) +
  (IF(D24 &gt; 0.5, 100, IF(D24 &gt;= 0.2, 50, 0))) +
  (IF(E24 &gt; 0.5, 100, IF(E24 &gt;= 0.2, 50, 0))) +
  (IF(F24 &gt; 0.5, 100, IF(F24 &gt;= 0.2, 50, 0)))</f>
        <v>200</v>
      </c>
      <c r="H24" s="47" t="s">
        <v>571</v>
      </c>
      <c r="I24" s="20"/>
      <c r="J24" s="20"/>
      <c r="K24" s="20"/>
      <c r="L24" s="20"/>
      <c r="M24" s="20"/>
      <c r="N24" s="20"/>
      <c r="O24" s="20"/>
      <c r="P24" s="20"/>
      <c r="Q24" s="20"/>
      <c r="R24" s="20"/>
      <c r="S24" s="20"/>
      <c r="T24" s="20"/>
      <c r="U24" s="20"/>
      <c r="V24" s="20"/>
    </row>
    <row r="25" spans="1:22" x14ac:dyDescent="0.2">
      <c r="A25" s="20"/>
      <c r="B25" s="39" t="s">
        <v>487</v>
      </c>
      <c r="C25" s="50">
        <f>C17/C6</f>
        <v>0.20422047970479704</v>
      </c>
      <c r="D25" s="50">
        <f>D17/D6</f>
        <v>0.15208681135225377</v>
      </c>
      <c r="E25" s="50">
        <f>E17/E6</f>
        <v>0.1530526433817346</v>
      </c>
      <c r="F25" s="51">
        <f>F17/F6</f>
        <v>0.2128060263653484</v>
      </c>
      <c r="G25" s="46">
        <f>(IF(C25 &gt; 0.17, 100, IF(C25 &gt;= 0.1, 50, 0))) +
  (IF(D25 &gt; 0.17, 100, IF(D25 &gt;= 0.1, 50, 0))) +
  (IF(E25 &gt; 0.17, 100, IF(E25 &gt;= 0.1, 50, 0))) +
  (IF(F25 &gt; 0.17, 100, IF(F25 &gt;= 0.1, 50, 0)))</f>
        <v>300</v>
      </c>
      <c r="H25" s="47" t="s">
        <v>572</v>
      </c>
      <c r="I25" s="20"/>
      <c r="J25" s="20"/>
      <c r="K25" s="20"/>
      <c r="L25" s="20"/>
      <c r="M25" s="20"/>
      <c r="N25" s="20"/>
      <c r="O25" s="20"/>
      <c r="P25" s="20"/>
      <c r="Q25" s="20"/>
      <c r="R25" s="20"/>
      <c r="S25" s="20"/>
      <c r="T25" s="20"/>
      <c r="U25" s="20"/>
      <c r="V25" s="20"/>
    </row>
    <row r="26" spans="1:22" x14ac:dyDescent="0.2">
      <c r="A26" s="20"/>
      <c r="B26" s="39" t="s">
        <v>489</v>
      </c>
      <c r="C26" s="50">
        <f>C8/C6</f>
        <v>0.53886070110701112</v>
      </c>
      <c r="D26" s="50">
        <f>D8/D6</f>
        <v>0.55292153589315529</v>
      </c>
      <c r="E26" s="50">
        <f>E8/E6</f>
        <v>0.58031059034591015</v>
      </c>
      <c r="F26" s="51">
        <f>F8/F6</f>
        <v>0.58271985390629455</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2.5875993640699524</v>
      </c>
      <c r="D27" s="50">
        <f>D9/(D13+D10)</f>
        <v>2.9587116669522016</v>
      </c>
      <c r="E27" s="50">
        <f>E9/(E13+E10)</f>
        <v>2.8885135135135136</v>
      </c>
      <c r="F27" s="51">
        <f>F9/(F13+F10)</f>
        <v>2.8873092926490984</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3.4156536547801035E-2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0.56311605723370428</v>
      </c>
      <c r="D31" s="50">
        <f>D17/(D13+D10)</f>
        <v>0.46821997601507626</v>
      </c>
      <c r="E31" s="50">
        <f>E17/(E13+E10)</f>
        <v>0.46114864864864863</v>
      </c>
      <c r="F31" s="51">
        <f>F17/(F13+F10)</f>
        <v>0.64649791955617197</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0.42125000000000001</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128258000</v>
      </c>
      <c r="D4" s="27">
        <v>133733000</v>
      </c>
      <c r="E4" s="27">
        <v>147458000</v>
      </c>
      <c r="F4" s="28">
        <v>102369000</v>
      </c>
      <c r="G4" s="20"/>
      <c r="H4" s="20"/>
      <c r="I4" s="20"/>
      <c r="J4" s="20"/>
      <c r="K4" s="20"/>
      <c r="L4" s="20"/>
      <c r="M4" s="20"/>
      <c r="N4" s="20"/>
      <c r="O4" s="20"/>
      <c r="P4" s="20"/>
      <c r="Q4" s="20"/>
      <c r="R4" s="20"/>
      <c r="S4" s="20"/>
      <c r="T4" s="20"/>
      <c r="U4" s="20"/>
      <c r="V4" s="20"/>
    </row>
    <row r="5" spans="1:22" ht="19" x14ac:dyDescent="0.25">
      <c r="A5" s="20"/>
      <c r="B5" s="29" t="s">
        <v>547</v>
      </c>
      <c r="C5" s="27">
        <v>0</v>
      </c>
      <c r="D5" s="27">
        <v>0</v>
      </c>
      <c r="E5" s="27">
        <v>0</v>
      </c>
      <c r="F5" s="28">
        <v>0</v>
      </c>
      <c r="G5" s="20"/>
      <c r="H5" s="20"/>
      <c r="I5" s="20"/>
      <c r="J5" s="20"/>
      <c r="K5" s="20"/>
      <c r="L5" s="20"/>
      <c r="M5" s="20"/>
      <c r="N5" s="20"/>
      <c r="O5" s="20"/>
      <c r="P5" s="20"/>
      <c r="Q5" s="20"/>
      <c r="R5" s="20"/>
      <c r="S5" s="20"/>
      <c r="T5" s="20"/>
      <c r="U5" s="20"/>
      <c r="V5" s="20"/>
    </row>
    <row r="6" spans="1:22" ht="19" x14ac:dyDescent="0.25">
      <c r="A6" s="20"/>
      <c r="B6" s="29" t="s">
        <v>548</v>
      </c>
      <c r="C6" s="27">
        <v>18274022000</v>
      </c>
      <c r="D6" s="27">
        <v>17826122000</v>
      </c>
      <c r="E6" s="27">
        <v>18459199000</v>
      </c>
      <c r="F6" s="28">
        <v>11614498000</v>
      </c>
      <c r="G6" s="20"/>
      <c r="H6" s="20"/>
      <c r="I6" s="20"/>
      <c r="J6" s="20"/>
      <c r="K6" s="20"/>
      <c r="L6" s="20"/>
      <c r="M6" s="20"/>
      <c r="N6" s="20"/>
      <c r="O6" s="20"/>
      <c r="P6" s="20"/>
      <c r="Q6" s="20"/>
      <c r="R6" s="20"/>
      <c r="S6" s="20"/>
      <c r="T6" s="20"/>
      <c r="U6" s="20"/>
      <c r="V6" s="20"/>
    </row>
    <row r="7" spans="1:22" ht="19" x14ac:dyDescent="0.25">
      <c r="A7" s="20"/>
      <c r="B7" s="29" t="s">
        <v>549</v>
      </c>
      <c r="C7" s="27">
        <v>221545000</v>
      </c>
      <c r="D7" s="27">
        <v>213141000</v>
      </c>
      <c r="E7" s="27">
        <v>225674000</v>
      </c>
      <c r="F7" s="28">
        <v>151823000</v>
      </c>
      <c r="G7" s="20"/>
      <c r="H7" s="20"/>
      <c r="I7" s="20"/>
      <c r="J7" s="20"/>
      <c r="K7" s="20"/>
      <c r="L7" s="20"/>
      <c r="M7" s="20"/>
      <c r="N7" s="20"/>
      <c r="O7" s="20"/>
      <c r="P7" s="20"/>
      <c r="Q7" s="20"/>
      <c r="R7" s="20"/>
      <c r="S7" s="20"/>
      <c r="T7" s="20"/>
      <c r="U7" s="20"/>
      <c r="V7" s="20"/>
    </row>
    <row r="8" spans="1:22" ht="19" x14ac:dyDescent="0.25">
      <c r="A8" s="20"/>
      <c r="B8" s="29" t="s">
        <v>550</v>
      </c>
      <c r="C8" s="27">
        <v>8326742000</v>
      </c>
      <c r="D8" s="27">
        <v>7873139000</v>
      </c>
      <c r="E8" s="27">
        <v>8109863000</v>
      </c>
      <c r="F8" s="28">
        <v>5776637000</v>
      </c>
      <c r="G8" s="20"/>
      <c r="H8" s="20"/>
      <c r="I8" s="20"/>
      <c r="J8" s="20"/>
      <c r="K8" s="20"/>
      <c r="L8" s="20"/>
      <c r="M8" s="20"/>
      <c r="N8" s="20"/>
      <c r="O8" s="20"/>
      <c r="P8" s="20"/>
      <c r="Q8" s="20"/>
      <c r="R8" s="20"/>
      <c r="S8" s="20"/>
      <c r="T8" s="20"/>
      <c r="U8" s="20"/>
      <c r="V8" s="20"/>
    </row>
    <row r="9" spans="1:22" ht="19" x14ac:dyDescent="0.25">
      <c r="A9" s="20"/>
      <c r="B9" s="29" t="s">
        <v>551</v>
      </c>
      <c r="C9" s="27">
        <v>8548287000</v>
      </c>
      <c r="D9" s="27">
        <v>8086280000</v>
      </c>
      <c r="E9" s="27">
        <v>8335537000</v>
      </c>
      <c r="F9" s="28">
        <v>5928460000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19000</v>
      </c>
      <c r="D11" s="27">
        <v>19000</v>
      </c>
      <c r="E11" s="27">
        <v>20000</v>
      </c>
      <c r="F11" s="28">
        <v>20000</v>
      </c>
      <c r="G11" s="20"/>
      <c r="H11" s="20"/>
      <c r="I11" s="20"/>
      <c r="J11" s="20"/>
      <c r="K11" s="20"/>
      <c r="L11" s="20"/>
      <c r="M11" s="20"/>
      <c r="N11" s="20"/>
      <c r="O11" s="20"/>
      <c r="P11" s="20"/>
      <c r="Q11" s="20"/>
      <c r="R11" s="20"/>
      <c r="S11" s="20"/>
      <c r="T11" s="20"/>
      <c r="U11" s="20"/>
      <c r="V11" s="20"/>
    </row>
    <row r="12" spans="1:22" ht="19" x14ac:dyDescent="0.25">
      <c r="A12" s="20"/>
      <c r="B12" s="29" t="s">
        <v>554</v>
      </c>
      <c r="C12" s="27">
        <v>-122576000</v>
      </c>
      <c r="D12" s="27">
        <v>-119548000</v>
      </c>
      <c r="E12" s="27">
        <v>299115000</v>
      </c>
      <c r="F12" s="28">
        <v>-162812000</v>
      </c>
      <c r="G12" s="20"/>
      <c r="H12" s="20"/>
      <c r="I12" s="20"/>
      <c r="J12" s="20"/>
      <c r="K12" s="20"/>
      <c r="L12" s="20"/>
      <c r="M12" s="20"/>
      <c r="N12" s="20"/>
      <c r="O12" s="20"/>
      <c r="P12" s="20"/>
      <c r="Q12" s="20"/>
      <c r="R12" s="20"/>
      <c r="S12" s="20"/>
      <c r="T12" s="20"/>
      <c r="U12" s="20"/>
      <c r="V12" s="20"/>
    </row>
    <row r="13" spans="1:22" ht="19" x14ac:dyDescent="0.25">
      <c r="A13" s="20"/>
      <c r="B13" s="29" t="s">
        <v>555</v>
      </c>
      <c r="C13" s="27">
        <v>9725735000</v>
      </c>
      <c r="D13" s="27">
        <v>9739842000</v>
      </c>
      <c r="E13" s="27">
        <v>10123662000</v>
      </c>
      <c r="F13" s="28">
        <v>5686038000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1071607000</v>
      </c>
      <c r="D17" s="34">
        <v>861114000</v>
      </c>
      <c r="E17" s="34">
        <v>618875000</v>
      </c>
      <c r="F17" s="35">
        <v>589913000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f>C17/(C4)</f>
        <v>8.3550889613123545</v>
      </c>
      <c r="D24" s="50">
        <f>D17/(D4)</f>
        <v>6.4390539358273573</v>
      </c>
      <c r="E24" s="50">
        <f>E17/(E4)</f>
        <v>4.1969577778079179</v>
      </c>
      <c r="F24" s="51">
        <f>F17/(F4)</f>
        <v>5.7626136818763491</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5.8641004153327604E-2</v>
      </c>
      <c r="D25" s="50">
        <f>D17/D6</f>
        <v>4.8306300158834324E-2</v>
      </c>
      <c r="E25" s="50">
        <f>E17/E6</f>
        <v>3.3526644357645206E-2</v>
      </c>
      <c r="F25" s="51">
        <f>F17/F6</f>
        <v>5.0791088861524621E-2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0.45566006213629379</v>
      </c>
      <c r="D26" s="50">
        <f>D8/D6</f>
        <v>0.44166302687707398</v>
      </c>
      <c r="E26" s="50">
        <f>E8/E6</f>
        <v>0.43933991935403049</v>
      </c>
      <c r="F26" s="51">
        <f>F8/F6</f>
        <v>0.49736432861756058</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0.87893480544143965</v>
      </c>
      <c r="D27" s="50">
        <f>D9/(D13+D10)</f>
        <v>0.83022702010977178</v>
      </c>
      <c r="E27" s="50">
        <f>E9/(E13+E10)</f>
        <v>0.8233717206283655</v>
      </c>
      <c r="F27" s="51">
        <f>F9/(F13+F10)</f>
        <v>1.0426346077884108</v>
      </c>
      <c r="G27" s="46">
        <f>(IF(C27 &lt; 0.8, 100, IF(C27 &lt; 1, 50, 0))) +
  (IF(D27 &lt; 0.8, 100, IF(D27 &lt; 1, 50, 0))) +
  (IF(E27 &lt; 0.8, 100, IF(E27 &lt; 1, 50, 0))) +
  (IF(F27 &lt; 0.8, 100, IF(F27 &lt; 1, 50, 0)))</f>
        <v>150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Fail</v>
      </c>
      <c r="D28" s="52" t="str">
        <f>IF(D11=0, "Pass", "Fail")</f>
        <v>Fail</v>
      </c>
      <c r="E28" s="52" t="str">
        <f>IF(E11=0, "Pass", "Fail")</f>
        <v>Fail</v>
      </c>
      <c r="F28" s="53" t="str">
        <f>IF(F11=0, "Pass", "Fail")</f>
        <v>Fail</v>
      </c>
      <c r="G28" s="46">
        <f>(COUNTIF(C28:F28, "Pass") * 100) + (COUNTIF(C28:F28, "Fail") * 0)</f>
        <v>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-1.4038413115626607</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0.11018262372972326</v>
      </c>
      <c r="D31" s="50">
        <f>D17/(D13+D10)</f>
        <v>8.8411495792231537E-2</v>
      </c>
      <c r="E31" s="50">
        <f>E17/(E13+E10)</f>
        <v>6.1131535209294818E-2</v>
      </c>
      <c r="F31" s="51">
        <f>F17/(F13+F10)</f>
        <v>0.10374763587580667</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0.25666666666666665</v>
      </c>
      <c r="J2" s="20"/>
      <c r="K2" s="20"/>
      <c r="L2" s="20"/>
      <c r="M2" s="20"/>
      <c r="N2" s="20"/>
      <c r="O2" s="20"/>
      <c r="P2" s="20"/>
      <c r="Q2" s="20"/>
      <c r="R2" s="20"/>
      <c r="S2" s="20"/>
      <c r="T2" s="20"/>
      <c r="U2" s="20"/>
      <c r="V2" s="20"/>
    </row>
    <row r="3" spans="1:22" ht="19" x14ac:dyDescent="0.25">
      <c r="A3" s="20"/>
      <c r="B3" s="26" t="s">
        <v>545</v>
      </c>
      <c r="C3" s="27">
        <v>525000000</v>
      </c>
      <c r="D3" s="27">
        <v>634000000</v>
      </c>
      <c r="E3" s="27">
        <v>562000000</v>
      </c>
      <c r="F3" s="28">
        <v>348000000</v>
      </c>
      <c r="G3" s="20"/>
      <c r="H3" s="20"/>
      <c r="I3" s="20"/>
      <c r="J3" s="20"/>
      <c r="K3" s="20"/>
      <c r="L3" s="20"/>
      <c r="M3" s="20"/>
      <c r="N3" s="20"/>
      <c r="O3" s="20"/>
      <c r="P3" s="20"/>
      <c r="Q3" s="20"/>
      <c r="R3" s="20"/>
      <c r="S3" s="20"/>
      <c r="T3" s="20"/>
      <c r="U3" s="20"/>
      <c r="V3" s="20"/>
    </row>
    <row r="4" spans="1:22" ht="19" x14ac:dyDescent="0.25">
      <c r="A4" s="20"/>
      <c r="B4" s="29" t="s">
        <v>546</v>
      </c>
      <c r="C4" s="27">
        <v>37297000000</v>
      </c>
      <c r="D4" s="27">
        <v>35599000000</v>
      </c>
      <c r="E4" s="27">
        <v>35653000000</v>
      </c>
      <c r="F4" s="28">
        <v>35836000000</v>
      </c>
      <c r="G4" s="20"/>
      <c r="H4" s="20"/>
      <c r="I4" s="20"/>
      <c r="J4" s="20"/>
      <c r="K4" s="20"/>
      <c r="L4" s="20"/>
      <c r="M4" s="20"/>
      <c r="N4" s="20"/>
      <c r="O4" s="20"/>
      <c r="P4" s="20"/>
      <c r="Q4" s="20"/>
      <c r="R4" s="20"/>
      <c r="S4" s="20"/>
      <c r="T4" s="20"/>
      <c r="U4" s="20"/>
      <c r="V4" s="20"/>
    </row>
    <row r="5" spans="1:22" ht="19" x14ac:dyDescent="0.25">
      <c r="A5" s="20"/>
      <c r="B5" s="29" t="s">
        <v>547</v>
      </c>
      <c r="C5" s="27">
        <v>20121000000</v>
      </c>
      <c r="D5" s="27">
        <v>19965000000</v>
      </c>
      <c r="E5" s="27">
        <v>19914000000</v>
      </c>
      <c r="F5" s="28">
        <v>19851000000</v>
      </c>
      <c r="G5" s="20"/>
      <c r="H5" s="20"/>
      <c r="I5" s="20"/>
      <c r="J5" s="20"/>
      <c r="K5" s="20"/>
      <c r="L5" s="20"/>
      <c r="M5" s="20"/>
      <c r="N5" s="20"/>
      <c r="O5" s="20"/>
      <c r="P5" s="20"/>
      <c r="Q5" s="20"/>
      <c r="R5" s="20"/>
      <c r="S5" s="20"/>
      <c r="T5" s="20"/>
      <c r="U5" s="20"/>
      <c r="V5" s="20"/>
    </row>
    <row r="6" spans="1:22" ht="19" x14ac:dyDescent="0.25">
      <c r="A6" s="20"/>
      <c r="B6" s="29" t="s">
        <v>548</v>
      </c>
      <c r="C6" s="27">
        <v>71020000000</v>
      </c>
      <c r="D6" s="27">
        <v>70078000000</v>
      </c>
      <c r="E6" s="27">
        <v>70416000000</v>
      </c>
      <c r="F6" s="28">
        <v>71973000000</v>
      </c>
      <c r="G6" s="20"/>
      <c r="H6" s="20"/>
      <c r="I6" s="20"/>
      <c r="J6" s="20"/>
      <c r="K6" s="20"/>
      <c r="L6" s="20"/>
      <c r="M6" s="20"/>
      <c r="N6" s="20"/>
      <c r="O6" s="20"/>
      <c r="P6" s="20"/>
      <c r="Q6" s="20"/>
      <c r="R6" s="20"/>
      <c r="S6" s="20"/>
      <c r="T6" s="20"/>
      <c r="U6" s="20"/>
      <c r="V6" s="20"/>
    </row>
    <row r="7" spans="1:22" ht="19" x14ac:dyDescent="0.25">
      <c r="A7" s="20"/>
      <c r="B7" s="29" t="s">
        <v>549</v>
      </c>
      <c r="C7" s="27">
        <v>7221000000</v>
      </c>
      <c r="D7" s="27">
        <v>6930000000</v>
      </c>
      <c r="E7" s="27">
        <v>5821000000</v>
      </c>
      <c r="F7" s="28">
        <v>5074000000</v>
      </c>
      <c r="G7" s="20"/>
      <c r="H7" s="20"/>
      <c r="I7" s="20"/>
      <c r="J7" s="20"/>
      <c r="K7" s="20"/>
      <c r="L7" s="20"/>
      <c r="M7" s="20"/>
      <c r="N7" s="20"/>
      <c r="O7" s="20"/>
      <c r="P7" s="20"/>
      <c r="Q7" s="20"/>
      <c r="R7" s="20"/>
      <c r="S7" s="20"/>
      <c r="T7" s="20"/>
      <c r="U7" s="20"/>
      <c r="V7" s="20"/>
    </row>
    <row r="8" spans="1:22" ht="19" x14ac:dyDescent="0.25">
      <c r="A8" s="20"/>
      <c r="B8" s="29" t="s">
        <v>550</v>
      </c>
      <c r="C8" s="27">
        <v>32070000000</v>
      </c>
      <c r="D8" s="27">
        <v>31034000000</v>
      </c>
      <c r="E8" s="27">
        <v>32674000000</v>
      </c>
      <c r="F8" s="28">
        <v>34333000000</v>
      </c>
      <c r="G8" s="20"/>
      <c r="H8" s="20"/>
      <c r="I8" s="20"/>
      <c r="J8" s="20"/>
      <c r="K8" s="20"/>
      <c r="L8" s="20"/>
      <c r="M8" s="20"/>
      <c r="N8" s="20"/>
      <c r="O8" s="20"/>
      <c r="P8" s="20"/>
      <c r="Q8" s="20"/>
      <c r="R8" s="20"/>
      <c r="S8" s="20"/>
      <c r="T8" s="20"/>
      <c r="U8" s="20"/>
      <c r="V8" s="20"/>
    </row>
    <row r="9" spans="1:22" ht="19" x14ac:dyDescent="0.25">
      <c r="A9" s="20"/>
      <c r="B9" s="29" t="s">
        <v>551</v>
      </c>
      <c r="C9" s="27">
        <v>39291000000</v>
      </c>
      <c r="D9" s="27">
        <v>37964000000</v>
      </c>
      <c r="E9" s="27">
        <v>38495000000</v>
      </c>
      <c r="F9" s="28">
        <v>39407000000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-10689000000</v>
      </c>
      <c r="D12" s="27">
        <v>-10551000000</v>
      </c>
      <c r="E12" s="27">
        <v>-10595000000</v>
      </c>
      <c r="F12" s="28">
        <v>-9936000000</v>
      </c>
      <c r="G12" s="20"/>
      <c r="H12" s="20"/>
      <c r="I12" s="20"/>
      <c r="J12" s="20"/>
      <c r="K12" s="20"/>
      <c r="L12" s="20"/>
      <c r="M12" s="20"/>
      <c r="N12" s="20"/>
      <c r="O12" s="20"/>
      <c r="P12" s="20"/>
      <c r="Q12" s="20"/>
      <c r="R12" s="20"/>
      <c r="S12" s="20"/>
      <c r="T12" s="20"/>
      <c r="U12" s="20"/>
      <c r="V12" s="20"/>
    </row>
    <row r="13" spans="1:22" ht="19" x14ac:dyDescent="0.25">
      <c r="A13" s="20"/>
      <c r="B13" s="29" t="s">
        <v>555</v>
      </c>
      <c r="C13" s="27">
        <v>31729000000</v>
      </c>
      <c r="D13" s="27">
        <v>32114000000</v>
      </c>
      <c r="E13" s="27">
        <v>31921000000</v>
      </c>
      <c r="F13" s="28">
        <v>32566000000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6491000000</v>
      </c>
      <c r="D17" s="34">
        <v>4967000000</v>
      </c>
      <c r="E17" s="34">
        <v>5708000000</v>
      </c>
      <c r="F17" s="35">
        <v>4550000000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0.17403544521007053</v>
      </c>
      <c r="D24" s="50">
        <f>D17/(D4)</f>
        <v>0.13952639119076379</v>
      </c>
      <c r="E24" s="50">
        <f>E17/(E4)</f>
        <v>0.16009872941968417</v>
      </c>
      <c r="F24" s="51">
        <f>F17/(F4)</f>
        <v>0.12696729545708227</v>
      </c>
      <c r="G24" s="46">
        <f>(IF(C24 &gt; 0.5, 100, IF(C24 &gt;= 0.2, 50, 0))) +
  (IF(D24 &gt; 0.5, 100, IF(D24 &gt;= 0.2, 50, 0))) +
  (IF(E24 &gt; 0.5, 100, IF(E24 &gt;= 0.2, 50, 0))) +
  (IF(F24 &gt; 0.5, 100, IF(F24 &gt;= 0.2, 50, 0)))</f>
        <v>0</v>
      </c>
      <c r="H24" s="47" t="s">
        <v>571</v>
      </c>
      <c r="I24" s="20"/>
      <c r="J24" s="20"/>
      <c r="K24" s="20"/>
      <c r="L24" s="20"/>
      <c r="M24" s="20"/>
      <c r="N24" s="20"/>
      <c r="O24" s="20"/>
      <c r="P24" s="20"/>
      <c r="Q24" s="20"/>
      <c r="R24" s="20"/>
      <c r="S24" s="20"/>
      <c r="T24" s="20"/>
      <c r="U24" s="20"/>
      <c r="V24" s="20"/>
    </row>
    <row r="25" spans="1:22" x14ac:dyDescent="0.2">
      <c r="A25" s="20"/>
      <c r="B25" s="39" t="s">
        <v>487</v>
      </c>
      <c r="C25" s="50">
        <f>C17/C6</f>
        <v>9.1396789636722056E-2</v>
      </c>
      <c r="D25" s="50">
        <f>D17/D6</f>
        <v>7.0878164331173832E-2</v>
      </c>
      <c r="E25" s="50">
        <f>E17/E6</f>
        <v>8.1061122472165417E-2</v>
      </c>
      <c r="F25" s="51">
        <f>F17/F6</f>
        <v>6.3218151251163632E-2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0.45156294001689667</v>
      </c>
      <c r="D26" s="50">
        <f>D8/D6</f>
        <v>0.4428493963868832</v>
      </c>
      <c r="E26" s="50">
        <f>E8/E6</f>
        <v>0.46401386048625315</v>
      </c>
      <c r="F26" s="51">
        <f>F8/F6</f>
        <v>0.47702610701235187</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1.2383308645088089</v>
      </c>
      <c r="D27" s="50">
        <f>D9/(D13+D10)</f>
        <v>1.1821635423802703</v>
      </c>
      <c r="E27" s="50">
        <f>E9/(E13+E10)</f>
        <v>1.205945929012249</v>
      </c>
      <c r="F27" s="51">
        <f>F9/(F13+F10)</f>
        <v>1.2100657127065038</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2.5083634437236369E-2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0.20457625516089381</v>
      </c>
      <c r="D31" s="50">
        <f>D17/(D13+D10)</f>
        <v>0.15466774615432521</v>
      </c>
      <c r="E31" s="50">
        <f>E17/(E13+E10)</f>
        <v>0.17881645311863664</v>
      </c>
      <c r="F31" s="51">
        <f>F17/(F13+F10)</f>
        <v>0.1397162685008905</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0.17958333333333332</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1394735000</v>
      </c>
      <c r="D4" s="27">
        <v>1376960000</v>
      </c>
      <c r="E4" s="27">
        <v>1209394000</v>
      </c>
      <c r="F4" s="28">
        <v>951364000</v>
      </c>
      <c r="G4" s="20"/>
      <c r="H4" s="20"/>
      <c r="I4" s="20"/>
      <c r="J4" s="20"/>
      <c r="K4" s="20"/>
      <c r="L4" s="20"/>
      <c r="M4" s="20"/>
      <c r="N4" s="20"/>
      <c r="O4" s="20"/>
      <c r="P4" s="20"/>
      <c r="Q4" s="20"/>
      <c r="R4" s="20"/>
      <c r="S4" s="20"/>
      <c r="T4" s="20"/>
      <c r="U4" s="20"/>
      <c r="V4" s="20"/>
    </row>
    <row r="5" spans="1:22" ht="19" x14ac:dyDescent="0.25">
      <c r="A5" s="20"/>
      <c r="B5" s="29" t="s">
        <v>547</v>
      </c>
      <c r="C5" s="27">
        <v>1059775000</v>
      </c>
      <c r="D5" s="27">
        <v>1095766000</v>
      </c>
      <c r="E5" s="27">
        <v>584996000</v>
      </c>
      <c r="F5" s="28">
        <v>83500000</v>
      </c>
      <c r="G5" s="20"/>
      <c r="H5" s="20"/>
      <c r="I5" s="20"/>
      <c r="J5" s="20"/>
      <c r="K5" s="20"/>
      <c r="L5" s="20"/>
      <c r="M5" s="20"/>
      <c r="N5" s="20"/>
      <c r="O5" s="20"/>
      <c r="P5" s="20"/>
      <c r="Q5" s="20"/>
      <c r="R5" s="20"/>
      <c r="S5" s="20"/>
      <c r="T5" s="20"/>
      <c r="U5" s="20"/>
      <c r="V5" s="20"/>
    </row>
    <row r="6" spans="1:22" ht="19" x14ac:dyDescent="0.25">
      <c r="A6" s="20"/>
      <c r="B6" s="29" t="s">
        <v>548</v>
      </c>
      <c r="C6" s="27">
        <v>317294194000</v>
      </c>
      <c r="D6" s="27">
        <v>275346636000</v>
      </c>
      <c r="E6" s="27">
        <v>264285440000</v>
      </c>
      <c r="F6" s="28">
        <v>79806502000</v>
      </c>
      <c r="G6" s="20"/>
      <c r="H6" s="20"/>
      <c r="I6" s="20"/>
      <c r="J6" s="20"/>
      <c r="K6" s="20"/>
      <c r="L6" s="20"/>
      <c r="M6" s="20"/>
      <c r="N6" s="20"/>
      <c r="O6" s="20"/>
      <c r="P6" s="20"/>
      <c r="Q6" s="20"/>
      <c r="R6" s="20"/>
      <c r="S6" s="20"/>
      <c r="T6" s="20"/>
      <c r="U6" s="20"/>
      <c r="V6" s="20"/>
    </row>
    <row r="7" spans="1:22" ht="19" x14ac:dyDescent="0.25">
      <c r="A7" s="20"/>
      <c r="B7" s="29" t="s">
        <v>549</v>
      </c>
      <c r="C7" s="27">
        <v>40628717000</v>
      </c>
      <c r="D7" s="27">
        <v>29277597000</v>
      </c>
      <c r="E7" s="27">
        <v>30832882000</v>
      </c>
      <c r="F7" s="28">
        <v>3493305000</v>
      </c>
      <c r="G7" s="20"/>
      <c r="H7" s="20"/>
      <c r="I7" s="20"/>
      <c r="J7" s="20"/>
      <c r="K7" s="20"/>
      <c r="L7" s="20"/>
      <c r="M7" s="20"/>
      <c r="N7" s="20"/>
      <c r="O7" s="20"/>
      <c r="P7" s="20"/>
      <c r="Q7" s="20"/>
      <c r="R7" s="20"/>
      <c r="S7" s="20"/>
      <c r="T7" s="20"/>
      <c r="U7" s="20"/>
      <c r="V7" s="20"/>
    </row>
    <row r="8" spans="1:22" ht="19" x14ac:dyDescent="0.25">
      <c r="A8" s="20"/>
      <c r="B8" s="29" t="s">
        <v>550</v>
      </c>
      <c r="C8" s="27">
        <v>218286565000</v>
      </c>
      <c r="D8" s="27">
        <v>190698349000</v>
      </c>
      <c r="E8" s="27">
        <v>175313338000</v>
      </c>
      <c r="F8" s="28">
        <v>35513281000</v>
      </c>
      <c r="G8" s="20"/>
      <c r="H8" s="20"/>
      <c r="I8" s="20"/>
      <c r="J8" s="20"/>
      <c r="K8" s="20"/>
      <c r="L8" s="20"/>
      <c r="M8" s="20"/>
      <c r="N8" s="20"/>
      <c r="O8" s="20"/>
      <c r="P8" s="20"/>
      <c r="Q8" s="20"/>
      <c r="R8" s="20"/>
      <c r="S8" s="20"/>
      <c r="T8" s="20"/>
      <c r="U8" s="20"/>
      <c r="V8" s="20"/>
    </row>
    <row r="9" spans="1:22" ht="19" x14ac:dyDescent="0.25">
      <c r="A9" s="20"/>
      <c r="B9" s="29" t="s">
        <v>551</v>
      </c>
      <c r="C9" s="27">
        <v>258915282000</v>
      </c>
      <c r="D9" s="27">
        <v>219975946000</v>
      </c>
      <c r="E9" s="27">
        <v>206146220000</v>
      </c>
      <c r="F9" s="28">
        <v>39006586000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1115792000</v>
      </c>
      <c r="E11" s="27">
        <v>1118379000</v>
      </c>
      <c r="F11" s="28">
        <v>1601102000</v>
      </c>
      <c r="G11" s="20"/>
      <c r="H11" s="20"/>
      <c r="I11" s="20"/>
      <c r="J11" s="20"/>
      <c r="K11" s="20"/>
      <c r="L11" s="20"/>
      <c r="M11" s="20"/>
      <c r="N11" s="20"/>
      <c r="O11" s="20"/>
      <c r="P11" s="20"/>
      <c r="Q11" s="20"/>
      <c r="R11" s="20"/>
      <c r="S11" s="20"/>
      <c r="T11" s="20"/>
      <c r="U11" s="20"/>
      <c r="V11" s="20"/>
    </row>
    <row r="12" spans="1:22" ht="19" x14ac:dyDescent="0.25">
      <c r="A12" s="20"/>
      <c r="B12" s="29" t="s">
        <v>554</v>
      </c>
      <c r="C12" s="27">
        <v>9818336000</v>
      </c>
      <c r="D12" s="27">
        <v>6701107000</v>
      </c>
      <c r="E12" s="27">
        <v>7670182000</v>
      </c>
      <c r="F12" s="28">
        <v>3440782000</v>
      </c>
      <c r="G12" s="20"/>
      <c r="H12" s="20"/>
      <c r="I12" s="20"/>
      <c r="J12" s="20"/>
      <c r="K12" s="20"/>
      <c r="L12" s="20"/>
      <c r="M12" s="20"/>
      <c r="N12" s="20"/>
      <c r="O12" s="20"/>
      <c r="P12" s="20"/>
      <c r="Q12" s="20"/>
      <c r="R12" s="20"/>
      <c r="S12" s="20"/>
      <c r="T12" s="20"/>
      <c r="U12" s="20"/>
      <c r="V12" s="20"/>
    </row>
    <row r="13" spans="1:22" ht="19" x14ac:dyDescent="0.25">
      <c r="A13" s="20"/>
      <c r="B13" s="29" t="s">
        <v>555</v>
      </c>
      <c r="C13" s="27">
        <v>58378912000</v>
      </c>
      <c r="D13" s="27">
        <v>55370690000</v>
      </c>
      <c r="E13" s="27">
        <v>58139220000</v>
      </c>
      <c r="F13" s="28">
        <v>40799916000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-1493812000</v>
      </c>
      <c r="D17" s="34">
        <v>-5279259000</v>
      </c>
      <c r="E17" s="34">
        <v>-7176708000</v>
      </c>
      <c r="F17" s="35">
        <v>-5953693000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-1.0710364334443461</v>
      </c>
      <c r="D24" s="50">
        <f>D17/(D4)</f>
        <v>-3.8339959040204508</v>
      </c>
      <c r="E24" s="50">
        <f>E17/(E4)</f>
        <v>-5.9341356084121468</v>
      </c>
      <c r="F24" s="51">
        <f>F17/(F4)</f>
        <v>-6.2580600064749143</v>
      </c>
      <c r="G24" s="46">
        <f>(IF(C24 &gt; 0.5, 100, IF(C24 &gt;= 0.2, 50, 0))) +
  (IF(D24 &gt; 0.5, 100, IF(D24 &gt;= 0.2, 50, 0))) +
  (IF(E24 &gt; 0.5, 100, IF(E24 &gt;= 0.2, 50, 0))) +
  (IF(F24 &gt; 0.5, 100, IF(F24 &gt;= 0.2, 50, 0)))</f>
        <v>0</v>
      </c>
      <c r="H24" s="47" t="s">
        <v>571</v>
      </c>
      <c r="I24" s="20"/>
      <c r="J24" s="20"/>
      <c r="K24" s="20"/>
      <c r="L24" s="20"/>
      <c r="M24" s="20"/>
      <c r="N24" s="20"/>
      <c r="O24" s="20"/>
      <c r="P24" s="20"/>
      <c r="Q24" s="20"/>
      <c r="R24" s="20"/>
      <c r="S24" s="20"/>
      <c r="T24" s="20"/>
      <c r="U24" s="20"/>
      <c r="V24" s="20"/>
    </row>
    <row r="25" spans="1:22" x14ac:dyDescent="0.2">
      <c r="A25" s="20"/>
      <c r="B25" s="39" t="s">
        <v>487</v>
      </c>
      <c r="C25" s="50">
        <f>C17/C6</f>
        <v>-4.7079714291904124E-3</v>
      </c>
      <c r="D25" s="50">
        <f>D17/D6</f>
        <v>-1.9173137818905474E-2</v>
      </c>
      <c r="E25" s="50">
        <f>E17/E6</f>
        <v>-2.7155139533982652E-2</v>
      </c>
      <c r="F25" s="51">
        <f>F17/F6</f>
        <v>-7.4601603262851937E-2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0.68796268298562058</v>
      </c>
      <c r="D26" s="50">
        <f>D8/D6</f>
        <v>0.69257555410991112</v>
      </c>
      <c r="E26" s="50">
        <f>E8/E6</f>
        <v>0.66334845385353047</v>
      </c>
      <c r="F26" s="51">
        <f>F8/F6</f>
        <v>0.44499232656507109</v>
      </c>
      <c r="G26" s="46">
        <f>(IF(C26 &lt; 0.5, 100, 0)) +
  (IF(D26 &lt; 0.5, 100, 0)) +
  (IF(E26 &lt; 0.5, 100, 0)) +
  (IF(F26 &lt; 0.5, 100, 0))</f>
        <v>100</v>
      </c>
      <c r="H26" s="47" t="s">
        <v>573</v>
      </c>
      <c r="I26" s="20"/>
      <c r="J26" s="20"/>
      <c r="K26" s="20"/>
      <c r="L26" s="20"/>
      <c r="M26" s="20"/>
      <c r="N26" s="20"/>
      <c r="O26" s="20"/>
      <c r="P26" s="20"/>
      <c r="Q26" s="20"/>
      <c r="R26" s="20"/>
      <c r="S26" s="20"/>
      <c r="T26" s="20"/>
      <c r="U26" s="20"/>
      <c r="V26" s="20"/>
    </row>
    <row r="27" spans="1:22" x14ac:dyDescent="0.2">
      <c r="A27" s="20"/>
      <c r="B27" s="39" t="s">
        <v>574</v>
      </c>
      <c r="C27" s="50">
        <f>C9/(C13+C10)</f>
        <v>4.4350823461732212</v>
      </c>
      <c r="D27" s="50">
        <f>D9/(D13+D10)</f>
        <v>3.9727867938795778</v>
      </c>
      <c r="E27" s="50">
        <f>E9/(E13+E10)</f>
        <v>3.5457341876963606</v>
      </c>
      <c r="F27" s="51">
        <f>F9/(F13+F10)</f>
        <v>0.95604574283927446</v>
      </c>
      <c r="G27" s="46">
        <f>(IF(C27 &lt; 0.8, 100, IF(C27 &lt; 1, 50, 0))) +
  (IF(D27 &lt; 0.8, 100, IF(D27 &lt; 1, 50, 0))) +
  (IF(E27 &lt; 0.8, 100, IF(E27 &lt; 1, 50, 0))) +
  (IF(F27 &lt; 0.8, 100, IF(F27 &lt; 1, 50, 0)))</f>
        <v>50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Fail</v>
      </c>
      <c r="E28" s="52" t="str">
        <f>IF(E11=0, "Pass", "Fail")</f>
        <v>Fail</v>
      </c>
      <c r="F28" s="53" t="str">
        <f>IF(F11=0, "Pass", "Fail")</f>
        <v>Fail</v>
      </c>
      <c r="G28" s="46">
        <f>(COUNTIF(C28:F28, "Pass") * 100) + (COUNTIF(C28:F28, "Fail") * 0)</f>
        <v>100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0.52267845365895638</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-2.558821240108072E-2</v>
      </c>
      <c r="D31" s="50">
        <f>D17/(D13+D10)</f>
        <v>-9.5343926543086238E-2</v>
      </c>
      <c r="E31" s="50">
        <f>E17/(E13+E10)</f>
        <v>-0.12344004615128995</v>
      </c>
      <c r="F31" s="51">
        <f>F17/(F13+F10)</f>
        <v>-0.14592414847128607</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603</v>
      </c>
      <c r="D2" s="23" t="s">
        <v>604</v>
      </c>
      <c r="E2" s="23" t="s">
        <v>605</v>
      </c>
      <c r="F2" s="23" t="s">
        <v>606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0.63833333333333331</v>
      </c>
      <c r="J2" s="20"/>
      <c r="K2" s="20"/>
      <c r="L2" s="20"/>
      <c r="M2" s="20"/>
      <c r="N2" s="20"/>
      <c r="O2" s="20"/>
      <c r="P2" s="20"/>
      <c r="Q2" s="20"/>
      <c r="R2" s="20"/>
      <c r="S2" s="20"/>
      <c r="T2" s="20"/>
      <c r="U2" s="20"/>
      <c r="V2" s="20"/>
    </row>
    <row r="3" spans="1:22" ht="19" x14ac:dyDescent="0.25">
      <c r="A3" s="20"/>
      <c r="B3" s="26" t="s">
        <v>545</v>
      </c>
      <c r="C3" s="27">
        <v>3034781000</v>
      </c>
      <c r="D3" s="27">
        <v>2876784000</v>
      </c>
      <c r="E3" s="27">
        <v>2146889000</v>
      </c>
      <c r="F3" s="28">
        <v>1575380000</v>
      </c>
      <c r="G3" s="20"/>
      <c r="H3" s="20"/>
      <c r="I3" s="20"/>
      <c r="J3" s="20"/>
      <c r="K3" s="20"/>
      <c r="L3" s="20"/>
      <c r="M3" s="20"/>
      <c r="N3" s="20"/>
      <c r="O3" s="20"/>
      <c r="P3" s="20"/>
      <c r="Q3" s="20"/>
      <c r="R3" s="20"/>
      <c r="S3" s="20"/>
      <c r="T3" s="20"/>
      <c r="U3" s="20"/>
      <c r="V3" s="20"/>
    </row>
    <row r="4" spans="1:22" ht="19" x14ac:dyDescent="0.25">
      <c r="A4" s="20"/>
      <c r="B4" s="29" t="s">
        <v>546</v>
      </c>
      <c r="C4" s="27">
        <v>1341780000</v>
      </c>
      <c r="D4" s="27">
        <v>1240547000</v>
      </c>
      <c r="E4" s="27">
        <v>976373000</v>
      </c>
      <c r="F4" s="28">
        <v>765910000</v>
      </c>
      <c r="G4" s="20"/>
      <c r="H4" s="20"/>
      <c r="I4" s="20"/>
      <c r="J4" s="20"/>
      <c r="K4" s="20"/>
      <c r="L4" s="20"/>
      <c r="M4" s="20"/>
      <c r="N4" s="20"/>
      <c r="O4" s="20"/>
      <c r="P4" s="20"/>
      <c r="Q4" s="20"/>
      <c r="R4" s="20"/>
      <c r="S4" s="20"/>
      <c r="T4" s="20"/>
      <c r="U4" s="20"/>
      <c r="V4" s="20"/>
    </row>
    <row r="5" spans="1:22" ht="19" x14ac:dyDescent="0.25">
      <c r="A5" s="20"/>
      <c r="B5" s="29" t="s">
        <v>547</v>
      </c>
      <c r="C5" s="27">
        <v>2015726000</v>
      </c>
      <c r="D5" s="27">
        <v>2278820000</v>
      </c>
      <c r="E5" s="27">
        <v>2320049000</v>
      </c>
      <c r="F5" s="28">
        <v>2011172000</v>
      </c>
      <c r="G5" s="20"/>
      <c r="H5" s="20"/>
      <c r="I5" s="20"/>
      <c r="J5" s="20"/>
      <c r="K5" s="20"/>
      <c r="L5" s="20"/>
      <c r="M5" s="20"/>
      <c r="N5" s="20"/>
      <c r="O5" s="20"/>
      <c r="P5" s="20"/>
      <c r="Q5" s="20"/>
      <c r="R5" s="20"/>
      <c r="S5" s="20"/>
      <c r="T5" s="20"/>
      <c r="U5" s="20"/>
      <c r="V5" s="20"/>
    </row>
    <row r="6" spans="1:22" ht="19" x14ac:dyDescent="0.25">
      <c r="A6" s="20"/>
      <c r="B6" s="29" t="s">
        <v>548</v>
      </c>
      <c r="C6" s="27">
        <v>15433566000</v>
      </c>
      <c r="D6" s="27">
        <v>14072357000</v>
      </c>
      <c r="E6" s="27">
        <v>12597088000</v>
      </c>
      <c r="F6" s="28">
        <v>10271124000</v>
      </c>
      <c r="G6" s="20"/>
      <c r="H6" s="20"/>
      <c r="I6" s="20"/>
      <c r="J6" s="20"/>
      <c r="K6" s="20"/>
      <c r="L6" s="20"/>
      <c r="M6" s="20"/>
      <c r="N6" s="20"/>
      <c r="O6" s="20"/>
      <c r="P6" s="20"/>
      <c r="Q6" s="20"/>
      <c r="R6" s="20"/>
      <c r="S6" s="20"/>
      <c r="T6" s="20"/>
      <c r="U6" s="20"/>
      <c r="V6" s="20"/>
    </row>
    <row r="7" spans="1:22" ht="19" x14ac:dyDescent="0.25">
      <c r="A7" s="20"/>
      <c r="B7" s="29" t="s">
        <v>549</v>
      </c>
      <c r="C7" s="27">
        <v>4660774000</v>
      </c>
      <c r="D7" s="27">
        <v>3742842000</v>
      </c>
      <c r="E7" s="27">
        <v>2871083000</v>
      </c>
      <c r="F7" s="28">
        <v>2103227000</v>
      </c>
      <c r="G7" s="20"/>
      <c r="H7" s="20"/>
      <c r="I7" s="20"/>
      <c r="J7" s="20"/>
      <c r="K7" s="20"/>
      <c r="L7" s="20"/>
      <c r="M7" s="20"/>
      <c r="N7" s="20"/>
      <c r="O7" s="20"/>
      <c r="P7" s="20"/>
      <c r="Q7" s="20"/>
      <c r="R7" s="20"/>
      <c r="S7" s="20"/>
      <c r="T7" s="20"/>
      <c r="U7" s="20"/>
      <c r="V7" s="20"/>
    </row>
    <row r="8" spans="1:22" ht="19" x14ac:dyDescent="0.25">
      <c r="A8" s="20"/>
      <c r="B8" s="29" t="s">
        <v>550</v>
      </c>
      <c r="C8" s="27">
        <v>7404464000</v>
      </c>
      <c r="D8" s="27">
        <v>7409762000</v>
      </c>
      <c r="E8" s="27">
        <v>8326915000</v>
      </c>
      <c r="F8" s="28">
        <v>4792255000</v>
      </c>
      <c r="G8" s="20"/>
      <c r="H8" s="20"/>
      <c r="I8" s="20"/>
      <c r="J8" s="20"/>
      <c r="K8" s="20"/>
      <c r="L8" s="20"/>
      <c r="M8" s="20"/>
      <c r="N8" s="20"/>
      <c r="O8" s="20"/>
      <c r="P8" s="20"/>
      <c r="Q8" s="20"/>
      <c r="R8" s="20"/>
      <c r="S8" s="20"/>
      <c r="T8" s="20"/>
      <c r="U8" s="20"/>
      <c r="V8" s="20"/>
    </row>
    <row r="9" spans="1:22" ht="19" x14ac:dyDescent="0.25">
      <c r="A9" s="20"/>
      <c r="B9" s="29" t="s">
        <v>551</v>
      </c>
      <c r="C9" s="27">
        <v>12065238000</v>
      </c>
      <c r="D9" s="27">
        <v>11152604000</v>
      </c>
      <c r="E9" s="27">
        <v>11197998000</v>
      </c>
      <c r="F9" s="28">
        <v>6895482000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1137270000</v>
      </c>
      <c r="D12" s="27">
        <v>848431000</v>
      </c>
      <c r="E12" s="27">
        <v>366882000</v>
      </c>
      <c r="F12" s="28">
        <v>1277123000</v>
      </c>
      <c r="G12" s="20"/>
      <c r="H12" s="20"/>
      <c r="I12" s="20"/>
      <c r="J12" s="20"/>
      <c r="K12" s="20"/>
      <c r="L12" s="20"/>
      <c r="M12" s="20"/>
      <c r="N12" s="20"/>
      <c r="O12" s="20"/>
      <c r="P12" s="20"/>
      <c r="Q12" s="20"/>
      <c r="R12" s="20"/>
      <c r="S12" s="20"/>
      <c r="T12" s="20"/>
      <c r="U12" s="20"/>
      <c r="V12" s="20"/>
    </row>
    <row r="13" spans="1:22" ht="19" x14ac:dyDescent="0.25">
      <c r="A13" s="20"/>
      <c r="B13" s="29" t="s">
        <v>555</v>
      </c>
      <c r="C13" s="27">
        <v>3368328000</v>
      </c>
      <c r="D13" s="27">
        <v>2919753000</v>
      </c>
      <c r="E13" s="27">
        <v>1399090000</v>
      </c>
      <c r="F13" s="28">
        <v>3375642000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1278981000</v>
      </c>
      <c r="D15" s="27">
        <v>1296727000</v>
      </c>
      <c r="E15" s="27">
        <v>1105254000</v>
      </c>
      <c r="F15" s="28">
        <v>928487000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3308575000</v>
      </c>
      <c r="D17" s="34">
        <v>3669805000</v>
      </c>
      <c r="E17" s="34">
        <v>3312702000</v>
      </c>
      <c r="F17" s="35">
        <v>2185026000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Pass</v>
      </c>
      <c r="F23" s="49" t="str">
        <f>IF(F17&gt;F7, "Pass", "Fail")</f>
        <v>Pass</v>
      </c>
      <c r="G23" s="46">
        <f>(COUNTIF(C23:F23, "Pass") * 100) + (COUNTIF(C23:F23, "Fail") * 0)</f>
        <v>200</v>
      </c>
      <c r="H23" s="47" t="s">
        <v>570</v>
      </c>
      <c r="I23" s="20"/>
      <c r="J23" s="20"/>
      <c r="K23" s="20"/>
      <c r="L23" s="20"/>
      <c r="M23" s="20"/>
      <c r="N23" s="20"/>
      <c r="O23" s="20"/>
      <c r="P23" s="20"/>
      <c r="Q23" s="20"/>
      <c r="R23" s="20"/>
      <c r="S23" s="20"/>
      <c r="T23" s="20"/>
      <c r="U23" s="20"/>
      <c r="V23" s="20"/>
    </row>
    <row r="24" spans="1:22" x14ac:dyDescent="0.2">
      <c r="A24" s="20"/>
      <c r="B24" s="39" t="s">
        <v>499</v>
      </c>
      <c r="C24" s="50">
        <f>C17/(C4)</f>
        <v>2.4658103414866819</v>
      </c>
      <c r="D24" s="50">
        <f>D17/(D4)</f>
        <v>2.9582152066789891</v>
      </c>
      <c r="E24" s="50">
        <f>E17/(E4)</f>
        <v>3.3928652267115127</v>
      </c>
      <c r="F24" s="51">
        <f>F17/(F4)</f>
        <v>2.8528495515138856</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0.21437527788457963</v>
      </c>
      <c r="D25" s="50">
        <f>D17/D6</f>
        <v>0.26078111861431602</v>
      </c>
      <c r="E25" s="50">
        <f>E17/E6</f>
        <v>0.26297363327143541</v>
      </c>
      <c r="F25" s="51">
        <f>F17/F6</f>
        <v>0.21273484771481679</v>
      </c>
      <c r="G25" s="46">
        <f>(IF(C25 &gt; 0.17, 100, IF(C25 &gt;= 0.1, 50, 0))) +
  (IF(D25 &gt; 0.17, 100, IF(D25 &gt;= 0.1, 50, 0))) +
  (IF(E25 &gt; 0.17, 100, IF(E25 &gt;= 0.1, 50, 0))) +
  (IF(F25 &gt; 0.17, 100, IF(F25 &gt;= 0.1, 50, 0)))</f>
        <v>400</v>
      </c>
      <c r="H25" s="47" t="s">
        <v>572</v>
      </c>
      <c r="I25" s="20"/>
      <c r="J25" s="20"/>
      <c r="K25" s="20"/>
      <c r="L25" s="20"/>
      <c r="M25" s="20"/>
      <c r="N25" s="20"/>
      <c r="O25" s="20"/>
      <c r="P25" s="20"/>
      <c r="Q25" s="20"/>
      <c r="R25" s="20"/>
      <c r="S25" s="20"/>
      <c r="T25" s="20"/>
      <c r="U25" s="20"/>
      <c r="V25" s="20"/>
    </row>
    <row r="26" spans="1:22" x14ac:dyDescent="0.2">
      <c r="A26" s="20"/>
      <c r="B26" s="39" t="s">
        <v>489</v>
      </c>
      <c r="C26" s="50">
        <f>C8/C6</f>
        <v>0.47976365280713479</v>
      </c>
      <c r="D26" s="50">
        <f>D8/D6</f>
        <v>0.52654732963355033</v>
      </c>
      <c r="E26" s="50">
        <f>E8/E6</f>
        <v>0.66101903868576606</v>
      </c>
      <c r="F26" s="51">
        <f>F8/F6</f>
        <v>0.46657551792773605</v>
      </c>
      <c r="G26" s="46">
        <f>(IF(C26 &lt; 0.5, 100, 0)) +
  (IF(D26 &lt; 0.5, 100, 0)) +
  (IF(E26 &lt; 0.5, 100, 0)) +
  (IF(F26 &lt; 0.5, 100, 0))</f>
        <v>200</v>
      </c>
      <c r="H26" s="47" t="s">
        <v>573</v>
      </c>
      <c r="I26" s="20"/>
      <c r="J26" s="20"/>
      <c r="K26" s="20"/>
      <c r="L26" s="20"/>
      <c r="M26" s="20"/>
      <c r="N26" s="20"/>
      <c r="O26" s="20"/>
      <c r="P26" s="20"/>
      <c r="Q26" s="20"/>
      <c r="R26" s="20"/>
      <c r="S26" s="20"/>
      <c r="T26" s="20"/>
      <c r="U26" s="20"/>
      <c r="V26" s="20"/>
    </row>
    <row r="27" spans="1:22" x14ac:dyDescent="0.2">
      <c r="A27" s="20"/>
      <c r="B27" s="39" t="s">
        <v>574</v>
      </c>
      <c r="C27" s="50">
        <f>C9/(C13+C10)</f>
        <v>3.5819664830740949</v>
      </c>
      <c r="D27" s="50">
        <f>D9/(D13+D10)</f>
        <v>3.8197080369469609</v>
      </c>
      <c r="E27" s="50">
        <f>E9/(E13+E10)</f>
        <v>8.0037724520938607</v>
      </c>
      <c r="F27" s="51">
        <f>F9/(F13+F10)</f>
        <v>2.0427172075711821</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0.31341862774213342</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0.9822603380668391</v>
      </c>
      <c r="D31" s="50">
        <f>D17/(D13+D10)</f>
        <v>1.2568888532694376</v>
      </c>
      <c r="E31" s="50">
        <f>E17/(E13+E10)</f>
        <v>2.3677547548763838</v>
      </c>
      <c r="F31" s="51">
        <f>F17/(F13+F10)</f>
        <v>0.64729198179190806</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0.39500000000000002</v>
      </c>
      <c r="J2" s="20"/>
      <c r="K2" s="20"/>
      <c r="L2" s="20"/>
      <c r="M2" s="20"/>
      <c r="N2" s="20"/>
      <c r="O2" s="20"/>
      <c r="P2" s="20"/>
      <c r="Q2" s="20"/>
      <c r="R2" s="20"/>
      <c r="S2" s="20"/>
      <c r="T2" s="20"/>
      <c r="U2" s="20"/>
      <c r="V2" s="20"/>
    </row>
    <row r="3" spans="1:22" ht="19" x14ac:dyDescent="0.25">
      <c r="A3" s="20"/>
      <c r="B3" s="26" t="s">
        <v>545</v>
      </c>
      <c r="C3" s="27">
        <v>3614000000</v>
      </c>
      <c r="D3" s="27">
        <v>3651000000</v>
      </c>
      <c r="E3" s="27">
        <v>2729000000</v>
      </c>
      <c r="F3" s="28">
        <v>2773000000</v>
      </c>
      <c r="G3" s="20"/>
      <c r="H3" s="20"/>
      <c r="I3" s="20"/>
      <c r="J3" s="20"/>
      <c r="K3" s="20"/>
      <c r="L3" s="20"/>
      <c r="M3" s="20"/>
      <c r="N3" s="20"/>
      <c r="O3" s="20"/>
      <c r="P3" s="20"/>
      <c r="Q3" s="20"/>
      <c r="R3" s="20"/>
      <c r="S3" s="20"/>
      <c r="T3" s="20"/>
      <c r="U3" s="20"/>
      <c r="V3" s="20"/>
    </row>
    <row r="4" spans="1:22" ht="19" x14ac:dyDescent="0.25">
      <c r="A4" s="20"/>
      <c r="B4" s="29" t="s">
        <v>546</v>
      </c>
      <c r="C4" s="27">
        <v>7122000000</v>
      </c>
      <c r="D4" s="27">
        <v>6740000000</v>
      </c>
      <c r="E4" s="27">
        <v>6806000000</v>
      </c>
      <c r="F4" s="28">
        <v>6876000000</v>
      </c>
      <c r="G4" s="20"/>
      <c r="H4" s="20"/>
      <c r="I4" s="20"/>
      <c r="J4" s="20"/>
      <c r="K4" s="20"/>
      <c r="L4" s="20"/>
      <c r="M4" s="20"/>
      <c r="N4" s="20"/>
      <c r="O4" s="20"/>
      <c r="P4" s="20"/>
      <c r="Q4" s="20"/>
      <c r="R4" s="20"/>
      <c r="S4" s="20"/>
      <c r="T4" s="20"/>
      <c r="U4" s="20"/>
      <c r="V4" s="20"/>
    </row>
    <row r="5" spans="1:22" ht="19" x14ac:dyDescent="0.25">
      <c r="A5" s="20"/>
      <c r="B5" s="29" t="s">
        <v>547</v>
      </c>
      <c r="C5" s="27">
        <v>30459000000</v>
      </c>
      <c r="D5" s="27">
        <v>30833000000</v>
      </c>
      <c r="E5" s="27">
        <v>31296000000</v>
      </c>
      <c r="F5" s="28">
        <v>33089000000</v>
      </c>
      <c r="G5" s="20"/>
      <c r="H5" s="20"/>
      <c r="I5" s="20"/>
      <c r="J5" s="20"/>
      <c r="K5" s="20"/>
      <c r="L5" s="20"/>
      <c r="M5" s="20"/>
      <c r="N5" s="20"/>
      <c r="O5" s="20"/>
      <c r="P5" s="20"/>
      <c r="Q5" s="20"/>
      <c r="R5" s="20"/>
      <c r="S5" s="20"/>
      <c r="T5" s="20"/>
      <c r="U5" s="20"/>
      <c r="V5" s="20"/>
    </row>
    <row r="6" spans="1:22" ht="19" x14ac:dyDescent="0.25">
      <c r="A6" s="20"/>
      <c r="B6" s="29" t="s">
        <v>548</v>
      </c>
      <c r="C6" s="27">
        <v>90339000000</v>
      </c>
      <c r="D6" s="27">
        <v>90513000000</v>
      </c>
      <c r="E6" s="27">
        <v>93394000000</v>
      </c>
      <c r="F6" s="28">
        <v>99830000000</v>
      </c>
      <c r="G6" s="20"/>
      <c r="H6" s="20"/>
      <c r="I6" s="20"/>
      <c r="J6" s="20"/>
      <c r="K6" s="20"/>
      <c r="L6" s="20"/>
      <c r="M6" s="20"/>
      <c r="N6" s="20"/>
      <c r="O6" s="20"/>
      <c r="P6" s="20"/>
      <c r="Q6" s="20"/>
      <c r="R6" s="20"/>
      <c r="S6" s="20"/>
      <c r="T6" s="20"/>
      <c r="U6" s="20"/>
      <c r="V6" s="20"/>
    </row>
    <row r="7" spans="1:22" ht="19" x14ac:dyDescent="0.25">
      <c r="A7" s="20"/>
      <c r="B7" s="29" t="s">
        <v>549</v>
      </c>
      <c r="C7" s="27">
        <v>8037000000</v>
      </c>
      <c r="D7" s="27">
        <v>9028000000</v>
      </c>
      <c r="E7" s="27">
        <v>9064000000</v>
      </c>
      <c r="F7" s="28">
        <v>8061000000</v>
      </c>
      <c r="G7" s="20"/>
      <c r="H7" s="20"/>
      <c r="I7" s="20"/>
      <c r="J7" s="20"/>
      <c r="K7" s="20"/>
      <c r="L7" s="20"/>
      <c r="M7" s="20"/>
      <c r="N7" s="20"/>
      <c r="O7" s="20"/>
      <c r="P7" s="20"/>
      <c r="Q7" s="20"/>
      <c r="R7" s="20"/>
      <c r="S7" s="20"/>
      <c r="T7" s="20"/>
      <c r="U7" s="20"/>
      <c r="V7" s="20"/>
    </row>
    <row r="8" spans="1:22" ht="19" x14ac:dyDescent="0.25">
      <c r="A8" s="20"/>
      <c r="B8" s="29" t="s">
        <v>550</v>
      </c>
      <c r="C8" s="27">
        <v>32580000000</v>
      </c>
      <c r="D8" s="27">
        <v>32615000000</v>
      </c>
      <c r="E8" s="27">
        <v>34878000000</v>
      </c>
      <c r="F8" s="28">
        <v>41526000000</v>
      </c>
      <c r="G8" s="20"/>
      <c r="H8" s="20"/>
      <c r="I8" s="20"/>
      <c r="J8" s="20"/>
      <c r="K8" s="20"/>
      <c r="L8" s="20"/>
      <c r="M8" s="20"/>
      <c r="N8" s="20"/>
      <c r="O8" s="20"/>
      <c r="P8" s="20"/>
      <c r="Q8" s="20"/>
      <c r="R8" s="20"/>
      <c r="S8" s="20"/>
      <c r="T8" s="20"/>
      <c r="U8" s="20"/>
      <c r="V8" s="20"/>
    </row>
    <row r="9" spans="1:22" ht="19" x14ac:dyDescent="0.25">
      <c r="A9" s="20"/>
      <c r="B9" s="29" t="s">
        <v>551</v>
      </c>
      <c r="C9" s="27">
        <v>40617000000</v>
      </c>
      <c r="D9" s="27">
        <v>41643000000</v>
      </c>
      <c r="E9" s="27">
        <v>43942000000</v>
      </c>
      <c r="F9" s="28">
        <v>49587000000</v>
      </c>
      <c r="G9" s="20"/>
      <c r="H9" s="20"/>
      <c r="I9" s="20"/>
      <c r="J9" s="20"/>
      <c r="K9" s="20"/>
      <c r="L9" s="20"/>
      <c r="M9" s="20"/>
      <c r="N9" s="20"/>
      <c r="O9" s="20"/>
      <c r="P9" s="20"/>
      <c r="Q9" s="20"/>
      <c r="R9" s="20"/>
      <c r="S9" s="20"/>
      <c r="T9" s="20"/>
      <c r="U9" s="20"/>
      <c r="V9" s="20"/>
    </row>
    <row r="10" spans="1:22" ht="19" x14ac:dyDescent="0.25">
      <c r="A10" s="20"/>
      <c r="B10" s="29" t="s">
        <v>552</v>
      </c>
      <c r="C10" s="27">
        <v>1286000000</v>
      </c>
      <c r="D10" s="27">
        <v>847000000</v>
      </c>
      <c r="E10" s="27">
        <v>587000000</v>
      </c>
      <c r="F10" s="28">
        <v>344000000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1367000000</v>
      </c>
      <c r="D12" s="27">
        <v>489000000</v>
      </c>
      <c r="E12" s="27">
        <v>-1682000000</v>
      </c>
      <c r="F12" s="28">
        <v>-2694000000</v>
      </c>
      <c r="G12" s="20"/>
      <c r="H12" s="20"/>
      <c r="I12" s="20"/>
      <c r="J12" s="20"/>
      <c r="K12" s="20"/>
      <c r="L12" s="20"/>
      <c r="M12" s="20"/>
      <c r="N12" s="20"/>
      <c r="O12" s="20"/>
      <c r="P12" s="20"/>
      <c r="Q12" s="20"/>
      <c r="R12" s="20"/>
      <c r="S12" s="20"/>
      <c r="T12" s="20"/>
      <c r="U12" s="20"/>
      <c r="V12" s="20"/>
    </row>
    <row r="13" spans="1:22" ht="19" x14ac:dyDescent="0.25">
      <c r="A13" s="20"/>
      <c r="B13" s="29" t="s">
        <v>555</v>
      </c>
      <c r="C13" s="27">
        <v>49722000000</v>
      </c>
      <c r="D13" s="27">
        <v>48870000000</v>
      </c>
      <c r="E13" s="27">
        <v>49452000000</v>
      </c>
      <c r="F13" s="28">
        <v>50243000000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3976000000</v>
      </c>
      <c r="D17" s="34">
        <v>2469000000</v>
      </c>
      <c r="E17" s="34">
        <v>5364000000</v>
      </c>
      <c r="F17" s="35">
        <v>4929000000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Fail</v>
      </c>
      <c r="F21" s="45"/>
      <c r="G21" s="46">
        <f>(((COUNTIF(C21:E21, "Pass") * 100) + (COUNTIF(C21:E21, "Fail") * 0)) * (400/300)) / 2</f>
        <v>66.666666666666657</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0.55827014883459702</v>
      </c>
      <c r="D24" s="50">
        <f>D17/(D4)</f>
        <v>0.36632047477744806</v>
      </c>
      <c r="E24" s="50">
        <f>E17/(E4)</f>
        <v>0.78812812224507789</v>
      </c>
      <c r="F24" s="51">
        <f>F17/(F4)</f>
        <v>0.71684118673647468</v>
      </c>
      <c r="G24" s="46">
        <f>(IF(C24 &gt; 0.5, 100, IF(C24 &gt;= 0.2, 50, 0))) +
  (IF(D24 &gt; 0.5, 100, IF(D24 &gt;= 0.2, 50, 0))) +
  (IF(E24 &gt; 0.5, 100, IF(E24 &gt;= 0.2, 50, 0))) +
  (IF(F24 &gt; 0.5, 100, IF(F24 &gt;= 0.2, 50, 0)))</f>
        <v>350</v>
      </c>
      <c r="H24" s="47" t="s">
        <v>571</v>
      </c>
      <c r="I24" s="20"/>
      <c r="J24" s="20"/>
      <c r="K24" s="20"/>
      <c r="L24" s="20"/>
      <c r="M24" s="20"/>
      <c r="N24" s="20"/>
      <c r="O24" s="20"/>
      <c r="P24" s="20"/>
      <c r="Q24" s="20"/>
      <c r="R24" s="20"/>
      <c r="S24" s="20"/>
      <c r="T24" s="20"/>
      <c r="U24" s="20"/>
      <c r="V24" s="20"/>
    </row>
    <row r="25" spans="1:22" x14ac:dyDescent="0.2">
      <c r="A25" s="20"/>
      <c r="B25" s="39" t="s">
        <v>487</v>
      </c>
      <c r="C25" s="50">
        <f>C17/C6</f>
        <v>4.4011999247279693E-2</v>
      </c>
      <c r="D25" s="50">
        <f>D17/D6</f>
        <v>2.7277849590666533E-2</v>
      </c>
      <c r="E25" s="50">
        <f>E17/E6</f>
        <v>5.7434096408762875E-2</v>
      </c>
      <c r="F25" s="51">
        <f>F17/F6</f>
        <v>4.9373935690674144E-2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0.36064158336930896</v>
      </c>
      <c r="D26" s="50">
        <f>D8/D6</f>
        <v>0.36033497950570637</v>
      </c>
      <c r="E26" s="50">
        <f>E8/E6</f>
        <v>0.37345011456838767</v>
      </c>
      <c r="F26" s="51">
        <f>F8/F6</f>
        <v>0.4159671441450466</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0.79628685696361357</v>
      </c>
      <c r="D27" s="50">
        <f>D9/(D13+D10)</f>
        <v>0.83760082064484986</v>
      </c>
      <c r="E27" s="50">
        <f>E9/(E13+E10)</f>
        <v>0.87815503906952574</v>
      </c>
      <c r="F27" s="51">
        <f>F9/(F13+F10)</f>
        <v>0.98023207543440016</v>
      </c>
      <c r="G27" s="46">
        <f>(IF(C27 &lt; 0.8, 100, IF(C27 &lt; 1, 50, 0))) +
  (IF(D27 &lt; 0.8, 100, IF(D27 &lt; 1, 50, 0))) +
  (IF(E27 &lt; 0.8, 100, IF(E27 &lt; 1, 50, 0))) +
  (IF(F27 &lt; 0.8, 100, IF(F27 &lt; 1, 50, 0)))</f>
        <v>250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4.3042034605994851E-2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7.7948557089084061E-2</v>
      </c>
      <c r="D31" s="50">
        <f>D17/(D13+D10)</f>
        <v>4.9661081722549634E-2</v>
      </c>
      <c r="E31" s="50">
        <f>E17/(E13+E10)</f>
        <v>0.10719638681828174</v>
      </c>
      <c r="F31" s="51">
        <f>F17/(F13+F10)</f>
        <v>9.7436100183841703E-2</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611</v>
      </c>
      <c r="D2" s="23" t="s">
        <v>607</v>
      </c>
      <c r="E2" s="23" t="s">
        <v>608</v>
      </c>
      <c r="F2" s="23" t="s">
        <v>609</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0.3495833333333333</v>
      </c>
      <c r="J2" s="20"/>
      <c r="K2" s="20"/>
      <c r="L2" s="20"/>
      <c r="M2" s="20"/>
      <c r="N2" s="20"/>
      <c r="O2" s="20"/>
      <c r="P2" s="20"/>
      <c r="Q2" s="20"/>
      <c r="R2" s="20"/>
      <c r="S2" s="20"/>
      <c r="T2" s="20"/>
      <c r="U2" s="20"/>
      <c r="V2" s="20"/>
    </row>
    <row r="3" spans="1:22" ht="19" x14ac:dyDescent="0.25">
      <c r="A3" s="20"/>
      <c r="B3" s="26" t="s">
        <v>545</v>
      </c>
      <c r="C3" s="27">
        <v>7105000000</v>
      </c>
      <c r="D3" s="27">
        <v>7560000000</v>
      </c>
      <c r="E3" s="27">
        <v>6783000000</v>
      </c>
      <c r="F3" s="28">
        <v>7063000000</v>
      </c>
      <c r="G3" s="20"/>
      <c r="H3" s="20"/>
      <c r="I3" s="20"/>
      <c r="J3" s="20"/>
      <c r="K3" s="20"/>
      <c r="L3" s="20"/>
      <c r="M3" s="20"/>
      <c r="N3" s="20"/>
      <c r="O3" s="20"/>
      <c r="P3" s="20"/>
      <c r="Q3" s="20"/>
      <c r="R3" s="20"/>
      <c r="S3" s="20"/>
      <c r="T3" s="20"/>
      <c r="U3" s="20"/>
      <c r="V3" s="20"/>
    </row>
    <row r="4" spans="1:22" ht="19" x14ac:dyDescent="0.25">
      <c r="A4" s="20"/>
      <c r="B4" s="29" t="s">
        <v>546</v>
      </c>
      <c r="C4" s="27">
        <v>31922000000</v>
      </c>
      <c r="D4" s="27">
        <v>31388000000</v>
      </c>
      <c r="E4" s="27">
        <v>30484000000</v>
      </c>
      <c r="F4" s="28">
        <v>29182000000</v>
      </c>
      <c r="G4" s="20"/>
      <c r="H4" s="20"/>
      <c r="I4" s="20"/>
      <c r="J4" s="20"/>
      <c r="K4" s="20"/>
      <c r="L4" s="20"/>
      <c r="M4" s="20"/>
      <c r="N4" s="20"/>
      <c r="O4" s="20"/>
      <c r="P4" s="20"/>
      <c r="Q4" s="20"/>
      <c r="R4" s="20"/>
      <c r="S4" s="20"/>
      <c r="T4" s="20"/>
      <c r="U4" s="20"/>
      <c r="V4" s="20"/>
    </row>
    <row r="5" spans="1:22" ht="19" x14ac:dyDescent="0.25">
      <c r="A5" s="20"/>
      <c r="B5" s="29" t="s">
        <v>547</v>
      </c>
      <c r="C5" s="27">
        <v>2916000000</v>
      </c>
      <c r="D5" s="27">
        <v>2916000000</v>
      </c>
      <c r="E5" s="27">
        <v>3076000000</v>
      </c>
      <c r="F5" s="28">
        <v>3076000000</v>
      </c>
      <c r="G5" s="20"/>
      <c r="H5" s="20"/>
      <c r="I5" s="20"/>
      <c r="J5" s="20"/>
      <c r="K5" s="20"/>
      <c r="L5" s="20"/>
      <c r="M5" s="20"/>
      <c r="N5" s="20"/>
      <c r="O5" s="20"/>
      <c r="P5" s="20"/>
      <c r="Q5" s="20"/>
      <c r="R5" s="20"/>
      <c r="S5" s="20"/>
      <c r="T5" s="20"/>
      <c r="U5" s="20"/>
      <c r="V5" s="20"/>
    </row>
    <row r="6" spans="1:22" ht="19" x14ac:dyDescent="0.25">
      <c r="A6" s="20"/>
      <c r="B6" s="29" t="s">
        <v>548</v>
      </c>
      <c r="C6" s="27">
        <v>50505000000</v>
      </c>
      <c r="D6" s="27">
        <v>49623000000</v>
      </c>
      <c r="E6" s="27">
        <v>49086000000</v>
      </c>
      <c r="F6" s="28">
        <v>48662000000</v>
      </c>
      <c r="G6" s="20"/>
      <c r="H6" s="20"/>
      <c r="I6" s="20"/>
      <c r="J6" s="20"/>
      <c r="K6" s="20"/>
      <c r="L6" s="20"/>
      <c r="M6" s="20"/>
      <c r="N6" s="20"/>
      <c r="O6" s="20"/>
      <c r="P6" s="20"/>
      <c r="Q6" s="20"/>
      <c r="R6" s="20"/>
      <c r="S6" s="20"/>
      <c r="T6" s="20"/>
      <c r="U6" s="20"/>
      <c r="V6" s="20"/>
    </row>
    <row r="7" spans="1:22" ht="19" x14ac:dyDescent="0.25">
      <c r="A7" s="20"/>
      <c r="B7" s="29" t="s">
        <v>549</v>
      </c>
      <c r="C7" s="27">
        <v>16058000000</v>
      </c>
      <c r="D7" s="27">
        <v>17238000000</v>
      </c>
      <c r="E7" s="27">
        <v>16323000000</v>
      </c>
      <c r="F7" s="28">
        <v>15366000000</v>
      </c>
      <c r="G7" s="20"/>
      <c r="H7" s="20"/>
      <c r="I7" s="20"/>
      <c r="J7" s="20"/>
      <c r="K7" s="20"/>
      <c r="L7" s="20"/>
      <c r="M7" s="20"/>
      <c r="N7" s="20"/>
      <c r="O7" s="20"/>
      <c r="P7" s="20"/>
      <c r="Q7" s="20"/>
      <c r="R7" s="20"/>
      <c r="S7" s="20"/>
      <c r="T7" s="20"/>
      <c r="U7" s="20"/>
      <c r="V7" s="20"/>
    </row>
    <row r="8" spans="1:22" ht="19" x14ac:dyDescent="0.25">
      <c r="A8" s="20"/>
      <c r="B8" s="29" t="s">
        <v>550</v>
      </c>
      <c r="C8" s="27">
        <v>22846000000</v>
      </c>
      <c r="D8" s="27">
        <v>22371000000</v>
      </c>
      <c r="E8" s="27">
        <v>23334000000</v>
      </c>
      <c r="F8" s="28">
        <v>23746000000</v>
      </c>
      <c r="G8" s="20"/>
      <c r="H8" s="20"/>
      <c r="I8" s="20"/>
      <c r="J8" s="20"/>
      <c r="K8" s="20"/>
      <c r="L8" s="20"/>
      <c r="M8" s="20"/>
      <c r="N8" s="20"/>
      <c r="O8" s="20"/>
      <c r="P8" s="20"/>
      <c r="Q8" s="20"/>
      <c r="R8" s="20"/>
      <c r="S8" s="20"/>
      <c r="T8" s="20"/>
      <c r="U8" s="20"/>
      <c r="V8" s="20"/>
    </row>
    <row r="9" spans="1:22" ht="19" x14ac:dyDescent="0.25">
      <c r="A9" s="20"/>
      <c r="B9" s="29" t="s">
        <v>551</v>
      </c>
      <c r="C9" s="27">
        <v>38904000000</v>
      </c>
      <c r="D9" s="27">
        <v>39609000000</v>
      </c>
      <c r="E9" s="27">
        <v>39657000000</v>
      </c>
      <c r="F9" s="28">
        <v>39112000000</v>
      </c>
      <c r="G9" s="20"/>
      <c r="H9" s="20"/>
      <c r="I9" s="20"/>
      <c r="J9" s="20"/>
      <c r="K9" s="20"/>
      <c r="L9" s="20"/>
      <c r="M9" s="20"/>
      <c r="N9" s="20"/>
      <c r="O9" s="20"/>
      <c r="P9" s="20"/>
      <c r="Q9" s="20"/>
      <c r="R9" s="20"/>
      <c r="S9" s="20"/>
      <c r="T9" s="20"/>
      <c r="U9" s="20"/>
      <c r="V9" s="20"/>
    </row>
    <row r="10" spans="1:22" ht="19" x14ac:dyDescent="0.25">
      <c r="A10" s="20"/>
      <c r="B10" s="29" t="s">
        <v>552</v>
      </c>
      <c r="C10" s="27">
        <v>20682000000</v>
      </c>
      <c r="D10" s="27">
        <v>20650000000</v>
      </c>
      <c r="E10" s="27">
        <v>19722000000</v>
      </c>
      <c r="F10" s="28">
        <v>18191000000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26946000000</v>
      </c>
      <c r="D12" s="27">
        <v>25601000000</v>
      </c>
      <c r="E12" s="27">
        <v>24066000000</v>
      </c>
      <c r="F12" s="28">
        <v>23018000000</v>
      </c>
      <c r="G12" s="20"/>
      <c r="H12" s="20"/>
      <c r="I12" s="20"/>
      <c r="J12" s="20"/>
      <c r="K12" s="20"/>
      <c r="L12" s="20"/>
      <c r="M12" s="20"/>
      <c r="N12" s="20"/>
      <c r="O12" s="20"/>
      <c r="P12" s="20"/>
      <c r="Q12" s="20"/>
      <c r="R12" s="20"/>
      <c r="S12" s="20"/>
      <c r="T12" s="20"/>
      <c r="U12" s="20"/>
      <c r="V12" s="20"/>
    </row>
    <row r="13" spans="1:22" ht="19" x14ac:dyDescent="0.25">
      <c r="A13" s="20"/>
      <c r="B13" s="29" t="s">
        <v>555</v>
      </c>
      <c r="C13" s="27">
        <v>11601000000</v>
      </c>
      <c r="D13" s="27">
        <v>10014000000</v>
      </c>
      <c r="E13" s="27">
        <v>9429000000</v>
      </c>
      <c r="F13" s="28">
        <v>9550000000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6788000000</v>
      </c>
      <c r="D17" s="34">
        <v>4498000000</v>
      </c>
      <c r="E17" s="34">
        <v>6190000000</v>
      </c>
      <c r="F17" s="35">
        <v>6815000000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Fail</v>
      </c>
      <c r="F21" s="45"/>
      <c r="G21" s="46">
        <f>(((COUNTIF(C21:E21, "Pass") * 100) + (COUNTIF(C21:E21, "Fail") * 0)) * (400/300)) / 2</f>
        <v>66.666666666666657</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0.21264331808783909</v>
      </c>
      <c r="D24" s="50">
        <f>D17/(D4)</f>
        <v>0.14330317318720531</v>
      </c>
      <c r="E24" s="50">
        <f>E17/(E4)</f>
        <v>0.20305734155622621</v>
      </c>
      <c r="F24" s="51">
        <f>F17/(F4)</f>
        <v>0.23353437050236447</v>
      </c>
      <c r="G24" s="46">
        <f>(IF(C24 &gt; 0.5, 100, IF(C24 &gt;= 0.2, 50, 0))) +
  (IF(D24 &gt; 0.5, 100, IF(D24 &gt;= 0.2, 50, 0))) +
  (IF(E24 &gt; 0.5, 100, IF(E24 &gt;= 0.2, 50, 0))) +
  (IF(F24 &gt; 0.5, 100, IF(F24 &gt;= 0.2, 50, 0)))</f>
        <v>150</v>
      </c>
      <c r="H24" s="47" t="s">
        <v>571</v>
      </c>
      <c r="I24" s="20"/>
      <c r="J24" s="20"/>
      <c r="K24" s="20"/>
      <c r="L24" s="20"/>
      <c r="M24" s="20"/>
      <c r="N24" s="20"/>
      <c r="O24" s="20"/>
      <c r="P24" s="20"/>
      <c r="Q24" s="20"/>
      <c r="R24" s="20"/>
      <c r="S24" s="20"/>
      <c r="T24" s="20"/>
      <c r="U24" s="20"/>
      <c r="V24" s="20"/>
    </row>
    <row r="25" spans="1:22" x14ac:dyDescent="0.2">
      <c r="A25" s="20"/>
      <c r="B25" s="39" t="s">
        <v>487</v>
      </c>
      <c r="C25" s="50">
        <f>C17/C6</f>
        <v>0.13440253440253441</v>
      </c>
      <c r="D25" s="50">
        <f>D17/D6</f>
        <v>9.0643451625254418E-2</v>
      </c>
      <c r="E25" s="50">
        <f>E17/E6</f>
        <v>0.12610520311290388</v>
      </c>
      <c r="F25" s="51">
        <f>F17/F6</f>
        <v>0.1400476758045292</v>
      </c>
      <c r="G25" s="46">
        <f>(IF(C25 &gt; 0.17, 100, IF(C25 &gt;= 0.1, 50, 0))) +
  (IF(D25 &gt; 0.17, 100, IF(D25 &gt;= 0.1, 50, 0))) +
  (IF(E25 &gt; 0.17, 100, IF(E25 &gt;= 0.1, 50, 0))) +
  (IF(F25 &gt; 0.17, 100, IF(F25 &gt;= 0.1, 50, 0)))</f>
        <v>150</v>
      </c>
      <c r="H25" s="47" t="s">
        <v>572</v>
      </c>
      <c r="I25" s="20"/>
      <c r="J25" s="20"/>
      <c r="K25" s="20"/>
      <c r="L25" s="20"/>
      <c r="M25" s="20"/>
      <c r="N25" s="20"/>
      <c r="O25" s="20"/>
      <c r="P25" s="20"/>
      <c r="Q25" s="20"/>
      <c r="R25" s="20"/>
      <c r="S25" s="20"/>
      <c r="T25" s="20"/>
      <c r="U25" s="20"/>
      <c r="V25" s="20"/>
    </row>
    <row r="26" spans="1:22" x14ac:dyDescent="0.2">
      <c r="A26" s="20"/>
      <c r="B26" s="39" t="s">
        <v>489</v>
      </c>
      <c r="C26" s="50">
        <f>C8/C6</f>
        <v>0.45235125235125234</v>
      </c>
      <c r="D26" s="50">
        <f>D8/D6</f>
        <v>0.45081917659149989</v>
      </c>
      <c r="E26" s="50">
        <f>E8/E6</f>
        <v>0.47536975919814206</v>
      </c>
      <c r="F26" s="51">
        <f>F8/F6</f>
        <v>0.48797829928897291</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1.2050924635256945</v>
      </c>
      <c r="D27" s="50">
        <f>D9/(D13+D10)</f>
        <v>1.2917101487085834</v>
      </c>
      <c r="E27" s="50">
        <f>E9/(E13+E10)</f>
        <v>1.3603993001955337</v>
      </c>
      <c r="F27" s="51">
        <f>F9/(F13+F10)</f>
        <v>1.4098987058865939</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5.3949842029954335E-2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0.21026546479571293</v>
      </c>
      <c r="D31" s="50">
        <f>D17/(D13+D10)</f>
        <v>0.14668666840594835</v>
      </c>
      <c r="E31" s="50">
        <f>E17/(E13+E10)</f>
        <v>0.21234262975541149</v>
      </c>
      <c r="F31" s="51">
        <f>F17/(F13+F10)</f>
        <v>0.24566526080530623</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0.36875000000000002</v>
      </c>
      <c r="J2" s="20"/>
      <c r="K2" s="20"/>
      <c r="L2" s="20"/>
      <c r="M2" s="20"/>
      <c r="N2" s="20"/>
      <c r="O2" s="20"/>
      <c r="P2" s="20"/>
      <c r="Q2" s="20"/>
      <c r="R2" s="20"/>
      <c r="S2" s="20"/>
      <c r="T2" s="20"/>
      <c r="U2" s="20"/>
      <c r="V2" s="20"/>
    </row>
    <row r="3" spans="1:22" ht="19" x14ac:dyDescent="0.25">
      <c r="A3" s="20"/>
      <c r="B3" s="26" t="s">
        <v>545</v>
      </c>
      <c r="C3" s="27">
        <v>1472000000</v>
      </c>
      <c r="D3" s="27">
        <v>1291000000</v>
      </c>
      <c r="E3" s="27">
        <v>982000000</v>
      </c>
      <c r="F3" s="28">
        <v>973000000</v>
      </c>
      <c r="G3" s="20"/>
      <c r="H3" s="20"/>
      <c r="I3" s="20"/>
      <c r="J3" s="20"/>
      <c r="K3" s="20"/>
      <c r="L3" s="20"/>
      <c r="M3" s="20"/>
      <c r="N3" s="20"/>
      <c r="O3" s="20"/>
      <c r="P3" s="20"/>
      <c r="Q3" s="20"/>
      <c r="R3" s="20"/>
      <c r="S3" s="20"/>
      <c r="T3" s="20"/>
      <c r="U3" s="20"/>
      <c r="V3" s="20"/>
    </row>
    <row r="4" spans="1:22" ht="19" x14ac:dyDescent="0.25">
      <c r="A4" s="20"/>
      <c r="B4" s="29" t="s">
        <v>546</v>
      </c>
      <c r="C4" s="27">
        <v>2862000000</v>
      </c>
      <c r="D4" s="27">
        <v>2104000000</v>
      </c>
      <c r="E4" s="27">
        <v>2870000000</v>
      </c>
      <c r="F4" s="28">
        <v>2868000000</v>
      </c>
      <c r="G4" s="20"/>
      <c r="H4" s="20"/>
      <c r="I4" s="20"/>
      <c r="J4" s="20"/>
      <c r="K4" s="20"/>
      <c r="L4" s="20"/>
      <c r="M4" s="20"/>
      <c r="N4" s="20"/>
      <c r="O4" s="20"/>
      <c r="P4" s="20"/>
      <c r="Q4" s="20"/>
      <c r="R4" s="20"/>
      <c r="S4" s="20"/>
      <c r="T4" s="20"/>
      <c r="U4" s="20"/>
      <c r="V4" s="20"/>
    </row>
    <row r="5" spans="1:22" ht="19" x14ac:dyDescent="0.25">
      <c r="A5" s="20"/>
      <c r="B5" s="29" t="s">
        <v>547</v>
      </c>
      <c r="C5" s="27">
        <v>19979000000</v>
      </c>
      <c r="D5" s="27">
        <v>17283000000</v>
      </c>
      <c r="E5" s="27">
        <v>18189000000</v>
      </c>
      <c r="F5" s="28">
        <v>18876000000</v>
      </c>
      <c r="G5" s="20"/>
      <c r="H5" s="20"/>
      <c r="I5" s="20"/>
      <c r="J5" s="20"/>
      <c r="K5" s="20"/>
      <c r="L5" s="20"/>
      <c r="M5" s="20"/>
      <c r="N5" s="20"/>
      <c r="O5" s="20"/>
      <c r="P5" s="20"/>
      <c r="Q5" s="20"/>
      <c r="R5" s="20"/>
      <c r="S5" s="20"/>
      <c r="T5" s="20"/>
      <c r="U5" s="20"/>
      <c r="V5" s="20"/>
    </row>
    <row r="6" spans="1:22" ht="19" x14ac:dyDescent="0.25">
      <c r="A6" s="20"/>
      <c r="B6" s="29" t="s">
        <v>548</v>
      </c>
      <c r="C6" s="27">
        <v>41687000000</v>
      </c>
      <c r="D6" s="27">
        <v>33524000000</v>
      </c>
      <c r="E6" s="27">
        <v>34709000000</v>
      </c>
      <c r="F6" s="28">
        <v>36960000000</v>
      </c>
      <c r="G6" s="20"/>
      <c r="H6" s="20"/>
      <c r="I6" s="20"/>
      <c r="J6" s="20"/>
      <c r="K6" s="20"/>
      <c r="L6" s="20"/>
      <c r="M6" s="20"/>
      <c r="N6" s="20"/>
      <c r="O6" s="20"/>
      <c r="P6" s="20"/>
      <c r="Q6" s="20"/>
      <c r="R6" s="20"/>
      <c r="S6" s="20"/>
      <c r="T6" s="20"/>
      <c r="U6" s="20"/>
      <c r="V6" s="20"/>
    </row>
    <row r="7" spans="1:22" ht="19" x14ac:dyDescent="0.25">
      <c r="A7" s="20"/>
      <c r="B7" s="29" t="s">
        <v>549</v>
      </c>
      <c r="C7" s="27">
        <v>8004000000</v>
      </c>
      <c r="D7" s="27">
        <v>5776000000</v>
      </c>
      <c r="E7" s="27">
        <v>4551000000</v>
      </c>
      <c r="F7" s="28">
        <v>4240000000</v>
      </c>
      <c r="G7" s="20"/>
      <c r="H7" s="20"/>
      <c r="I7" s="20"/>
      <c r="J7" s="20"/>
      <c r="K7" s="20"/>
      <c r="L7" s="20"/>
      <c r="M7" s="20"/>
      <c r="N7" s="20"/>
      <c r="O7" s="20"/>
      <c r="P7" s="20"/>
      <c r="Q7" s="20"/>
      <c r="R7" s="20"/>
      <c r="S7" s="20"/>
      <c r="T7" s="20"/>
      <c r="U7" s="20"/>
      <c r="V7" s="20"/>
    </row>
    <row r="8" spans="1:22" ht="19" x14ac:dyDescent="0.25">
      <c r="A8" s="20"/>
      <c r="B8" s="29" t="s">
        <v>550</v>
      </c>
      <c r="C8" s="27">
        <v>14854000000</v>
      </c>
      <c r="D8" s="27">
        <v>9124000000</v>
      </c>
      <c r="E8" s="27">
        <v>10839000000</v>
      </c>
      <c r="F8" s="28">
        <v>11879000000</v>
      </c>
      <c r="G8" s="20"/>
      <c r="H8" s="20"/>
      <c r="I8" s="20"/>
      <c r="J8" s="20"/>
      <c r="K8" s="20"/>
      <c r="L8" s="20"/>
      <c r="M8" s="20"/>
      <c r="N8" s="20"/>
      <c r="O8" s="20"/>
      <c r="P8" s="20"/>
      <c r="Q8" s="20"/>
      <c r="R8" s="20"/>
      <c r="S8" s="20"/>
      <c r="T8" s="20"/>
      <c r="U8" s="20"/>
      <c r="V8" s="20"/>
    </row>
    <row r="9" spans="1:22" ht="19" x14ac:dyDescent="0.25">
      <c r="A9" s="20"/>
      <c r="B9" s="29" t="s">
        <v>551</v>
      </c>
      <c r="C9" s="27">
        <v>22858000000</v>
      </c>
      <c r="D9" s="27">
        <v>14900000000</v>
      </c>
      <c r="E9" s="27">
        <v>15390000000</v>
      </c>
      <c r="F9" s="28">
        <v>16119000000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3220000000</v>
      </c>
      <c r="D12" s="27">
        <v>2943000000</v>
      </c>
      <c r="E12" s="27">
        <v>2917000000</v>
      </c>
      <c r="F12" s="28">
        <v>2347000000</v>
      </c>
      <c r="G12" s="20"/>
      <c r="H12" s="20"/>
      <c r="I12" s="20"/>
      <c r="J12" s="20"/>
      <c r="K12" s="20"/>
      <c r="L12" s="20"/>
      <c r="M12" s="20"/>
      <c r="N12" s="20"/>
      <c r="O12" s="20"/>
      <c r="P12" s="20"/>
      <c r="Q12" s="20"/>
      <c r="R12" s="20"/>
      <c r="S12" s="20"/>
      <c r="T12" s="20"/>
      <c r="U12" s="20"/>
      <c r="V12" s="20"/>
    </row>
    <row r="13" spans="1:22" ht="19" x14ac:dyDescent="0.25">
      <c r="A13" s="20"/>
      <c r="B13" s="29" t="s">
        <v>555</v>
      </c>
      <c r="C13" s="27">
        <v>18829000000</v>
      </c>
      <c r="D13" s="27">
        <v>18624000000</v>
      </c>
      <c r="E13" s="27">
        <v>19319000000</v>
      </c>
      <c r="F13" s="28">
        <v>20841000000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480000000</v>
      </c>
      <c r="D15" s="27">
        <v>603000000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2096000000</v>
      </c>
      <c r="D17" s="34">
        <v>2158000000</v>
      </c>
      <c r="E17" s="34">
        <v>2687000000</v>
      </c>
      <c r="F17" s="35">
        <v>2790000000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Fail</v>
      </c>
      <c r="E22" s="44" t="str">
        <f>IF(E17&gt;F17, "Pass", "Fail")</f>
        <v>Fail</v>
      </c>
      <c r="F22" s="40"/>
      <c r="G22" s="46">
        <f>(((COUNTIF(C22:F22, "Pass") * 100) + (COUNTIF(C22:F22, "Fail") * 0)) * (400/300)) / 2</f>
        <v>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0.73235499650593994</v>
      </c>
      <c r="D24" s="50">
        <f>D17/(D4)</f>
        <v>1.0256653992395437</v>
      </c>
      <c r="E24" s="50">
        <f>E17/(E4)</f>
        <v>0.9362369337979094</v>
      </c>
      <c r="F24" s="51">
        <f>F17/(F4)</f>
        <v>0.97280334728033468</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5.0279463621752583E-2</v>
      </c>
      <c r="D25" s="50">
        <f>D17/D6</f>
        <v>6.4371793342083289E-2</v>
      </c>
      <c r="E25" s="50">
        <f>E17/E6</f>
        <v>7.741507966233542E-2</v>
      </c>
      <c r="F25" s="51">
        <f>F17/F6</f>
        <v>7.5487012987012991E-2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0.35632211480797371</v>
      </c>
      <c r="D26" s="50">
        <f>D8/D6</f>
        <v>0.27216322634530488</v>
      </c>
      <c r="E26" s="50">
        <f>E8/E6</f>
        <v>0.31228211703016506</v>
      </c>
      <c r="F26" s="51">
        <f>F8/F6</f>
        <v>0.32140151515151516</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1.2139784375165967</v>
      </c>
      <c r="D27" s="50">
        <f>D9/(D13+D10)</f>
        <v>0.80004295532646053</v>
      </c>
      <c r="E27" s="50">
        <f>E9/(E13+E10)</f>
        <v>0.79662508411408461</v>
      </c>
      <c r="F27" s="51">
        <f>F9/(F13+F10)</f>
        <v>0.7734273787246293</v>
      </c>
      <c r="G27" s="46">
        <f>(IF(C27 &lt; 0.8, 100, IF(C27 &lt; 1, 50, 0))) +
  (IF(D27 &lt; 0.8, 100, IF(D27 &lt; 1, 50, 0))) +
  (IF(E27 &lt; 0.8, 100, IF(E27 &lt; 1, 50, 0))) +
  (IF(F27 &lt; 0.8, 100, IF(F27 &lt; 1, 50, 0)))</f>
        <v>250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0.11529938043014415</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0.11131764830846036</v>
      </c>
      <c r="D31" s="50">
        <f>D17/(D13+D10)</f>
        <v>0.11587199312714777</v>
      </c>
      <c r="E31" s="50">
        <f>E17/(E13+E10)</f>
        <v>0.13908587401004194</v>
      </c>
      <c r="F31" s="51">
        <f>F17/(F13+F10)</f>
        <v>0.13387073556931051</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0.36125000000000002</v>
      </c>
      <c r="J2" s="20"/>
      <c r="K2" s="20"/>
      <c r="L2" s="20"/>
      <c r="M2" s="20"/>
      <c r="N2" s="20"/>
      <c r="O2" s="20"/>
      <c r="P2" s="20"/>
      <c r="Q2" s="20"/>
      <c r="R2" s="20"/>
      <c r="S2" s="20"/>
      <c r="T2" s="20"/>
      <c r="U2" s="20"/>
      <c r="V2" s="20"/>
    </row>
    <row r="3" spans="1:22" ht="19" x14ac:dyDescent="0.25">
      <c r="A3" s="20"/>
      <c r="B3" s="26" t="s">
        <v>545</v>
      </c>
      <c r="C3" s="27">
        <v>474600000</v>
      </c>
      <c r="D3" s="27">
        <v>470600000</v>
      </c>
      <c r="E3" s="27">
        <v>401400000</v>
      </c>
      <c r="F3" s="28">
        <v>423200000</v>
      </c>
      <c r="G3" s="20"/>
      <c r="H3" s="20"/>
      <c r="I3" s="20"/>
      <c r="J3" s="20"/>
      <c r="K3" s="20"/>
      <c r="L3" s="20"/>
      <c r="M3" s="20"/>
      <c r="N3" s="20"/>
      <c r="O3" s="20"/>
      <c r="P3" s="20"/>
      <c r="Q3" s="20"/>
      <c r="R3" s="20"/>
      <c r="S3" s="20"/>
      <c r="T3" s="20"/>
      <c r="U3" s="20"/>
      <c r="V3" s="20"/>
    </row>
    <row r="4" spans="1:22" ht="19" x14ac:dyDescent="0.25">
      <c r="A4" s="20"/>
      <c r="B4" s="29" t="s">
        <v>546</v>
      </c>
      <c r="C4" s="27">
        <v>2911800000</v>
      </c>
      <c r="D4" s="27">
        <v>2794100000</v>
      </c>
      <c r="E4" s="27">
        <v>2815400000</v>
      </c>
      <c r="F4" s="28">
        <v>2729600000</v>
      </c>
      <c r="G4" s="20"/>
      <c r="H4" s="20"/>
      <c r="I4" s="20"/>
      <c r="J4" s="20"/>
      <c r="K4" s="20"/>
      <c r="L4" s="20"/>
      <c r="M4" s="20"/>
      <c r="N4" s="20"/>
      <c r="O4" s="20"/>
      <c r="P4" s="20"/>
      <c r="Q4" s="20"/>
      <c r="R4" s="20"/>
      <c r="S4" s="20"/>
      <c r="T4" s="20"/>
      <c r="U4" s="20"/>
      <c r="V4" s="20"/>
    </row>
    <row r="5" spans="1:22" ht="19" x14ac:dyDescent="0.25">
      <c r="A5" s="20"/>
      <c r="B5" s="29" t="s">
        <v>547</v>
      </c>
      <c r="C5" s="27">
        <v>6142500000</v>
      </c>
      <c r="D5" s="27">
        <v>6123700000</v>
      </c>
      <c r="E5" s="27">
        <v>7958900000</v>
      </c>
      <c r="F5" s="28">
        <v>7751500000</v>
      </c>
      <c r="G5" s="20"/>
      <c r="H5" s="20"/>
      <c r="I5" s="20"/>
      <c r="J5" s="20"/>
      <c r="K5" s="20"/>
      <c r="L5" s="20"/>
      <c r="M5" s="20"/>
      <c r="N5" s="20"/>
      <c r="O5" s="20"/>
      <c r="P5" s="20"/>
      <c r="Q5" s="20"/>
      <c r="R5" s="20"/>
      <c r="S5" s="20"/>
      <c r="T5" s="20"/>
      <c r="U5" s="20"/>
      <c r="V5" s="20"/>
    </row>
    <row r="6" spans="1:22" ht="19" x14ac:dyDescent="0.25">
      <c r="A6" s="20"/>
      <c r="B6" s="29" t="s">
        <v>548</v>
      </c>
      <c r="C6" s="27">
        <v>16725100000</v>
      </c>
      <c r="D6" s="27">
        <v>20155100000</v>
      </c>
      <c r="E6" s="27">
        <v>20385400000</v>
      </c>
      <c r="F6" s="28">
        <v>20071700000</v>
      </c>
      <c r="G6" s="20"/>
      <c r="H6" s="20"/>
      <c r="I6" s="20"/>
      <c r="J6" s="20"/>
      <c r="K6" s="20"/>
      <c r="L6" s="20"/>
      <c r="M6" s="20"/>
      <c r="N6" s="20"/>
      <c r="O6" s="20"/>
      <c r="P6" s="20"/>
      <c r="Q6" s="20"/>
      <c r="R6" s="20"/>
      <c r="S6" s="20"/>
      <c r="T6" s="20"/>
      <c r="U6" s="20"/>
      <c r="V6" s="20"/>
    </row>
    <row r="7" spans="1:22" ht="19" x14ac:dyDescent="0.25">
      <c r="A7" s="20"/>
      <c r="B7" s="29" t="s">
        <v>549</v>
      </c>
      <c r="C7" s="27">
        <v>3225200000</v>
      </c>
      <c r="D7" s="27">
        <v>3078500000</v>
      </c>
      <c r="E7" s="27">
        <v>2782900000</v>
      </c>
      <c r="F7" s="28">
        <v>3078500000</v>
      </c>
      <c r="G7" s="20"/>
      <c r="H7" s="20"/>
      <c r="I7" s="20"/>
      <c r="J7" s="20"/>
      <c r="K7" s="20"/>
      <c r="L7" s="20"/>
      <c r="M7" s="20"/>
      <c r="N7" s="20"/>
      <c r="O7" s="20"/>
      <c r="P7" s="20"/>
      <c r="Q7" s="20"/>
      <c r="R7" s="20"/>
      <c r="S7" s="20"/>
      <c r="T7" s="20"/>
      <c r="U7" s="20"/>
      <c r="V7" s="20"/>
    </row>
    <row r="8" spans="1:22" ht="19" x14ac:dyDescent="0.25">
      <c r="A8" s="20"/>
      <c r="B8" s="29" t="s">
        <v>550</v>
      </c>
      <c r="C8" s="27">
        <v>5609400000</v>
      </c>
      <c r="D8" s="27">
        <v>6961100000</v>
      </c>
      <c r="E8" s="27">
        <v>7308500000</v>
      </c>
      <c r="F8" s="28">
        <v>7535900000</v>
      </c>
      <c r="G8" s="20"/>
      <c r="H8" s="20"/>
      <c r="I8" s="20"/>
      <c r="J8" s="20"/>
      <c r="K8" s="20"/>
      <c r="L8" s="20"/>
      <c r="M8" s="20"/>
      <c r="N8" s="20"/>
      <c r="O8" s="20"/>
      <c r="P8" s="20"/>
      <c r="Q8" s="20"/>
      <c r="R8" s="20"/>
      <c r="S8" s="20"/>
      <c r="T8" s="20"/>
      <c r="U8" s="20"/>
      <c r="V8" s="20"/>
    </row>
    <row r="9" spans="1:22" ht="19" x14ac:dyDescent="0.25">
      <c r="A9" s="20"/>
      <c r="B9" s="29" t="s">
        <v>551</v>
      </c>
      <c r="C9" s="27">
        <v>8834600000</v>
      </c>
      <c r="D9" s="27">
        <v>10039600000</v>
      </c>
      <c r="E9" s="27">
        <v>10091400000</v>
      </c>
      <c r="F9" s="28">
        <v>10614400000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7888200000</v>
      </c>
      <c r="D12" s="27">
        <v>10581700000</v>
      </c>
      <c r="E12" s="27">
        <v>10456800000</v>
      </c>
      <c r="F12" s="28">
        <v>9479200000</v>
      </c>
      <c r="G12" s="20"/>
      <c r="H12" s="20"/>
      <c r="I12" s="20"/>
      <c r="J12" s="20"/>
      <c r="K12" s="20"/>
      <c r="L12" s="20"/>
      <c r="M12" s="20"/>
      <c r="N12" s="20"/>
      <c r="O12" s="20"/>
      <c r="P12" s="20"/>
      <c r="Q12" s="20"/>
      <c r="R12" s="20"/>
      <c r="S12" s="20"/>
      <c r="T12" s="20"/>
      <c r="U12" s="20"/>
      <c r="V12" s="20"/>
    </row>
    <row r="13" spans="1:22" ht="19" x14ac:dyDescent="0.25">
      <c r="A13" s="20"/>
      <c r="B13" s="29" t="s">
        <v>555</v>
      </c>
      <c r="C13" s="27">
        <v>7890500000</v>
      </c>
      <c r="D13" s="27">
        <v>10115500000</v>
      </c>
      <c r="E13" s="27">
        <v>10294000000</v>
      </c>
      <c r="F13" s="28">
        <v>9457300000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1327700000</v>
      </c>
      <c r="D17" s="34">
        <v>1955900000</v>
      </c>
      <c r="E17" s="34">
        <v>3109600000</v>
      </c>
      <c r="F17" s="35">
        <v>2135300000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Fail</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Fail</v>
      </c>
      <c r="E22" s="44" t="str">
        <f>IF(E17&gt;F17, "Pass", "Fail")</f>
        <v>Pass</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Pass</v>
      </c>
      <c r="F23" s="49" t="str">
        <f>IF(F17&gt;F7, "Pass", "Fail")</f>
        <v>Fail</v>
      </c>
      <c r="G23" s="46">
        <f>(COUNTIF(C23:F23, "Pass") * 100) + (COUNTIF(C23:F23, "Fail") * 0)</f>
        <v>100</v>
      </c>
      <c r="H23" s="47" t="s">
        <v>570</v>
      </c>
      <c r="I23" s="20"/>
      <c r="J23" s="20"/>
      <c r="K23" s="20"/>
      <c r="L23" s="20"/>
      <c r="M23" s="20"/>
      <c r="N23" s="20"/>
      <c r="O23" s="20"/>
      <c r="P23" s="20"/>
      <c r="Q23" s="20"/>
      <c r="R23" s="20"/>
      <c r="S23" s="20"/>
      <c r="T23" s="20"/>
      <c r="U23" s="20"/>
      <c r="V23" s="20"/>
    </row>
    <row r="24" spans="1:22" x14ac:dyDescent="0.2">
      <c r="A24" s="20"/>
      <c r="B24" s="39" t="s">
        <v>499</v>
      </c>
      <c r="C24" s="50">
        <f>C17/(C4)</f>
        <v>0.45597225084140397</v>
      </c>
      <c r="D24" s="50">
        <f>D17/(D4)</f>
        <v>0.70001073690991733</v>
      </c>
      <c r="E24" s="50">
        <f>E17/(E4)</f>
        <v>1.1044966967393621</v>
      </c>
      <c r="F24" s="51">
        <f>F17/(F4)</f>
        <v>0.78227579132473624</v>
      </c>
      <c r="G24" s="46">
        <f>(IF(C24 &gt; 0.5, 100, IF(C24 &gt;= 0.2, 50, 0))) +
  (IF(D24 &gt; 0.5, 100, IF(D24 &gt;= 0.2, 50, 0))) +
  (IF(E24 &gt; 0.5, 100, IF(E24 &gt;= 0.2, 50, 0))) +
  (IF(F24 &gt; 0.5, 100, IF(F24 &gt;= 0.2, 50, 0)))</f>
        <v>350</v>
      </c>
      <c r="H24" s="47" t="s">
        <v>571</v>
      </c>
      <c r="I24" s="20"/>
      <c r="J24" s="20"/>
      <c r="K24" s="20"/>
      <c r="L24" s="20"/>
      <c r="M24" s="20"/>
      <c r="N24" s="20"/>
      <c r="O24" s="20"/>
      <c r="P24" s="20"/>
      <c r="Q24" s="20"/>
      <c r="R24" s="20"/>
      <c r="S24" s="20"/>
      <c r="T24" s="20"/>
      <c r="U24" s="20"/>
      <c r="V24" s="20"/>
    </row>
    <row r="25" spans="1:22" x14ac:dyDescent="0.2">
      <c r="A25" s="20"/>
      <c r="B25" s="39" t="s">
        <v>487</v>
      </c>
      <c r="C25" s="50">
        <f>C17/C6</f>
        <v>7.9383680815062391E-2</v>
      </c>
      <c r="D25" s="50">
        <f>D17/D6</f>
        <v>9.7042435909521663E-2</v>
      </c>
      <c r="E25" s="50">
        <f>E17/E6</f>
        <v>0.15254054372246803</v>
      </c>
      <c r="F25" s="51">
        <f>F17/F6</f>
        <v>0.10638361474115296</v>
      </c>
      <c r="G25" s="46">
        <f>(IF(C25 &gt; 0.17, 100, IF(C25 &gt;= 0.1, 50, 0))) +
  (IF(D25 &gt; 0.17, 100, IF(D25 &gt;= 0.1, 50, 0))) +
  (IF(E25 &gt; 0.17, 100, IF(E25 &gt;= 0.1, 50, 0))) +
  (IF(F25 &gt; 0.17, 100, IF(F25 &gt;= 0.1, 50, 0)))</f>
        <v>100</v>
      </c>
      <c r="H25" s="47" t="s">
        <v>572</v>
      </c>
      <c r="I25" s="20"/>
      <c r="J25" s="20"/>
      <c r="K25" s="20"/>
      <c r="L25" s="20"/>
      <c r="M25" s="20"/>
      <c r="N25" s="20"/>
      <c r="O25" s="20"/>
      <c r="P25" s="20"/>
      <c r="Q25" s="20"/>
      <c r="R25" s="20"/>
      <c r="S25" s="20"/>
      <c r="T25" s="20"/>
      <c r="U25" s="20"/>
      <c r="V25" s="20"/>
    </row>
    <row r="26" spans="1:22" x14ac:dyDescent="0.2">
      <c r="A26" s="20"/>
      <c r="B26" s="39" t="s">
        <v>489</v>
      </c>
      <c r="C26" s="50">
        <f>C8/C6</f>
        <v>0.33538812921895833</v>
      </c>
      <c r="D26" s="50">
        <f>D8/D6</f>
        <v>0.34537660443262497</v>
      </c>
      <c r="E26" s="50">
        <f>E8/E6</f>
        <v>0.35851638918049195</v>
      </c>
      <c r="F26" s="51">
        <f>F8/F6</f>
        <v>0.3754490152802204</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1.1196502122805905</v>
      </c>
      <c r="D27" s="50">
        <f>D9/(D13+D10)</f>
        <v>0.9924966635361574</v>
      </c>
      <c r="E27" s="50">
        <f>E9/(E13+E10)</f>
        <v>0.98031863221293958</v>
      </c>
      <c r="F27" s="51">
        <f>F9/(F13+F10)</f>
        <v>1.122349930741332</v>
      </c>
      <c r="G27" s="46">
        <f>(IF(C27 &lt; 0.8, 100, IF(C27 &lt; 1, 50, 0))) +
  (IF(D27 &lt; 0.8, 100, IF(D27 &lt; 1, 50, 0))) +
  (IF(E27 &lt; 0.8, 100, IF(E27 &lt; 1, 50, 0))) +
  (IF(F27 &lt; 0.8, 100, IF(F27 &lt; 1, 50, 0)))</f>
        <v>100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-4.6489258080239737E-2</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0.16826563589126164</v>
      </c>
      <c r="D31" s="50">
        <f>D17/(D13+D10)</f>
        <v>0.19335672977114329</v>
      </c>
      <c r="E31" s="50">
        <f>E17/(E13+E10)</f>
        <v>0.30207888090149604</v>
      </c>
      <c r="F31" s="51">
        <f>F17/(F13+F10)</f>
        <v>0.22578325737789856</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603</v>
      </c>
      <c r="D2" s="23" t="s">
        <v>604</v>
      </c>
      <c r="E2" s="23" t="s">
        <v>605</v>
      </c>
      <c r="F2" s="23" t="s">
        <v>606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0.76500000000000001</v>
      </c>
      <c r="J2" s="20"/>
      <c r="K2" s="20"/>
      <c r="L2" s="20"/>
      <c r="M2" s="20"/>
      <c r="N2" s="20"/>
      <c r="O2" s="20"/>
      <c r="P2" s="20"/>
      <c r="Q2" s="20"/>
      <c r="R2" s="20"/>
      <c r="S2" s="20"/>
      <c r="T2" s="20"/>
      <c r="U2" s="20"/>
      <c r="V2" s="20"/>
    </row>
    <row r="3" spans="1:22" ht="19" x14ac:dyDescent="0.25">
      <c r="A3" s="20"/>
      <c r="B3" s="26" t="s">
        <v>545</v>
      </c>
      <c r="C3" s="27">
        <v>4217924000</v>
      </c>
      <c r="D3" s="27">
        <v>4816190000</v>
      </c>
      <c r="E3" s="27">
        <v>3966294000</v>
      </c>
      <c r="F3" s="28">
        <v>2689294000</v>
      </c>
      <c r="G3" s="20"/>
      <c r="H3" s="20"/>
      <c r="I3" s="20"/>
      <c r="J3" s="20"/>
      <c r="K3" s="20"/>
      <c r="L3" s="20"/>
      <c r="M3" s="20"/>
      <c r="N3" s="20"/>
      <c r="O3" s="20"/>
      <c r="P3" s="20"/>
      <c r="Q3" s="20"/>
      <c r="R3" s="20"/>
      <c r="S3" s="20"/>
      <c r="T3" s="20"/>
      <c r="U3" s="20"/>
      <c r="V3" s="20"/>
    </row>
    <row r="4" spans="1:22" ht="19" x14ac:dyDescent="0.25">
      <c r="A4" s="20"/>
      <c r="B4" s="29" t="s">
        <v>546</v>
      </c>
      <c r="C4" s="27">
        <v>2154518000</v>
      </c>
      <c r="D4" s="27">
        <v>1856672000</v>
      </c>
      <c r="E4" s="27">
        <v>1647587000</v>
      </c>
      <c r="F4" s="28">
        <v>1303479000</v>
      </c>
      <c r="G4" s="20"/>
      <c r="H4" s="20"/>
      <c r="I4" s="20"/>
      <c r="J4" s="20"/>
      <c r="K4" s="20"/>
      <c r="L4" s="20"/>
      <c r="M4" s="20"/>
      <c r="N4" s="20"/>
      <c r="O4" s="20"/>
      <c r="P4" s="20"/>
      <c r="Q4" s="20"/>
      <c r="R4" s="20"/>
      <c r="S4" s="20"/>
      <c r="T4" s="20"/>
      <c r="U4" s="20"/>
      <c r="V4" s="20"/>
    </row>
    <row r="5" spans="1:22" ht="19" x14ac:dyDescent="0.25">
      <c r="A5" s="20"/>
      <c r="B5" s="29" t="s">
        <v>547</v>
      </c>
      <c r="C5" s="27">
        <v>1626528000</v>
      </c>
      <c r="D5" s="27">
        <v>1622489000</v>
      </c>
      <c r="E5" s="27">
        <v>1515113000</v>
      </c>
      <c r="F5" s="28">
        <v>1490134000</v>
      </c>
      <c r="G5" s="20"/>
      <c r="H5" s="20"/>
      <c r="I5" s="20"/>
      <c r="J5" s="20"/>
      <c r="K5" s="20"/>
      <c r="L5" s="20"/>
      <c r="M5" s="20"/>
      <c r="N5" s="20"/>
      <c r="O5" s="20"/>
      <c r="P5" s="20"/>
      <c r="Q5" s="20"/>
      <c r="R5" s="20"/>
      <c r="S5" s="20"/>
      <c r="T5" s="20"/>
      <c r="U5" s="20"/>
      <c r="V5" s="20"/>
    </row>
    <row r="6" spans="1:22" ht="19" x14ac:dyDescent="0.25">
      <c r="A6" s="20"/>
      <c r="B6" s="29" t="s">
        <v>548</v>
      </c>
      <c r="C6" s="27">
        <v>18744728000</v>
      </c>
      <c r="D6" s="27">
        <v>18781643000</v>
      </c>
      <c r="E6" s="27">
        <v>17195632000</v>
      </c>
      <c r="F6" s="28">
        <v>15892152000</v>
      </c>
      <c r="G6" s="20"/>
      <c r="H6" s="20"/>
      <c r="I6" s="20"/>
      <c r="J6" s="20"/>
      <c r="K6" s="20"/>
      <c r="L6" s="20"/>
      <c r="M6" s="20"/>
      <c r="N6" s="20"/>
      <c r="O6" s="20"/>
      <c r="P6" s="20"/>
      <c r="Q6" s="20"/>
      <c r="R6" s="20"/>
      <c r="S6" s="20"/>
      <c r="T6" s="20"/>
      <c r="U6" s="20"/>
      <c r="V6" s="20"/>
    </row>
    <row r="7" spans="1:22" ht="19" x14ac:dyDescent="0.25">
      <c r="A7" s="20"/>
      <c r="B7" s="29" t="s">
        <v>549</v>
      </c>
      <c r="C7" s="27">
        <v>4338438000</v>
      </c>
      <c r="D7" s="27">
        <v>4184918000</v>
      </c>
      <c r="E7" s="27">
        <v>4564759000</v>
      </c>
      <c r="F7" s="28">
        <v>3527867000</v>
      </c>
      <c r="G7" s="20"/>
      <c r="H7" s="20"/>
      <c r="I7" s="20"/>
      <c r="J7" s="20"/>
      <c r="K7" s="20"/>
      <c r="L7" s="20"/>
      <c r="M7" s="20"/>
      <c r="N7" s="20"/>
      <c r="O7" s="20"/>
      <c r="P7" s="20"/>
      <c r="Q7" s="20"/>
      <c r="R7" s="20"/>
      <c r="S7" s="20"/>
      <c r="T7" s="20"/>
      <c r="U7" s="20"/>
      <c r="V7" s="20"/>
    </row>
    <row r="8" spans="1:22" ht="19" x14ac:dyDescent="0.25">
      <c r="A8" s="20"/>
      <c r="B8" s="29" t="s">
        <v>550</v>
      </c>
      <c r="C8" s="27">
        <v>5866836000</v>
      </c>
      <c r="D8" s="27">
        <v>6386553000</v>
      </c>
      <c r="E8" s="27">
        <v>6352507000</v>
      </c>
      <c r="F8" s="28">
        <v>6337097000</v>
      </c>
      <c r="G8" s="20"/>
      <c r="H8" s="20"/>
      <c r="I8" s="20"/>
      <c r="J8" s="20"/>
      <c r="K8" s="20"/>
      <c r="L8" s="20"/>
      <c r="M8" s="20"/>
      <c r="N8" s="20"/>
      <c r="O8" s="20"/>
      <c r="P8" s="20"/>
      <c r="Q8" s="20"/>
      <c r="R8" s="20"/>
      <c r="S8" s="20"/>
      <c r="T8" s="20"/>
      <c r="U8" s="20"/>
      <c r="V8" s="20"/>
    </row>
    <row r="9" spans="1:22" ht="19" x14ac:dyDescent="0.25">
      <c r="A9" s="20"/>
      <c r="B9" s="29" t="s">
        <v>551</v>
      </c>
      <c r="C9" s="27">
        <v>10205274000</v>
      </c>
      <c r="D9" s="27">
        <v>10571471000</v>
      </c>
      <c r="E9" s="27">
        <v>10917266000</v>
      </c>
      <c r="F9" s="28">
        <v>9864964000</v>
      </c>
      <c r="G9" s="20"/>
      <c r="H9" s="20"/>
      <c r="I9" s="20"/>
      <c r="J9" s="20"/>
      <c r="K9" s="20"/>
      <c r="L9" s="20"/>
      <c r="M9" s="20"/>
      <c r="N9" s="20"/>
      <c r="O9" s="20"/>
      <c r="P9" s="20"/>
      <c r="Q9" s="20"/>
      <c r="R9" s="20"/>
      <c r="S9" s="20"/>
      <c r="T9" s="20"/>
      <c r="U9" s="20"/>
      <c r="V9" s="20"/>
    </row>
    <row r="10" spans="1:22" ht="19" x14ac:dyDescent="0.25">
      <c r="A10" s="20"/>
      <c r="B10" s="29" t="s">
        <v>552</v>
      </c>
      <c r="C10" s="27">
        <v>24366866000</v>
      </c>
      <c r="D10" s="27">
        <v>21530353000</v>
      </c>
      <c r="E10" s="27">
        <v>19481429000</v>
      </c>
      <c r="F10" s="28">
        <v>15646701000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24811315000</v>
      </c>
      <c r="D12" s="27">
        <v>22032096000</v>
      </c>
      <c r="E12" s="27">
        <v>18454724000</v>
      </c>
      <c r="F12" s="28">
        <v>14684912000</v>
      </c>
      <c r="G12" s="20"/>
      <c r="H12" s="20"/>
      <c r="I12" s="20"/>
      <c r="J12" s="20"/>
      <c r="K12" s="20"/>
      <c r="L12" s="20"/>
      <c r="M12" s="20"/>
      <c r="N12" s="20"/>
      <c r="O12" s="20"/>
      <c r="P12" s="20"/>
      <c r="Q12" s="20"/>
      <c r="R12" s="20"/>
      <c r="S12" s="20"/>
      <c r="T12" s="20"/>
      <c r="U12" s="20"/>
      <c r="V12" s="20"/>
    </row>
    <row r="13" spans="1:22" ht="19" x14ac:dyDescent="0.25">
      <c r="A13" s="20"/>
      <c r="B13" s="29" t="s">
        <v>555</v>
      </c>
      <c r="C13" s="27">
        <v>8539454000</v>
      </c>
      <c r="D13" s="27">
        <v>8210172000</v>
      </c>
      <c r="E13" s="27">
        <v>6278366000</v>
      </c>
      <c r="F13" s="28">
        <v>6027188000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1902444000</v>
      </c>
      <c r="D15" s="27">
        <v>1727162000</v>
      </c>
      <c r="E15" s="27">
        <v>1604248000</v>
      </c>
      <c r="F15" s="28">
        <v>1493408000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4652269000</v>
      </c>
      <c r="D17" s="34">
        <v>5178938000</v>
      </c>
      <c r="E17" s="34">
        <v>3099674000</v>
      </c>
      <c r="F17" s="35">
        <v>3588163000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Fail</v>
      </c>
      <c r="F23" s="49" t="str">
        <f>IF(F17&gt;F7, "Pass", "Fail")</f>
        <v>Pass</v>
      </c>
      <c r="G23" s="46">
        <f>(COUNTIF(C23:F23, "Pass") * 100) + (COUNTIF(C23:F23, "Fail") * 0)</f>
        <v>300</v>
      </c>
      <c r="H23" s="47" t="s">
        <v>570</v>
      </c>
      <c r="I23" s="20"/>
      <c r="J23" s="20"/>
      <c r="K23" s="20"/>
      <c r="L23" s="20"/>
      <c r="M23" s="20"/>
      <c r="N23" s="20"/>
      <c r="O23" s="20"/>
      <c r="P23" s="20"/>
      <c r="Q23" s="20"/>
      <c r="R23" s="20"/>
      <c r="S23" s="20"/>
      <c r="T23" s="20"/>
      <c r="U23" s="20"/>
      <c r="V23" s="20"/>
    </row>
    <row r="24" spans="1:22" x14ac:dyDescent="0.2">
      <c r="A24" s="20"/>
      <c r="B24" s="39" t="s">
        <v>499</v>
      </c>
      <c r="C24" s="50">
        <f>C17/(C4)</f>
        <v>2.1593084857030669</v>
      </c>
      <c r="D24" s="50">
        <f>D17/(D4)</f>
        <v>2.789366134675376</v>
      </c>
      <c r="E24" s="50">
        <f>E17/(E4)</f>
        <v>1.8813416226275153</v>
      </c>
      <c r="F24" s="51">
        <f>F17/(F4)</f>
        <v>2.7527585791562426</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0.24819079796730045</v>
      </c>
      <c r="D25" s="50">
        <f>D17/D6</f>
        <v>0.27574467260398888</v>
      </c>
      <c r="E25" s="50">
        <f>E17/E6</f>
        <v>0.18025938215007159</v>
      </c>
      <c r="F25" s="51">
        <f>F17/F6</f>
        <v>0.22578207155330504</v>
      </c>
      <c r="G25" s="46">
        <f>(IF(C25 &gt; 0.17, 100, IF(C25 &gt;= 0.1, 50, 0))) +
  (IF(D25 &gt; 0.17, 100, IF(D25 &gt;= 0.1, 50, 0))) +
  (IF(E25 &gt; 0.17, 100, IF(E25 &gt;= 0.1, 50, 0))) +
  (IF(F25 &gt; 0.17, 100, IF(F25 &gt;= 0.1, 50, 0)))</f>
        <v>400</v>
      </c>
      <c r="H25" s="47" t="s">
        <v>572</v>
      </c>
      <c r="I25" s="20"/>
      <c r="J25" s="20"/>
      <c r="K25" s="20"/>
      <c r="L25" s="20"/>
      <c r="M25" s="20"/>
      <c r="N25" s="20"/>
      <c r="O25" s="20"/>
      <c r="P25" s="20"/>
      <c r="Q25" s="20"/>
      <c r="R25" s="20"/>
      <c r="S25" s="20"/>
      <c r="T25" s="20"/>
      <c r="U25" s="20"/>
      <c r="V25" s="20"/>
    </row>
    <row r="26" spans="1:22" x14ac:dyDescent="0.2">
      <c r="A26" s="20"/>
      <c r="B26" s="39" t="s">
        <v>489</v>
      </c>
      <c r="C26" s="50">
        <f>C8/C6</f>
        <v>0.31298592329533936</v>
      </c>
      <c r="D26" s="50">
        <f>D8/D6</f>
        <v>0.34004229555422816</v>
      </c>
      <c r="E26" s="50">
        <f>E8/E6</f>
        <v>0.369425619250284</v>
      </c>
      <c r="F26" s="51">
        <f>F8/F6</f>
        <v>0.39875637987857149</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0.310131123747657</v>
      </c>
      <c r="D27" s="50">
        <f>D9/(D13+D10)</f>
        <v>0.35545677152639371</v>
      </c>
      <c r="E27" s="50">
        <f>E9/(E13+E10)</f>
        <v>0.42381028265170589</v>
      </c>
      <c r="F27" s="51">
        <f>F9/(F13+F10)</f>
        <v>0.4551543103316622</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0.19223441900955449</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0.14137919402716559</v>
      </c>
      <c r="D31" s="50">
        <f>D17/(D13+D10)</f>
        <v>0.17413741014995532</v>
      </c>
      <c r="E31" s="50">
        <f>E17/(E13+E10)</f>
        <v>0.12032991722177913</v>
      </c>
      <c r="F31" s="51">
        <f>F17/(F13+F10)</f>
        <v>0.16555233811523165</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621</v>
      </c>
      <c r="D2" s="23" t="s">
        <v>622</v>
      </c>
      <c r="E2" s="23" t="s">
        <v>623</v>
      </c>
      <c r="F2" s="23" t="s">
        <v>624</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0.47333333333333338</v>
      </c>
      <c r="J2" s="20"/>
      <c r="K2" s="20"/>
      <c r="L2" s="20"/>
      <c r="M2" s="20"/>
      <c r="N2" s="20"/>
      <c r="O2" s="20"/>
      <c r="P2" s="20"/>
      <c r="Q2" s="20"/>
      <c r="R2" s="20"/>
      <c r="S2" s="20"/>
      <c r="T2" s="20"/>
      <c r="U2" s="20"/>
      <c r="V2" s="20"/>
    </row>
    <row r="3" spans="1:22" ht="19" x14ac:dyDescent="0.25">
      <c r="A3" s="20"/>
      <c r="B3" s="26" t="s">
        <v>545</v>
      </c>
      <c r="C3" s="27">
        <v>1138600000</v>
      </c>
      <c r="D3" s="27">
        <v>932000000</v>
      </c>
      <c r="E3" s="27">
        <v>574400000</v>
      </c>
      <c r="F3" s="28">
        <v>513500000</v>
      </c>
      <c r="G3" s="20"/>
      <c r="H3" s="20"/>
      <c r="I3" s="20"/>
      <c r="J3" s="20"/>
      <c r="K3" s="20"/>
      <c r="L3" s="20"/>
      <c r="M3" s="20"/>
      <c r="N3" s="20"/>
      <c r="O3" s="20"/>
      <c r="P3" s="20"/>
      <c r="Q3" s="20"/>
      <c r="R3" s="20"/>
      <c r="S3" s="20"/>
      <c r="T3" s="20"/>
      <c r="U3" s="20"/>
      <c r="V3" s="20"/>
    </row>
    <row r="4" spans="1:22" ht="19" x14ac:dyDescent="0.25">
      <c r="A4" s="20"/>
      <c r="B4" s="29" t="s">
        <v>546</v>
      </c>
      <c r="C4" s="27">
        <v>3715800000</v>
      </c>
      <c r="D4" s="27">
        <v>2954100000</v>
      </c>
      <c r="E4" s="27">
        <v>1698200000</v>
      </c>
      <c r="F4" s="28">
        <v>1665700000</v>
      </c>
      <c r="G4" s="20"/>
      <c r="H4" s="20"/>
      <c r="I4" s="20"/>
      <c r="J4" s="20"/>
      <c r="K4" s="20"/>
      <c r="L4" s="20"/>
      <c r="M4" s="20"/>
      <c r="N4" s="20"/>
      <c r="O4" s="20"/>
      <c r="P4" s="20"/>
      <c r="Q4" s="20"/>
      <c r="R4" s="20"/>
      <c r="S4" s="20"/>
      <c r="T4" s="20"/>
      <c r="U4" s="20"/>
      <c r="V4" s="20"/>
    </row>
    <row r="5" spans="1:22" ht="19" x14ac:dyDescent="0.25">
      <c r="A5" s="20"/>
      <c r="B5" s="29" t="s">
        <v>547</v>
      </c>
      <c r="C5" s="27">
        <v>1059900000</v>
      </c>
      <c r="D5" s="27">
        <v>1040700000</v>
      </c>
      <c r="E5" s="27">
        <v>318000000</v>
      </c>
      <c r="F5" s="28">
        <v>334500000</v>
      </c>
      <c r="G5" s="20"/>
      <c r="H5" s="20"/>
      <c r="I5" s="20"/>
      <c r="J5" s="20"/>
      <c r="K5" s="20"/>
      <c r="L5" s="20"/>
      <c r="M5" s="20"/>
      <c r="N5" s="20"/>
      <c r="O5" s="20"/>
      <c r="P5" s="20"/>
      <c r="Q5" s="20"/>
      <c r="R5" s="20"/>
      <c r="S5" s="20"/>
      <c r="T5" s="20"/>
      <c r="U5" s="20"/>
      <c r="V5" s="20"/>
    </row>
    <row r="6" spans="1:22" ht="19" x14ac:dyDescent="0.25">
      <c r="A6" s="20"/>
      <c r="B6" s="29" t="s">
        <v>548</v>
      </c>
      <c r="C6" s="27">
        <v>7367000000</v>
      </c>
      <c r="D6" s="27">
        <v>6519800000</v>
      </c>
      <c r="E6" s="27">
        <v>4139800000</v>
      </c>
      <c r="F6" s="28">
        <v>4209400000</v>
      </c>
      <c r="G6" s="20"/>
      <c r="H6" s="20"/>
      <c r="I6" s="20"/>
      <c r="J6" s="20"/>
      <c r="K6" s="20"/>
      <c r="L6" s="20"/>
      <c r="M6" s="20"/>
      <c r="N6" s="20"/>
      <c r="O6" s="20"/>
      <c r="P6" s="20"/>
      <c r="Q6" s="20"/>
      <c r="R6" s="20"/>
      <c r="S6" s="20"/>
      <c r="T6" s="20"/>
      <c r="U6" s="20"/>
      <c r="V6" s="20"/>
    </row>
    <row r="7" spans="1:22" ht="19" x14ac:dyDescent="0.25">
      <c r="A7" s="20"/>
      <c r="B7" s="29" t="s">
        <v>549</v>
      </c>
      <c r="C7" s="27">
        <v>1624100000</v>
      </c>
      <c r="D7" s="27">
        <v>1360200000</v>
      </c>
      <c r="E7" s="27">
        <v>699100000</v>
      </c>
      <c r="F7" s="28">
        <v>618200000</v>
      </c>
      <c r="G7" s="20"/>
      <c r="H7" s="20"/>
      <c r="I7" s="20"/>
      <c r="J7" s="20"/>
      <c r="K7" s="20"/>
      <c r="L7" s="20"/>
      <c r="M7" s="20"/>
      <c r="N7" s="20"/>
      <c r="O7" s="20"/>
      <c r="P7" s="20"/>
      <c r="Q7" s="20"/>
      <c r="R7" s="20"/>
      <c r="S7" s="20"/>
      <c r="T7" s="20"/>
      <c r="U7" s="20"/>
      <c r="V7" s="20"/>
    </row>
    <row r="8" spans="1:22" ht="19" x14ac:dyDescent="0.25">
      <c r="A8" s="20"/>
      <c r="B8" s="29" t="s">
        <v>550</v>
      </c>
      <c r="C8" s="27">
        <v>3955100000</v>
      </c>
      <c r="D8" s="27">
        <v>3748300000</v>
      </c>
      <c r="E8" s="27">
        <v>3080200000</v>
      </c>
      <c r="F8" s="28">
        <v>3110600000</v>
      </c>
      <c r="G8" s="20"/>
      <c r="H8" s="20"/>
      <c r="I8" s="20"/>
      <c r="J8" s="20"/>
      <c r="K8" s="20"/>
      <c r="L8" s="20"/>
      <c r="M8" s="20"/>
      <c r="N8" s="20"/>
      <c r="O8" s="20"/>
      <c r="P8" s="20"/>
      <c r="Q8" s="20"/>
      <c r="R8" s="20"/>
      <c r="S8" s="20"/>
      <c r="T8" s="20"/>
      <c r="U8" s="20"/>
      <c r="V8" s="20"/>
    </row>
    <row r="9" spans="1:22" ht="19" x14ac:dyDescent="0.25">
      <c r="A9" s="20"/>
      <c r="B9" s="29" t="s">
        <v>551</v>
      </c>
      <c r="C9" s="27">
        <v>5579200000</v>
      </c>
      <c r="D9" s="27">
        <v>5108500000</v>
      </c>
      <c r="E9" s="27">
        <v>3779300000</v>
      </c>
      <c r="F9" s="28">
        <v>3728800000</v>
      </c>
      <c r="G9" s="20"/>
      <c r="H9" s="20"/>
      <c r="I9" s="20"/>
      <c r="J9" s="20"/>
      <c r="K9" s="20"/>
      <c r="L9" s="20"/>
      <c r="M9" s="20"/>
      <c r="N9" s="20"/>
      <c r="O9" s="20"/>
      <c r="P9" s="20"/>
      <c r="Q9" s="20"/>
      <c r="R9" s="20"/>
      <c r="S9" s="20"/>
      <c r="T9" s="20"/>
      <c r="U9" s="20"/>
      <c r="V9" s="20"/>
    </row>
    <row r="10" spans="1:22" ht="19" x14ac:dyDescent="0.25">
      <c r="A10" s="20"/>
      <c r="B10" s="29" t="s">
        <v>552</v>
      </c>
      <c r="C10" s="27">
        <v>540900000</v>
      </c>
      <c r="D10" s="27">
        <v>314300000</v>
      </c>
      <c r="E10" s="27">
        <v>264100000</v>
      </c>
      <c r="F10" s="28">
        <v>104300000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2699800000</v>
      </c>
      <c r="D12" s="27">
        <v>2160700000</v>
      </c>
      <c r="E12" s="27">
        <v>1305500000</v>
      </c>
      <c r="F12" s="28">
        <v>1244600000</v>
      </c>
      <c r="G12" s="20"/>
      <c r="H12" s="20"/>
      <c r="I12" s="20"/>
      <c r="J12" s="20"/>
      <c r="K12" s="20"/>
      <c r="L12" s="20"/>
      <c r="M12" s="20"/>
      <c r="N12" s="20"/>
      <c r="O12" s="20"/>
      <c r="P12" s="20"/>
      <c r="Q12" s="20"/>
      <c r="R12" s="20"/>
      <c r="S12" s="20"/>
      <c r="T12" s="20"/>
      <c r="U12" s="20"/>
      <c r="V12" s="20"/>
    </row>
    <row r="13" spans="1:22" ht="19" x14ac:dyDescent="0.25">
      <c r="A13" s="20"/>
      <c r="B13" s="29" t="s">
        <v>555</v>
      </c>
      <c r="C13" s="27">
        <v>1787800000</v>
      </c>
      <c r="D13" s="27">
        <v>1411300000</v>
      </c>
      <c r="E13" s="27">
        <v>360500000</v>
      </c>
      <c r="F13" s="28">
        <v>480600000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798200000</v>
      </c>
      <c r="D17" s="34">
        <v>761700000</v>
      </c>
      <c r="E17" s="34">
        <v>418600000</v>
      </c>
      <c r="F17" s="35">
        <v>552700000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0.21481242262769795</v>
      </c>
      <c r="D24" s="50">
        <f>D17/(D4)</f>
        <v>0.25784502894282524</v>
      </c>
      <c r="E24" s="50">
        <f>E17/(E4)</f>
        <v>0.24649629018961253</v>
      </c>
      <c r="F24" s="51">
        <f>F17/(F4)</f>
        <v>0.3318124512217086</v>
      </c>
      <c r="G24" s="46">
        <f>(IF(C24 &gt; 0.5, 100, IF(C24 &gt;= 0.2, 50, 0))) +
  (IF(D24 &gt; 0.5, 100, IF(D24 &gt;= 0.2, 50, 0))) +
  (IF(E24 &gt; 0.5, 100, IF(E24 &gt;= 0.2, 50, 0))) +
  (IF(F24 &gt; 0.5, 100, IF(F24 &gt;= 0.2, 50, 0)))</f>
        <v>200</v>
      </c>
      <c r="H24" s="47" t="s">
        <v>571</v>
      </c>
      <c r="I24" s="20"/>
      <c r="J24" s="20"/>
      <c r="K24" s="20"/>
      <c r="L24" s="20"/>
      <c r="M24" s="20"/>
      <c r="N24" s="20"/>
      <c r="O24" s="20"/>
      <c r="P24" s="20"/>
      <c r="Q24" s="20"/>
      <c r="R24" s="20"/>
      <c r="S24" s="20"/>
      <c r="T24" s="20"/>
      <c r="U24" s="20"/>
      <c r="V24" s="20"/>
    </row>
    <row r="25" spans="1:22" x14ac:dyDescent="0.2">
      <c r="A25" s="20"/>
      <c r="B25" s="39" t="s">
        <v>487</v>
      </c>
      <c r="C25" s="50">
        <f>C17/C6</f>
        <v>0.10834803855029185</v>
      </c>
      <c r="D25" s="50">
        <f>D17/D6</f>
        <v>0.11682873707782447</v>
      </c>
      <c r="E25" s="50">
        <f>E17/E6</f>
        <v>0.10111599594183295</v>
      </c>
      <c r="F25" s="51">
        <f>F17/F6</f>
        <v>0.13130137311730888</v>
      </c>
      <c r="G25" s="46">
        <f>(IF(C25 &gt; 0.17, 100, IF(C25 &gt;= 0.1, 50, 0))) +
  (IF(D25 &gt; 0.17, 100, IF(D25 &gt;= 0.1, 50, 0))) +
  (IF(E25 &gt; 0.17, 100, IF(E25 &gt;= 0.1, 50, 0))) +
  (IF(F25 &gt; 0.17, 100, IF(F25 &gt;= 0.1, 50, 0)))</f>
        <v>200</v>
      </c>
      <c r="H25" s="47" t="s">
        <v>572</v>
      </c>
      <c r="I25" s="20"/>
      <c r="J25" s="20"/>
      <c r="K25" s="20"/>
      <c r="L25" s="20"/>
      <c r="M25" s="20"/>
      <c r="N25" s="20"/>
      <c r="O25" s="20"/>
      <c r="P25" s="20"/>
      <c r="Q25" s="20"/>
      <c r="R25" s="20"/>
      <c r="S25" s="20"/>
      <c r="T25" s="20"/>
      <c r="U25" s="20"/>
      <c r="V25" s="20"/>
    </row>
    <row r="26" spans="1:22" x14ac:dyDescent="0.2">
      <c r="A26" s="20"/>
      <c r="B26" s="39" t="s">
        <v>489</v>
      </c>
      <c r="C26" s="50">
        <f>C8/C6</f>
        <v>0.53686711008551646</v>
      </c>
      <c r="D26" s="50">
        <f>D8/D6</f>
        <v>0.57491027332126754</v>
      </c>
      <c r="E26" s="50">
        <f>E8/E6</f>
        <v>0.74404560606792602</v>
      </c>
      <c r="F26" s="51">
        <f>F8/F6</f>
        <v>0.73896517318382671</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2.3958431743032595</v>
      </c>
      <c r="D27" s="50">
        <f>D9/(D13+D10)</f>
        <v>2.9604195642095501</v>
      </c>
      <c r="E27" s="50">
        <f>E9/(E13+E10)</f>
        <v>6.0507524815882165</v>
      </c>
      <c r="F27" s="51">
        <f>F9/(F13+F10)</f>
        <v>6.375106855872799</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0.31783618121852963</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0.34276635032421521</v>
      </c>
      <c r="D31" s="50">
        <f>D17/(D13+D10)</f>
        <v>0.44141168289290683</v>
      </c>
      <c r="E31" s="50">
        <f>E17/(E13+E10)</f>
        <v>0.67018892090938198</v>
      </c>
      <c r="F31" s="51">
        <f>F17/(F13+F10)</f>
        <v>0.94494785433407424</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0.22041666666666665</v>
      </c>
      <c r="J2" s="20"/>
      <c r="K2" s="20"/>
      <c r="L2" s="20"/>
      <c r="M2" s="20"/>
      <c r="N2" s="20"/>
      <c r="O2" s="20"/>
      <c r="P2" s="20"/>
      <c r="Q2" s="20"/>
      <c r="R2" s="20"/>
      <c r="S2" s="20"/>
      <c r="T2" s="20"/>
      <c r="U2" s="20"/>
      <c r="V2" s="20"/>
    </row>
    <row r="3" spans="1:22" ht="19" x14ac:dyDescent="0.25">
      <c r="A3" s="20"/>
      <c r="B3" s="26" t="s">
        <v>545</v>
      </c>
      <c r="C3" s="27">
        <v>38000000</v>
      </c>
      <c r="D3" s="27">
        <v>28000000</v>
      </c>
      <c r="E3" s="27">
        <v>22000000</v>
      </c>
      <c r="F3" s="28">
        <v>22000000</v>
      </c>
      <c r="G3" s="20"/>
      <c r="H3" s="20"/>
      <c r="I3" s="20"/>
      <c r="J3" s="20"/>
      <c r="K3" s="20"/>
      <c r="L3" s="20"/>
      <c r="M3" s="20"/>
      <c r="N3" s="20"/>
      <c r="O3" s="20"/>
      <c r="P3" s="20"/>
      <c r="Q3" s="20"/>
      <c r="R3" s="20"/>
      <c r="S3" s="20"/>
      <c r="T3" s="20"/>
      <c r="U3" s="20"/>
      <c r="V3" s="20"/>
    </row>
    <row r="4" spans="1:22" ht="19" x14ac:dyDescent="0.25">
      <c r="A4" s="20"/>
      <c r="B4" s="29" t="s">
        <v>546</v>
      </c>
      <c r="C4" s="27">
        <v>13688000000</v>
      </c>
      <c r="D4" s="27">
        <v>13579000000</v>
      </c>
      <c r="E4" s="27">
        <v>14016000000</v>
      </c>
      <c r="F4" s="28">
        <v>14536000000</v>
      </c>
      <c r="G4" s="20"/>
      <c r="H4" s="20"/>
      <c r="I4" s="20"/>
      <c r="J4" s="20"/>
      <c r="K4" s="20"/>
      <c r="L4" s="20"/>
      <c r="M4" s="20"/>
      <c r="N4" s="20"/>
      <c r="O4" s="20"/>
      <c r="P4" s="20"/>
      <c r="Q4" s="20"/>
      <c r="R4" s="20"/>
      <c r="S4" s="20"/>
      <c r="T4" s="20"/>
      <c r="U4" s="20"/>
      <c r="V4" s="20"/>
    </row>
    <row r="5" spans="1:22" ht="19" x14ac:dyDescent="0.25">
      <c r="A5" s="20"/>
      <c r="B5" s="29" t="s">
        <v>547</v>
      </c>
      <c r="C5" s="27">
        <v>103000000</v>
      </c>
      <c r="D5" s="27">
        <v>10000000</v>
      </c>
      <c r="E5" s="27">
        <v>0</v>
      </c>
      <c r="F5" s="28">
        <v>0</v>
      </c>
      <c r="G5" s="20"/>
      <c r="H5" s="20"/>
      <c r="I5" s="20"/>
      <c r="J5" s="20"/>
      <c r="K5" s="20"/>
      <c r="L5" s="20"/>
      <c r="M5" s="20"/>
      <c r="N5" s="20"/>
      <c r="O5" s="20"/>
      <c r="P5" s="20"/>
      <c r="Q5" s="20"/>
      <c r="R5" s="20"/>
      <c r="S5" s="20"/>
      <c r="T5" s="20"/>
      <c r="U5" s="20"/>
      <c r="V5" s="20"/>
    </row>
    <row r="6" spans="1:22" ht="19" x14ac:dyDescent="0.25">
      <c r="A6" s="20"/>
      <c r="B6" s="29" t="s">
        <v>548</v>
      </c>
      <c r="C6" s="27">
        <v>21778000000</v>
      </c>
      <c r="D6" s="27">
        <v>22039000000</v>
      </c>
      <c r="E6" s="27">
        <v>20059000000</v>
      </c>
      <c r="F6" s="28">
        <v>20807000000</v>
      </c>
      <c r="G6" s="20"/>
      <c r="H6" s="20"/>
      <c r="I6" s="20"/>
      <c r="J6" s="20"/>
      <c r="K6" s="20"/>
      <c r="L6" s="20"/>
      <c r="M6" s="20"/>
      <c r="N6" s="20"/>
      <c r="O6" s="20"/>
      <c r="P6" s="20"/>
      <c r="Q6" s="20"/>
      <c r="R6" s="20"/>
      <c r="S6" s="20"/>
      <c r="T6" s="20"/>
      <c r="U6" s="20"/>
      <c r="V6" s="20"/>
    </row>
    <row r="7" spans="1:22" ht="19" x14ac:dyDescent="0.25">
      <c r="A7" s="20"/>
      <c r="B7" s="29" t="s">
        <v>549</v>
      </c>
      <c r="C7" s="27">
        <v>4422000000</v>
      </c>
      <c r="D7" s="27">
        <v>3902000000</v>
      </c>
      <c r="E7" s="27">
        <v>2565000000</v>
      </c>
      <c r="F7" s="28">
        <v>2816000000</v>
      </c>
      <c r="G7" s="20"/>
      <c r="H7" s="20"/>
      <c r="I7" s="20"/>
      <c r="J7" s="20"/>
      <c r="K7" s="20"/>
      <c r="L7" s="20"/>
      <c r="M7" s="20"/>
      <c r="N7" s="20"/>
      <c r="O7" s="20"/>
      <c r="P7" s="20"/>
      <c r="Q7" s="20"/>
      <c r="R7" s="20"/>
      <c r="S7" s="20"/>
      <c r="T7" s="20"/>
      <c r="U7" s="20"/>
      <c r="V7" s="20"/>
    </row>
    <row r="8" spans="1:22" ht="19" x14ac:dyDescent="0.25">
      <c r="A8" s="20"/>
      <c r="B8" s="29" t="s">
        <v>550</v>
      </c>
      <c r="C8" s="27">
        <v>13252000000</v>
      </c>
      <c r="D8" s="27">
        <v>14481000000</v>
      </c>
      <c r="E8" s="27">
        <v>15246000000</v>
      </c>
      <c r="F8" s="28">
        <v>14453000000</v>
      </c>
      <c r="G8" s="20"/>
      <c r="H8" s="20"/>
      <c r="I8" s="20"/>
      <c r="J8" s="20"/>
      <c r="K8" s="20"/>
      <c r="L8" s="20"/>
      <c r="M8" s="20"/>
      <c r="N8" s="20"/>
      <c r="O8" s="20"/>
      <c r="P8" s="20"/>
      <c r="Q8" s="20"/>
      <c r="R8" s="20"/>
      <c r="S8" s="20"/>
      <c r="T8" s="20"/>
      <c r="U8" s="20"/>
      <c r="V8" s="20"/>
    </row>
    <row r="9" spans="1:22" ht="19" x14ac:dyDescent="0.25">
      <c r="A9" s="20"/>
      <c r="B9" s="29" t="s">
        <v>551</v>
      </c>
      <c r="C9" s="27">
        <v>17674000000</v>
      </c>
      <c r="D9" s="27">
        <v>18383000000</v>
      </c>
      <c r="E9" s="27">
        <v>17811000000</v>
      </c>
      <c r="F9" s="28">
        <v>17269000000</v>
      </c>
      <c r="G9" s="20"/>
      <c r="H9" s="20"/>
      <c r="I9" s="20"/>
      <c r="J9" s="20"/>
      <c r="K9" s="20"/>
      <c r="L9" s="20"/>
      <c r="M9" s="20"/>
      <c r="N9" s="20"/>
      <c r="O9" s="20"/>
      <c r="P9" s="20"/>
      <c r="Q9" s="20"/>
      <c r="R9" s="20"/>
      <c r="S9" s="20"/>
      <c r="T9" s="20"/>
      <c r="U9" s="20"/>
      <c r="V9" s="20"/>
    </row>
    <row r="10" spans="1:22" ht="19" x14ac:dyDescent="0.25">
      <c r="A10" s="20"/>
      <c r="B10" s="29" t="s">
        <v>552</v>
      </c>
      <c r="C10" s="27">
        <v>4991000000</v>
      </c>
      <c r="D10" s="27">
        <v>4481000000</v>
      </c>
      <c r="E10" s="27">
        <v>4481000000</v>
      </c>
      <c r="F10" s="28">
        <v>4481000000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2600000000</v>
      </c>
      <c r="D12" s="27">
        <v>1684000000</v>
      </c>
      <c r="E12" s="27">
        <v>-148000000</v>
      </c>
      <c r="F12" s="28">
        <v>813000000</v>
      </c>
      <c r="G12" s="20"/>
      <c r="H12" s="20"/>
      <c r="I12" s="20"/>
      <c r="J12" s="20"/>
      <c r="K12" s="20"/>
      <c r="L12" s="20"/>
      <c r="M12" s="20"/>
      <c r="N12" s="20"/>
      <c r="O12" s="20"/>
      <c r="P12" s="20"/>
      <c r="Q12" s="20"/>
      <c r="R12" s="20"/>
      <c r="S12" s="20"/>
      <c r="T12" s="20"/>
      <c r="U12" s="20"/>
      <c r="V12" s="20"/>
    </row>
    <row r="13" spans="1:22" ht="19" x14ac:dyDescent="0.25">
      <c r="A13" s="20"/>
      <c r="B13" s="29" t="s">
        <v>555</v>
      </c>
      <c r="C13" s="27">
        <v>4104000000</v>
      </c>
      <c r="D13" s="27">
        <v>3656000000</v>
      </c>
      <c r="E13" s="27">
        <v>2248000000</v>
      </c>
      <c r="F13" s="28">
        <v>3538000000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205000000</v>
      </c>
      <c r="D15" s="27">
        <v>143000000</v>
      </c>
      <c r="E15" s="27">
        <v>109000000</v>
      </c>
      <c r="F15" s="28">
        <v>18000000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3227000000</v>
      </c>
      <c r="D17" s="34">
        <v>-795000000</v>
      </c>
      <c r="E17" s="34">
        <v>15000000</v>
      </c>
      <c r="F17" s="35">
        <v>-1312000000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Fail</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0.23575394506136763</v>
      </c>
      <c r="D24" s="50">
        <f>D17/(D4)</f>
        <v>-5.8546284704322854E-2</v>
      </c>
      <c r="E24" s="50">
        <f>E17/(E4)</f>
        <v>1.0702054794520547E-3</v>
      </c>
      <c r="F24" s="51">
        <f>F17/(F4)</f>
        <v>-9.025866813428729E-2</v>
      </c>
      <c r="G24" s="46">
        <f>(IF(C24 &gt; 0.5, 100, IF(C24 &gt;= 0.2, 50, 0))) +
  (IF(D24 &gt; 0.5, 100, IF(D24 &gt;= 0.2, 50, 0))) +
  (IF(E24 &gt; 0.5, 100, IF(E24 &gt;= 0.2, 50, 0))) +
  (IF(F24 &gt; 0.5, 100, IF(F24 &gt;= 0.2, 50, 0)))</f>
        <v>50</v>
      </c>
      <c r="H24" s="47" t="s">
        <v>571</v>
      </c>
      <c r="I24" s="20"/>
      <c r="J24" s="20"/>
      <c r="K24" s="20"/>
      <c r="L24" s="20"/>
      <c r="M24" s="20"/>
      <c r="N24" s="20"/>
      <c r="O24" s="20"/>
      <c r="P24" s="20"/>
      <c r="Q24" s="20"/>
      <c r="R24" s="20"/>
      <c r="S24" s="20"/>
      <c r="T24" s="20"/>
      <c r="U24" s="20"/>
      <c r="V24" s="20"/>
    </row>
    <row r="25" spans="1:22" x14ac:dyDescent="0.2">
      <c r="A25" s="20"/>
      <c r="B25" s="39" t="s">
        <v>487</v>
      </c>
      <c r="C25" s="50">
        <f>C17/C6</f>
        <v>0.14817705941776105</v>
      </c>
      <c r="D25" s="50">
        <f>D17/D6</f>
        <v>-3.6072417078814825E-2</v>
      </c>
      <c r="E25" s="50">
        <f>E17/E6</f>
        <v>7.4779400767735179E-4</v>
      </c>
      <c r="F25" s="51">
        <f>F17/F6</f>
        <v>-6.3055702407843514E-2</v>
      </c>
      <c r="G25" s="46">
        <f>(IF(C25 &gt; 0.17, 100, IF(C25 &gt;= 0.1, 50, 0))) +
  (IF(D25 &gt; 0.17, 100, IF(D25 &gt;= 0.1, 50, 0))) +
  (IF(E25 &gt; 0.17, 100, IF(E25 &gt;= 0.1, 50, 0))) +
  (IF(F25 &gt; 0.17, 100, IF(F25 &gt;= 0.1, 50, 0)))</f>
        <v>50</v>
      </c>
      <c r="H25" s="47" t="s">
        <v>572</v>
      </c>
      <c r="I25" s="20"/>
      <c r="J25" s="20"/>
      <c r="K25" s="20"/>
      <c r="L25" s="20"/>
      <c r="M25" s="20"/>
      <c r="N25" s="20"/>
      <c r="O25" s="20"/>
      <c r="P25" s="20"/>
      <c r="Q25" s="20"/>
      <c r="R25" s="20"/>
      <c r="S25" s="20"/>
      <c r="T25" s="20"/>
      <c r="U25" s="20"/>
      <c r="V25" s="20"/>
    </row>
    <row r="26" spans="1:22" x14ac:dyDescent="0.2">
      <c r="A26" s="20"/>
      <c r="B26" s="39" t="s">
        <v>489</v>
      </c>
      <c r="C26" s="50">
        <f>C8/C6</f>
        <v>0.60850399485719531</v>
      </c>
      <c r="D26" s="50">
        <f>D8/D6</f>
        <v>0.65706248014882707</v>
      </c>
      <c r="E26" s="50">
        <f>E8/E6</f>
        <v>0.76005782940326039</v>
      </c>
      <c r="F26" s="51">
        <f>F8/F6</f>
        <v>0.6946220022107944</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1.9432655305112698</v>
      </c>
      <c r="D27" s="50">
        <f>D9/(D13+D10)</f>
        <v>2.2591864323460733</v>
      </c>
      <c r="E27" s="50">
        <f>E9/(E13+E10)</f>
        <v>2.6469014712438699</v>
      </c>
      <c r="F27" s="51">
        <f>F9/(F13+F10)</f>
        <v>2.153510412769672</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-4.3388257353074913</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0.3548103353490929</v>
      </c>
      <c r="D31" s="50">
        <f>D17/(D13+D10)</f>
        <v>-9.7701855720781619E-2</v>
      </c>
      <c r="E31" s="50">
        <f>E17/(E13+E10)</f>
        <v>2.229157378510923E-3</v>
      </c>
      <c r="F31" s="51">
        <f>F17/(F13+F10)</f>
        <v>-0.16361142287068212</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0.42</v>
      </c>
      <c r="J2" s="20"/>
      <c r="K2" s="20"/>
      <c r="L2" s="20"/>
      <c r="M2" s="20"/>
      <c r="N2" s="20"/>
      <c r="O2" s="20"/>
      <c r="P2" s="20"/>
      <c r="Q2" s="20"/>
      <c r="R2" s="20"/>
      <c r="S2" s="20"/>
      <c r="T2" s="20"/>
      <c r="U2" s="20"/>
      <c r="V2" s="20"/>
    </row>
    <row r="3" spans="1:22" ht="19" x14ac:dyDescent="0.25">
      <c r="A3" s="20"/>
      <c r="B3" s="26" t="s">
        <v>545</v>
      </c>
      <c r="C3" s="27">
        <v>310000000</v>
      </c>
      <c r="D3" s="27">
        <v>287000000</v>
      </c>
      <c r="E3" s="27">
        <v>274000000</v>
      </c>
      <c r="F3" s="28">
        <v>276000000</v>
      </c>
      <c r="G3" s="20"/>
      <c r="H3" s="20"/>
      <c r="I3" s="20"/>
      <c r="J3" s="20"/>
      <c r="K3" s="20"/>
      <c r="L3" s="20"/>
      <c r="M3" s="20"/>
      <c r="N3" s="20"/>
      <c r="O3" s="20"/>
      <c r="P3" s="20"/>
      <c r="Q3" s="20"/>
      <c r="R3" s="20"/>
      <c r="S3" s="20"/>
      <c r="T3" s="20"/>
      <c r="U3" s="20"/>
      <c r="V3" s="20"/>
    </row>
    <row r="4" spans="1:22" ht="19" x14ac:dyDescent="0.25">
      <c r="A4" s="20"/>
      <c r="B4" s="29" t="s">
        <v>546</v>
      </c>
      <c r="C4" s="27">
        <v>1473000000</v>
      </c>
      <c r="D4" s="27">
        <v>1392000000</v>
      </c>
      <c r="E4" s="27">
        <v>1282000000</v>
      </c>
      <c r="F4" s="28">
        <v>1185000000</v>
      </c>
      <c r="G4" s="20"/>
      <c r="H4" s="20"/>
      <c r="I4" s="20"/>
      <c r="J4" s="20"/>
      <c r="K4" s="20"/>
      <c r="L4" s="20"/>
      <c r="M4" s="20"/>
      <c r="N4" s="20"/>
      <c r="O4" s="20"/>
      <c r="P4" s="20"/>
      <c r="Q4" s="20"/>
      <c r="R4" s="20"/>
      <c r="S4" s="20"/>
      <c r="T4" s="20"/>
      <c r="U4" s="20"/>
      <c r="V4" s="20"/>
    </row>
    <row r="5" spans="1:22" ht="19" x14ac:dyDescent="0.25">
      <c r="A5" s="20"/>
      <c r="B5" s="29" t="s">
        <v>547</v>
      </c>
      <c r="C5" s="27">
        <v>6112000000</v>
      </c>
      <c r="D5" s="27">
        <v>6696000000</v>
      </c>
      <c r="E5" s="27">
        <v>6744000000</v>
      </c>
      <c r="F5" s="28">
        <v>6313000000</v>
      </c>
      <c r="G5" s="20"/>
      <c r="H5" s="20"/>
      <c r="I5" s="20"/>
      <c r="J5" s="20"/>
      <c r="K5" s="20"/>
      <c r="L5" s="20"/>
      <c r="M5" s="20"/>
      <c r="N5" s="20"/>
      <c r="O5" s="20"/>
      <c r="P5" s="20"/>
      <c r="Q5" s="20"/>
      <c r="R5" s="20"/>
      <c r="S5" s="20"/>
      <c r="T5" s="20"/>
      <c r="U5" s="20"/>
      <c r="V5" s="20"/>
    </row>
    <row r="6" spans="1:22" ht="19" x14ac:dyDescent="0.25">
      <c r="A6" s="20"/>
      <c r="B6" s="29" t="s">
        <v>548</v>
      </c>
      <c r="C6" s="27">
        <v>12695000000</v>
      </c>
      <c r="D6" s="27">
        <v>13071000000</v>
      </c>
      <c r="E6" s="27">
        <v>13261000000</v>
      </c>
      <c r="F6" s="28">
        <v>12511000000</v>
      </c>
      <c r="G6" s="20"/>
      <c r="H6" s="20"/>
      <c r="I6" s="20"/>
      <c r="J6" s="20"/>
      <c r="K6" s="20"/>
      <c r="L6" s="20"/>
      <c r="M6" s="20"/>
      <c r="N6" s="20"/>
      <c r="O6" s="20"/>
      <c r="P6" s="20"/>
      <c r="Q6" s="20"/>
      <c r="R6" s="20"/>
      <c r="S6" s="20"/>
      <c r="T6" s="20"/>
      <c r="U6" s="20"/>
      <c r="V6" s="20"/>
    </row>
    <row r="7" spans="1:22" ht="19" x14ac:dyDescent="0.25">
      <c r="A7" s="20"/>
      <c r="B7" s="29" t="s">
        <v>549</v>
      </c>
      <c r="C7" s="27">
        <v>2990000000</v>
      </c>
      <c r="D7" s="27">
        <v>3947000000</v>
      </c>
      <c r="E7" s="27">
        <v>3229000000</v>
      </c>
      <c r="F7" s="28">
        <v>2907000000</v>
      </c>
      <c r="G7" s="20"/>
      <c r="H7" s="20"/>
      <c r="I7" s="20"/>
      <c r="J7" s="20"/>
      <c r="K7" s="20"/>
      <c r="L7" s="20"/>
      <c r="M7" s="20"/>
      <c r="N7" s="20"/>
      <c r="O7" s="20"/>
      <c r="P7" s="20"/>
      <c r="Q7" s="20"/>
      <c r="R7" s="20"/>
      <c r="S7" s="20"/>
      <c r="T7" s="20"/>
      <c r="U7" s="20"/>
      <c r="V7" s="20"/>
    </row>
    <row r="8" spans="1:22" ht="19" x14ac:dyDescent="0.25">
      <c r="A8" s="20"/>
      <c r="B8" s="29" t="s">
        <v>550</v>
      </c>
      <c r="C8" s="27">
        <v>5447000000</v>
      </c>
      <c r="D8" s="27">
        <v>4771000000</v>
      </c>
      <c r="E8" s="27">
        <v>5688000000</v>
      </c>
      <c r="F8" s="28">
        <v>5733000000</v>
      </c>
      <c r="G8" s="20"/>
      <c r="H8" s="20"/>
      <c r="I8" s="20"/>
      <c r="J8" s="20"/>
      <c r="K8" s="20"/>
      <c r="L8" s="20"/>
      <c r="M8" s="20"/>
      <c r="N8" s="20"/>
      <c r="O8" s="20"/>
      <c r="P8" s="20"/>
      <c r="Q8" s="20"/>
      <c r="R8" s="20"/>
      <c r="S8" s="20"/>
      <c r="T8" s="20"/>
      <c r="U8" s="20"/>
      <c r="V8" s="20"/>
    </row>
    <row r="9" spans="1:22" ht="19" x14ac:dyDescent="0.25">
      <c r="A9" s="20"/>
      <c r="B9" s="29" t="s">
        <v>551</v>
      </c>
      <c r="C9" s="27">
        <v>8437000000</v>
      </c>
      <c r="D9" s="27">
        <v>8718000000</v>
      </c>
      <c r="E9" s="27">
        <v>8917000000</v>
      </c>
      <c r="F9" s="28">
        <v>8640000000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2364000000</v>
      </c>
      <c r="D12" s="27">
        <v>2367000000</v>
      </c>
      <c r="E12" s="27">
        <v>1880000000</v>
      </c>
      <c r="F12" s="28">
        <v>1328000000</v>
      </c>
      <c r="G12" s="20"/>
      <c r="H12" s="20"/>
      <c r="I12" s="20"/>
      <c r="J12" s="20"/>
      <c r="K12" s="20"/>
      <c r="L12" s="20"/>
      <c r="M12" s="20"/>
      <c r="N12" s="20"/>
      <c r="O12" s="20"/>
      <c r="P12" s="20"/>
      <c r="Q12" s="20"/>
      <c r="R12" s="20"/>
      <c r="S12" s="20"/>
      <c r="T12" s="20"/>
      <c r="U12" s="20"/>
      <c r="V12" s="20"/>
    </row>
    <row r="13" spans="1:22" ht="19" x14ac:dyDescent="0.25">
      <c r="A13" s="20"/>
      <c r="B13" s="29" t="s">
        <v>555</v>
      </c>
      <c r="C13" s="27">
        <v>4258000000</v>
      </c>
      <c r="D13" s="27">
        <v>4353000000</v>
      </c>
      <c r="E13" s="27">
        <v>4344000000</v>
      </c>
      <c r="F13" s="28">
        <v>3871000000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1165000000</v>
      </c>
      <c r="D17" s="34">
        <v>992000000</v>
      </c>
      <c r="E17" s="34">
        <v>1033000000</v>
      </c>
      <c r="F17" s="35">
        <v>1334000000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Fail</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0.79090291921249156</v>
      </c>
      <c r="D24" s="50">
        <f>D17/(D4)</f>
        <v>0.71264367816091956</v>
      </c>
      <c r="E24" s="50">
        <f>E17/(E4)</f>
        <v>0.80577223088923555</v>
      </c>
      <c r="F24" s="51">
        <f>F17/(F4)</f>
        <v>1.1257383966244725</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9.1768412760929494E-2</v>
      </c>
      <c r="D25" s="50">
        <f>D17/D6</f>
        <v>7.5893198684109861E-2</v>
      </c>
      <c r="E25" s="50">
        <f>E17/E6</f>
        <v>7.7897594449890653E-2</v>
      </c>
      <c r="F25" s="51">
        <f>F17/F6</f>
        <v>0.10662616897130525</v>
      </c>
      <c r="G25" s="46">
        <f>(IF(C25 &gt; 0.17, 100, IF(C25 &gt;= 0.1, 50, 0))) +
  (IF(D25 &gt; 0.17, 100, IF(D25 &gt;= 0.1, 50, 0))) +
  (IF(E25 &gt; 0.17, 100, IF(E25 &gt;= 0.1, 50, 0))) +
  (IF(F25 &gt; 0.17, 100, IF(F25 &gt;= 0.1, 50, 0)))</f>
        <v>50</v>
      </c>
      <c r="H25" s="47" t="s">
        <v>572</v>
      </c>
      <c r="I25" s="20"/>
      <c r="J25" s="20"/>
      <c r="K25" s="20"/>
      <c r="L25" s="20"/>
      <c r="M25" s="20"/>
      <c r="N25" s="20"/>
      <c r="O25" s="20"/>
      <c r="P25" s="20"/>
      <c r="Q25" s="20"/>
      <c r="R25" s="20"/>
      <c r="S25" s="20"/>
      <c r="T25" s="20"/>
      <c r="U25" s="20"/>
      <c r="V25" s="20"/>
    </row>
    <row r="26" spans="1:22" x14ac:dyDescent="0.2">
      <c r="A26" s="20"/>
      <c r="B26" s="39" t="s">
        <v>489</v>
      </c>
      <c r="C26" s="50">
        <f>C8/C6</f>
        <v>0.42906656163844031</v>
      </c>
      <c r="D26" s="50">
        <f>D8/D6</f>
        <v>0.36500650294545178</v>
      </c>
      <c r="E26" s="50">
        <f>E8/E6</f>
        <v>0.42892692858758769</v>
      </c>
      <c r="F26" s="51">
        <f>F8/F6</f>
        <v>0.4582367516585405</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1.9814466885861908</v>
      </c>
      <c r="D27" s="50">
        <f>D9/(D13+D10)</f>
        <v>2.0027567195037905</v>
      </c>
      <c r="E27" s="50">
        <f>E9/(E13+E10)</f>
        <v>2.0527163904235728</v>
      </c>
      <c r="F27" s="51">
        <f>F9/(F13+F10)</f>
        <v>2.2319814001549987</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0.22447925889031953</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0.27360263034288396</v>
      </c>
      <c r="D31" s="50">
        <f>D17/(D13+D10)</f>
        <v>0.22788881231334712</v>
      </c>
      <c r="E31" s="50">
        <f>E17/(E13+E10)</f>
        <v>0.23779926335174953</v>
      </c>
      <c r="F31" s="51">
        <f>F17/(F13+F10)</f>
        <v>0.34461379488504262</v>
      </c>
      <c r="G31" s="46">
        <f>(IF(C31 &gt; 0.23, 100, 0)) +
  (IF(D31 &gt; 0.23, 100, 0)) +
  (IF(E31 &gt; 0.23, 100, 0)) +
  (IF(F31 &gt; 0.23, 100, 0))</f>
        <v>300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591</v>
      </c>
      <c r="D2" s="23" t="s">
        <v>592</v>
      </c>
      <c r="E2" s="23" t="s">
        <v>593</v>
      </c>
      <c r="F2" s="23" t="s">
        <v>594</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0.73166666666666658</v>
      </c>
      <c r="J2" s="20"/>
      <c r="K2" s="20"/>
      <c r="L2" s="20"/>
      <c r="M2" s="20"/>
      <c r="N2" s="20"/>
      <c r="O2" s="20"/>
      <c r="P2" s="20"/>
      <c r="Q2" s="20"/>
      <c r="R2" s="20"/>
      <c r="S2" s="20"/>
      <c r="T2" s="20"/>
      <c r="U2" s="20"/>
      <c r="V2" s="20"/>
    </row>
    <row r="3" spans="1:22" ht="19" x14ac:dyDescent="0.25">
      <c r="A3" s="20"/>
      <c r="B3" s="26" t="s">
        <v>545</v>
      </c>
      <c r="C3" s="27">
        <v>18897670000</v>
      </c>
      <c r="D3" s="27">
        <v>20099905000</v>
      </c>
      <c r="E3" s="27">
        <v>19169397000</v>
      </c>
      <c r="F3" s="28">
        <v>17175148000</v>
      </c>
      <c r="G3" s="20"/>
      <c r="H3" s="20"/>
      <c r="I3" s="20"/>
      <c r="J3" s="20"/>
      <c r="K3" s="20"/>
      <c r="L3" s="20"/>
      <c r="M3" s="20"/>
      <c r="N3" s="20"/>
      <c r="O3" s="20"/>
      <c r="P3" s="20"/>
      <c r="Q3" s="20"/>
      <c r="R3" s="20"/>
      <c r="S3" s="20"/>
      <c r="T3" s="20"/>
      <c r="U3" s="20"/>
      <c r="V3" s="20"/>
    </row>
    <row r="4" spans="1:22" ht="19" x14ac:dyDescent="0.25">
      <c r="A4" s="20"/>
      <c r="B4" s="29" t="s">
        <v>546</v>
      </c>
      <c r="C4" s="27">
        <v>404789000</v>
      </c>
      <c r="D4" s="27">
        <v>355095000</v>
      </c>
      <c r="E4" s="27">
        <v>339906000</v>
      </c>
      <c r="F4" s="28">
        <v>411518000</v>
      </c>
      <c r="G4" s="20"/>
      <c r="H4" s="20"/>
      <c r="I4" s="20"/>
      <c r="J4" s="20"/>
      <c r="K4" s="20"/>
      <c r="L4" s="20"/>
      <c r="M4" s="20"/>
      <c r="N4" s="20"/>
      <c r="O4" s="20"/>
      <c r="P4" s="20"/>
      <c r="Q4" s="20"/>
      <c r="R4" s="20"/>
      <c r="S4" s="20"/>
      <c r="T4" s="20"/>
      <c r="U4" s="20"/>
      <c r="V4" s="20"/>
    </row>
    <row r="5" spans="1:22" ht="19" x14ac:dyDescent="0.25">
      <c r="A5" s="20"/>
      <c r="B5" s="29" t="s">
        <v>547</v>
      </c>
      <c r="C5" s="27">
        <v>3632058000</v>
      </c>
      <c r="D5" s="27">
        <v>3632058000</v>
      </c>
      <c r="E5" s="27">
        <v>3632058000</v>
      </c>
      <c r="F5" s="28">
        <v>3632058000</v>
      </c>
      <c r="G5" s="20"/>
      <c r="H5" s="20"/>
      <c r="I5" s="20"/>
      <c r="J5" s="20"/>
      <c r="K5" s="20"/>
      <c r="L5" s="20"/>
      <c r="M5" s="20"/>
      <c r="N5" s="20"/>
      <c r="O5" s="20"/>
      <c r="P5" s="20"/>
      <c r="Q5" s="20"/>
      <c r="R5" s="20"/>
      <c r="S5" s="20"/>
      <c r="T5" s="20"/>
      <c r="U5" s="20"/>
      <c r="V5" s="20"/>
    </row>
    <row r="6" spans="1:22" ht="19" x14ac:dyDescent="0.25">
      <c r="A6" s="20"/>
      <c r="B6" s="29" t="s">
        <v>548</v>
      </c>
      <c r="C6" s="27">
        <v>39234303000</v>
      </c>
      <c r="D6" s="27">
        <v>37984295000</v>
      </c>
      <c r="E6" s="27">
        <v>33207778000</v>
      </c>
      <c r="F6" s="28">
        <v>29935177000</v>
      </c>
      <c r="G6" s="20"/>
      <c r="H6" s="20"/>
      <c r="I6" s="20"/>
      <c r="J6" s="20"/>
      <c r="K6" s="20"/>
      <c r="L6" s="20"/>
      <c r="M6" s="20"/>
      <c r="N6" s="20"/>
      <c r="O6" s="20"/>
      <c r="P6" s="20"/>
      <c r="Q6" s="20"/>
      <c r="R6" s="20"/>
      <c r="S6" s="20"/>
      <c r="T6" s="20"/>
      <c r="U6" s="20"/>
      <c r="V6" s="20"/>
    </row>
    <row r="7" spans="1:22" ht="19" x14ac:dyDescent="0.25">
      <c r="A7" s="20"/>
      <c r="B7" s="29" t="s">
        <v>549</v>
      </c>
      <c r="C7" s="27">
        <v>1631401000</v>
      </c>
      <c r="D7" s="27">
        <v>1616128000</v>
      </c>
      <c r="E7" s="27">
        <v>1321247000</v>
      </c>
      <c r="F7" s="28">
        <v>1037338000</v>
      </c>
      <c r="G7" s="20"/>
      <c r="H7" s="20"/>
      <c r="I7" s="20"/>
      <c r="J7" s="20"/>
      <c r="K7" s="20"/>
      <c r="L7" s="20"/>
      <c r="M7" s="20"/>
      <c r="N7" s="20"/>
      <c r="O7" s="20"/>
      <c r="P7" s="20"/>
      <c r="Q7" s="20"/>
      <c r="R7" s="20"/>
      <c r="S7" s="20"/>
      <c r="T7" s="20"/>
      <c r="U7" s="20"/>
      <c r="V7" s="20"/>
    </row>
    <row r="8" spans="1:22" ht="19" x14ac:dyDescent="0.25">
      <c r="A8" s="20"/>
      <c r="B8" s="29" t="s">
        <v>550</v>
      </c>
      <c r="C8" s="27">
        <v>10900936000</v>
      </c>
      <c r="D8" s="27">
        <v>12127800000</v>
      </c>
      <c r="E8" s="27">
        <v>10890249000</v>
      </c>
      <c r="F8" s="28">
        <v>10798438000</v>
      </c>
      <c r="G8" s="20"/>
      <c r="H8" s="20"/>
      <c r="I8" s="20"/>
      <c r="J8" s="20"/>
      <c r="K8" s="20"/>
      <c r="L8" s="20"/>
      <c r="M8" s="20"/>
      <c r="N8" s="20"/>
      <c r="O8" s="20"/>
      <c r="P8" s="20"/>
      <c r="Q8" s="20"/>
      <c r="R8" s="20"/>
      <c r="S8" s="20"/>
      <c r="T8" s="20"/>
      <c r="U8" s="20"/>
      <c r="V8" s="20"/>
    </row>
    <row r="9" spans="1:22" ht="19" x14ac:dyDescent="0.25">
      <c r="A9" s="20"/>
      <c r="B9" s="29" t="s">
        <v>551</v>
      </c>
      <c r="C9" s="27">
        <v>12532337000</v>
      </c>
      <c r="D9" s="27">
        <v>13743928000</v>
      </c>
      <c r="E9" s="27">
        <v>12211496000</v>
      </c>
      <c r="F9" s="28">
        <v>11835776000</v>
      </c>
      <c r="G9" s="20"/>
      <c r="H9" s="20"/>
      <c r="I9" s="20"/>
      <c r="J9" s="20"/>
      <c r="K9" s="20"/>
      <c r="L9" s="20"/>
      <c r="M9" s="20"/>
      <c r="N9" s="20"/>
      <c r="O9" s="20"/>
      <c r="P9" s="20"/>
      <c r="Q9" s="20"/>
      <c r="R9" s="20"/>
      <c r="S9" s="20"/>
      <c r="T9" s="20"/>
      <c r="U9" s="20"/>
      <c r="V9" s="20"/>
    </row>
    <row r="10" spans="1:22" ht="19" x14ac:dyDescent="0.25">
      <c r="A10" s="20"/>
      <c r="B10" s="29" t="s">
        <v>552</v>
      </c>
      <c r="C10" s="27">
        <v>1393100000</v>
      </c>
      <c r="D10" s="27">
        <v>210389000</v>
      </c>
      <c r="E10" s="27">
        <v>2709448000</v>
      </c>
      <c r="F10" s="28">
        <v>1279227000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22369368000</v>
      </c>
      <c r="D12" s="27">
        <v>18861417000</v>
      </c>
      <c r="E12" s="27">
        <v>14685329000</v>
      </c>
      <c r="F12" s="28">
        <v>10564994000</v>
      </c>
      <c r="G12" s="20"/>
      <c r="H12" s="20"/>
      <c r="I12" s="20"/>
      <c r="J12" s="20"/>
      <c r="K12" s="20"/>
      <c r="L12" s="20"/>
      <c r="M12" s="20"/>
      <c r="N12" s="20"/>
      <c r="O12" s="20"/>
      <c r="P12" s="20"/>
      <c r="Q12" s="20"/>
      <c r="R12" s="20"/>
      <c r="S12" s="20"/>
      <c r="T12" s="20"/>
      <c r="U12" s="20"/>
      <c r="V12" s="20"/>
    </row>
    <row r="13" spans="1:22" ht="19" x14ac:dyDescent="0.25">
      <c r="A13" s="20"/>
      <c r="B13" s="29" t="s">
        <v>555</v>
      </c>
      <c r="C13" s="27">
        <v>26701966000</v>
      </c>
      <c r="D13" s="27">
        <v>24240367000</v>
      </c>
      <c r="E13" s="27">
        <v>20996282000</v>
      </c>
      <c r="F13" s="28">
        <v>18099401000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5179738000</v>
      </c>
      <c r="D17" s="34">
        <v>3265668000</v>
      </c>
      <c r="E17" s="34">
        <v>2532774000</v>
      </c>
      <c r="F17" s="35">
        <v>4190819000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f>C17/(C4)</f>
        <v>12.796143175827407</v>
      </c>
      <c r="D24" s="50">
        <f>D17/(D4)</f>
        <v>9.1966037257635289</v>
      </c>
      <c r="E24" s="50">
        <f>E17/(E4)</f>
        <v>7.4513953857831279</v>
      </c>
      <c r="F24" s="51">
        <f>F17/(F4)</f>
        <v>10.183804839642494</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0.13202064530112845</v>
      </c>
      <c r="D25" s="50">
        <f>D17/D6</f>
        <v>8.5974163795853001E-2</v>
      </c>
      <c r="E25" s="50">
        <f>E17/E6</f>
        <v>7.6270505060591534E-2</v>
      </c>
      <c r="F25" s="51">
        <f>F17/F6</f>
        <v>0.1399964663646385</v>
      </c>
      <c r="G25" s="46">
        <f>(IF(C25 &gt; 0.17, 100, IF(C25 &gt;= 0.1, 50, 0))) +
  (IF(D25 &gt; 0.17, 100, IF(D25 &gt;= 0.1, 50, 0))) +
  (IF(E25 &gt; 0.17, 100, IF(E25 &gt;= 0.1, 50, 0))) +
  (IF(F25 &gt; 0.17, 100, IF(F25 &gt;= 0.1, 50, 0)))</f>
        <v>100</v>
      </c>
      <c r="H25" s="47" t="s">
        <v>572</v>
      </c>
      <c r="I25" s="20"/>
      <c r="J25" s="20"/>
      <c r="K25" s="20"/>
      <c r="L25" s="20"/>
      <c r="M25" s="20"/>
      <c r="N25" s="20"/>
      <c r="O25" s="20"/>
      <c r="P25" s="20"/>
      <c r="Q25" s="20"/>
      <c r="R25" s="20"/>
      <c r="S25" s="20"/>
      <c r="T25" s="20"/>
      <c r="U25" s="20"/>
      <c r="V25" s="20"/>
    </row>
    <row r="26" spans="1:22" x14ac:dyDescent="0.2">
      <c r="A26" s="20"/>
      <c r="B26" s="39" t="s">
        <v>489</v>
      </c>
      <c r="C26" s="50">
        <f>C8/C6</f>
        <v>0.27784196905447767</v>
      </c>
      <c r="D26" s="50">
        <f>D8/D6</f>
        <v>0.31928458853849995</v>
      </c>
      <c r="E26" s="50">
        <f>E8/E6</f>
        <v>0.32794271872089725</v>
      </c>
      <c r="F26" s="51">
        <f>F8/F6</f>
        <v>0.36072738103402563</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0.44606896456481004</v>
      </c>
      <c r="D27" s="50">
        <f>D9/(D13+D10)</f>
        <v>0.56210646411096654</v>
      </c>
      <c r="E27" s="50">
        <f>E9/(E13+E10)</f>
        <v>0.51512845206623037</v>
      </c>
      <c r="F27" s="51">
        <f>F9/(F13+F10)</f>
        <v>0.61076439467231636</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0.28678526013507749</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0.18436468524402114</v>
      </c>
      <c r="D31" s="50">
        <f>D17/(D13+D10)</f>
        <v>0.13356102363460665</v>
      </c>
      <c r="E31" s="50">
        <f>E17/(E13+E10)</f>
        <v>0.10684226978034425</v>
      </c>
      <c r="F31" s="51">
        <f>F17/(F13+F10)</f>
        <v>0.21625984047993491</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0.47041666666666665</v>
      </c>
      <c r="J2" s="20"/>
      <c r="K2" s="20"/>
      <c r="L2" s="20"/>
      <c r="M2" s="20"/>
      <c r="N2" s="20"/>
      <c r="O2" s="20"/>
      <c r="P2" s="20"/>
      <c r="Q2" s="20"/>
      <c r="R2" s="20"/>
      <c r="S2" s="20"/>
      <c r="T2" s="20"/>
      <c r="U2" s="20"/>
      <c r="V2" s="20"/>
    </row>
    <row r="3" spans="1:22" ht="19" x14ac:dyDescent="0.25">
      <c r="A3" s="20"/>
      <c r="B3" s="26" t="s">
        <v>545</v>
      </c>
      <c r="C3" s="27">
        <v>5772800000</v>
      </c>
      <c r="D3" s="27">
        <v>4309700000</v>
      </c>
      <c r="E3" s="27">
        <v>3886000000</v>
      </c>
      <c r="F3" s="28">
        <v>3980300000</v>
      </c>
      <c r="G3" s="20"/>
      <c r="H3" s="20"/>
      <c r="I3" s="20"/>
      <c r="J3" s="20"/>
      <c r="K3" s="20"/>
      <c r="L3" s="20"/>
      <c r="M3" s="20"/>
      <c r="N3" s="20"/>
      <c r="O3" s="20"/>
      <c r="P3" s="20"/>
      <c r="Q3" s="20"/>
      <c r="R3" s="20"/>
      <c r="S3" s="20"/>
      <c r="T3" s="20"/>
      <c r="U3" s="20"/>
      <c r="V3" s="20"/>
    </row>
    <row r="4" spans="1:22" ht="19" x14ac:dyDescent="0.25">
      <c r="A4" s="20"/>
      <c r="B4" s="29" t="s">
        <v>546</v>
      </c>
      <c r="C4" s="27">
        <v>12913600000</v>
      </c>
      <c r="D4" s="27">
        <v>10144000000</v>
      </c>
      <c r="E4" s="27">
        <v>8985100000</v>
      </c>
      <c r="F4" s="28">
        <v>8681900000</v>
      </c>
      <c r="G4" s="20"/>
      <c r="H4" s="20"/>
      <c r="I4" s="20"/>
      <c r="J4" s="20"/>
      <c r="K4" s="20"/>
      <c r="L4" s="20"/>
      <c r="M4" s="20"/>
      <c r="N4" s="20"/>
      <c r="O4" s="20"/>
      <c r="P4" s="20"/>
      <c r="Q4" s="20"/>
      <c r="R4" s="20"/>
      <c r="S4" s="20"/>
      <c r="T4" s="20"/>
      <c r="U4" s="20"/>
      <c r="V4" s="20"/>
    </row>
    <row r="5" spans="1:22" ht="19" x14ac:dyDescent="0.25">
      <c r="A5" s="20"/>
      <c r="B5" s="29" t="s">
        <v>547</v>
      </c>
      <c r="C5" s="27">
        <v>4939700000</v>
      </c>
      <c r="D5" s="27">
        <v>4073000000</v>
      </c>
      <c r="E5" s="27">
        <v>3892000000</v>
      </c>
      <c r="F5" s="28">
        <v>3766500000</v>
      </c>
      <c r="G5" s="20"/>
      <c r="H5" s="20"/>
      <c r="I5" s="20"/>
      <c r="J5" s="20"/>
      <c r="K5" s="20"/>
      <c r="L5" s="20"/>
      <c r="M5" s="20"/>
      <c r="N5" s="20"/>
      <c r="O5" s="20"/>
      <c r="P5" s="20"/>
      <c r="Q5" s="20"/>
      <c r="R5" s="20"/>
      <c r="S5" s="20"/>
      <c r="T5" s="20"/>
      <c r="U5" s="20"/>
      <c r="V5" s="20"/>
    </row>
    <row r="6" spans="1:22" ht="19" x14ac:dyDescent="0.25">
      <c r="A6" s="20"/>
      <c r="B6" s="29" t="s">
        <v>548</v>
      </c>
      <c r="C6" s="27">
        <v>64006300000</v>
      </c>
      <c r="D6" s="27">
        <v>49489800000</v>
      </c>
      <c r="E6" s="27">
        <v>48806000000</v>
      </c>
      <c r="F6" s="28">
        <v>46633100000</v>
      </c>
      <c r="G6" s="20"/>
      <c r="H6" s="20"/>
      <c r="I6" s="20"/>
      <c r="J6" s="20"/>
      <c r="K6" s="20"/>
      <c r="L6" s="20"/>
      <c r="M6" s="20"/>
      <c r="N6" s="20"/>
      <c r="O6" s="20"/>
      <c r="P6" s="20"/>
      <c r="Q6" s="20"/>
      <c r="R6" s="20"/>
      <c r="S6" s="20"/>
      <c r="T6" s="20"/>
      <c r="U6" s="20"/>
      <c r="V6" s="20"/>
    </row>
    <row r="7" spans="1:22" ht="19" x14ac:dyDescent="0.25">
      <c r="A7" s="20"/>
      <c r="B7" s="29" t="s">
        <v>549</v>
      </c>
      <c r="C7" s="27">
        <v>27293200000</v>
      </c>
      <c r="D7" s="27">
        <v>17138200000</v>
      </c>
      <c r="E7" s="27">
        <v>15052700000</v>
      </c>
      <c r="F7" s="28">
        <v>12481600000</v>
      </c>
      <c r="G7" s="20"/>
      <c r="H7" s="20"/>
      <c r="I7" s="20"/>
      <c r="J7" s="20"/>
      <c r="K7" s="20"/>
      <c r="L7" s="20"/>
      <c r="M7" s="20"/>
      <c r="N7" s="20"/>
      <c r="O7" s="20"/>
      <c r="P7" s="20"/>
      <c r="Q7" s="20"/>
      <c r="R7" s="20"/>
      <c r="S7" s="20"/>
      <c r="T7" s="20"/>
      <c r="U7" s="20"/>
      <c r="V7" s="20"/>
    </row>
    <row r="8" spans="1:22" ht="19" x14ac:dyDescent="0.25">
      <c r="A8" s="20"/>
      <c r="B8" s="29" t="s">
        <v>550</v>
      </c>
      <c r="C8" s="27">
        <v>25849400000</v>
      </c>
      <c r="D8" s="27">
        <v>21576200000</v>
      </c>
      <c r="E8" s="27">
        <v>24598500000</v>
      </c>
      <c r="F8" s="28">
        <v>28326300000</v>
      </c>
      <c r="G8" s="20"/>
      <c r="H8" s="20"/>
      <c r="I8" s="20"/>
      <c r="J8" s="20"/>
      <c r="K8" s="20"/>
      <c r="L8" s="20"/>
      <c r="M8" s="20"/>
      <c r="N8" s="20"/>
      <c r="O8" s="20"/>
      <c r="P8" s="20"/>
      <c r="Q8" s="20"/>
      <c r="R8" s="20"/>
      <c r="S8" s="20"/>
      <c r="T8" s="20"/>
      <c r="U8" s="20"/>
      <c r="V8" s="20"/>
    </row>
    <row r="9" spans="1:22" ht="19" x14ac:dyDescent="0.25">
      <c r="A9" s="20"/>
      <c r="B9" s="29" t="s">
        <v>551</v>
      </c>
      <c r="C9" s="27">
        <v>53142600000</v>
      </c>
      <c r="D9" s="27">
        <v>38714400000</v>
      </c>
      <c r="E9" s="27">
        <v>39651200000</v>
      </c>
      <c r="F9" s="28">
        <v>40807900000</v>
      </c>
      <c r="G9" s="20"/>
      <c r="H9" s="20"/>
      <c r="I9" s="20"/>
      <c r="J9" s="20"/>
      <c r="K9" s="20"/>
      <c r="L9" s="20"/>
      <c r="M9" s="20"/>
      <c r="N9" s="20"/>
      <c r="O9" s="20"/>
      <c r="P9" s="20"/>
      <c r="Q9" s="20"/>
      <c r="R9" s="20"/>
      <c r="S9" s="20"/>
      <c r="T9" s="20"/>
      <c r="U9" s="20"/>
      <c r="V9" s="20"/>
    </row>
    <row r="10" spans="1:22" ht="19" x14ac:dyDescent="0.25">
      <c r="A10" s="20"/>
      <c r="B10" s="29" t="s">
        <v>552</v>
      </c>
      <c r="C10" s="27">
        <v>44200000</v>
      </c>
      <c r="D10" s="27">
        <v>50500000</v>
      </c>
      <c r="E10" s="27">
        <v>52700000</v>
      </c>
      <c r="F10" s="28">
        <v>55700000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10312300000</v>
      </c>
      <c r="D12" s="27">
        <v>10042600000</v>
      </c>
      <c r="E12" s="27">
        <v>8958500000</v>
      </c>
      <c r="F12" s="28">
        <v>7830200000</v>
      </c>
      <c r="G12" s="20"/>
      <c r="H12" s="20"/>
      <c r="I12" s="20"/>
      <c r="J12" s="20"/>
      <c r="K12" s="20"/>
      <c r="L12" s="20"/>
      <c r="M12" s="20"/>
      <c r="N12" s="20"/>
      <c r="O12" s="20"/>
      <c r="P12" s="20"/>
      <c r="Q12" s="20"/>
      <c r="R12" s="20"/>
      <c r="S12" s="20"/>
      <c r="T12" s="20"/>
      <c r="U12" s="20"/>
      <c r="V12" s="20"/>
    </row>
    <row r="13" spans="1:22" ht="19" x14ac:dyDescent="0.25">
      <c r="A13" s="20"/>
      <c r="B13" s="29" t="s">
        <v>555</v>
      </c>
      <c r="C13" s="27">
        <v>10863700000</v>
      </c>
      <c r="D13" s="27">
        <v>10775400000</v>
      </c>
      <c r="E13" s="27">
        <v>9154800000</v>
      </c>
      <c r="F13" s="28">
        <v>5825200000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9313400000</v>
      </c>
      <c r="D15" s="27">
        <v>7190800000</v>
      </c>
      <c r="E15" s="27">
        <v>6930700000</v>
      </c>
      <c r="F15" s="28">
        <v>6085700000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4240100000</v>
      </c>
      <c r="D17" s="34">
        <v>7585700000</v>
      </c>
      <c r="E17" s="34">
        <v>7365900000</v>
      </c>
      <c r="F17" s="35">
        <v>6499600000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Fail</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0.32834376161566103</v>
      </c>
      <c r="D24" s="50">
        <f>D17/(D4)</f>
        <v>0.74780165615141958</v>
      </c>
      <c r="E24" s="50">
        <f>E17/(E4)</f>
        <v>0.81979054211973157</v>
      </c>
      <c r="F24" s="51">
        <f>F17/(F4)</f>
        <v>0.74863797095105911</v>
      </c>
      <c r="G24" s="46">
        <f>(IF(C24 &gt; 0.5, 100, IF(C24 &gt;= 0.2, 50, 0))) +
  (IF(D24 &gt; 0.5, 100, IF(D24 &gt;= 0.2, 50, 0))) +
  (IF(E24 &gt; 0.5, 100, IF(E24 &gt;= 0.2, 50, 0))) +
  (IF(F24 &gt; 0.5, 100, IF(F24 &gt;= 0.2, 50, 0)))</f>
        <v>350</v>
      </c>
      <c r="H24" s="47" t="s">
        <v>571</v>
      </c>
      <c r="I24" s="20"/>
      <c r="J24" s="20"/>
      <c r="K24" s="20"/>
      <c r="L24" s="20"/>
      <c r="M24" s="20"/>
      <c r="N24" s="20"/>
      <c r="O24" s="20"/>
      <c r="P24" s="20"/>
      <c r="Q24" s="20"/>
      <c r="R24" s="20"/>
      <c r="S24" s="20"/>
      <c r="T24" s="20"/>
      <c r="U24" s="20"/>
      <c r="V24" s="20"/>
    </row>
    <row r="25" spans="1:22" x14ac:dyDescent="0.2">
      <c r="A25" s="20"/>
      <c r="B25" s="39" t="s">
        <v>487</v>
      </c>
      <c r="C25" s="50">
        <f>C17/C6</f>
        <v>6.6245041503726981E-2</v>
      </c>
      <c r="D25" s="50">
        <f>D17/D6</f>
        <v>0.15327804921418151</v>
      </c>
      <c r="E25" s="50">
        <f>E17/E6</f>
        <v>0.1509220177846986</v>
      </c>
      <c r="F25" s="51">
        <f>F17/F6</f>
        <v>0.1393773950262796</v>
      </c>
      <c r="G25" s="46">
        <f>(IF(C25 &gt; 0.17, 100, IF(C25 &gt;= 0.1, 50, 0))) +
  (IF(D25 &gt; 0.17, 100, IF(D25 &gt;= 0.1, 50, 0))) +
  (IF(E25 &gt; 0.17, 100, IF(E25 &gt;= 0.1, 50, 0))) +
  (IF(F25 &gt; 0.17, 100, IF(F25 &gt;= 0.1, 50, 0)))</f>
        <v>150</v>
      </c>
      <c r="H25" s="47" t="s">
        <v>572</v>
      </c>
      <c r="I25" s="20"/>
      <c r="J25" s="20"/>
      <c r="K25" s="20"/>
      <c r="L25" s="20"/>
      <c r="M25" s="20"/>
      <c r="N25" s="20"/>
      <c r="O25" s="20"/>
      <c r="P25" s="20"/>
      <c r="Q25" s="20"/>
      <c r="R25" s="20"/>
      <c r="S25" s="20"/>
      <c r="T25" s="20"/>
      <c r="U25" s="20"/>
      <c r="V25" s="20"/>
    </row>
    <row r="26" spans="1:22" x14ac:dyDescent="0.2">
      <c r="A26" s="20"/>
      <c r="B26" s="39" t="s">
        <v>489</v>
      </c>
      <c r="C26" s="50">
        <f>C8/C6</f>
        <v>0.40385712031471904</v>
      </c>
      <c r="D26" s="50">
        <f>D8/D6</f>
        <v>0.4359726650744194</v>
      </c>
      <c r="E26" s="50">
        <f>E8/E6</f>
        <v>0.50400565504241279</v>
      </c>
      <c r="F26" s="51">
        <f>F8/F6</f>
        <v>0.60742905790093304</v>
      </c>
      <c r="G26" s="46">
        <f>(IF(C26 &lt; 0.5, 100, 0)) +
  (IF(D26 &lt; 0.5, 100, 0)) +
  (IF(E26 &lt; 0.5, 100, 0)) +
  (IF(F26 &lt; 0.5, 100, 0))</f>
        <v>200</v>
      </c>
      <c r="H26" s="47" t="s">
        <v>573</v>
      </c>
      <c r="I26" s="20"/>
      <c r="J26" s="20"/>
      <c r="K26" s="20"/>
      <c r="L26" s="20"/>
      <c r="M26" s="20"/>
      <c r="N26" s="20"/>
      <c r="O26" s="20"/>
      <c r="P26" s="20"/>
      <c r="Q26" s="20"/>
      <c r="R26" s="20"/>
      <c r="S26" s="20"/>
      <c r="T26" s="20"/>
      <c r="U26" s="20"/>
      <c r="V26" s="20"/>
    </row>
    <row r="27" spans="1:22" x14ac:dyDescent="0.2">
      <c r="A27" s="20"/>
      <c r="B27" s="39" t="s">
        <v>574</v>
      </c>
      <c r="C27" s="50">
        <f>C9/(C13+C10)</f>
        <v>4.8719368531064644</v>
      </c>
      <c r="D27" s="50">
        <f>D9/(D13+D10)</f>
        <v>3.5760906714453302</v>
      </c>
      <c r="E27" s="50">
        <f>E9/(E13+E10)</f>
        <v>4.3064023893565029</v>
      </c>
      <c r="F27" s="51">
        <f>F9/(F13+F10)</f>
        <v>6.9390569470659251</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9.7321697983269784E-2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0.38871826841096818</v>
      </c>
      <c r="D31" s="50">
        <f>D17/(D13+D10)</f>
        <v>0.70069924902317593</v>
      </c>
      <c r="E31" s="50">
        <f>E17/(E13+E10)</f>
        <v>0.79998913928862336</v>
      </c>
      <c r="F31" s="51">
        <f>F17/(F13+F10)</f>
        <v>1.105204985631451</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0.44208333333333338</v>
      </c>
      <c r="J2" s="20"/>
      <c r="K2" s="20"/>
      <c r="L2" s="20"/>
      <c r="M2" s="20"/>
      <c r="N2" s="20"/>
      <c r="O2" s="20"/>
      <c r="P2" s="20"/>
      <c r="Q2" s="20"/>
      <c r="R2" s="20"/>
      <c r="S2" s="20"/>
      <c r="T2" s="20"/>
      <c r="U2" s="20"/>
      <c r="V2" s="20"/>
    </row>
    <row r="3" spans="1:22" ht="19" x14ac:dyDescent="0.25">
      <c r="A3" s="20"/>
      <c r="B3" s="26" t="s">
        <v>545</v>
      </c>
      <c r="C3" s="27">
        <v>2115000000</v>
      </c>
      <c r="D3" s="27">
        <v>1978000000</v>
      </c>
      <c r="E3" s="27">
        <v>1733000000</v>
      </c>
      <c r="F3" s="28">
        <v>1729000000</v>
      </c>
      <c r="G3" s="20"/>
      <c r="H3" s="20"/>
      <c r="I3" s="20"/>
      <c r="J3" s="20"/>
      <c r="K3" s="20"/>
      <c r="L3" s="20"/>
      <c r="M3" s="20"/>
      <c r="N3" s="20"/>
      <c r="O3" s="20"/>
      <c r="P3" s="20"/>
      <c r="Q3" s="20"/>
      <c r="R3" s="20"/>
      <c r="S3" s="20"/>
      <c r="T3" s="20"/>
      <c r="U3" s="20"/>
      <c r="V3" s="20"/>
    </row>
    <row r="4" spans="1:22" ht="19" x14ac:dyDescent="0.25">
      <c r="A4" s="20"/>
      <c r="B4" s="29" t="s">
        <v>546</v>
      </c>
      <c r="C4" s="27">
        <v>25490000000</v>
      </c>
      <c r="D4" s="27">
        <v>24420000000</v>
      </c>
      <c r="E4" s="27">
        <v>27019000000</v>
      </c>
      <c r="F4" s="28">
        <v>29801000000</v>
      </c>
      <c r="G4" s="20"/>
      <c r="H4" s="20"/>
      <c r="I4" s="20"/>
      <c r="J4" s="20"/>
      <c r="K4" s="20"/>
      <c r="L4" s="20"/>
      <c r="M4" s="20"/>
      <c r="N4" s="20"/>
      <c r="O4" s="20"/>
      <c r="P4" s="20"/>
      <c r="Q4" s="20"/>
      <c r="R4" s="20"/>
      <c r="S4" s="20"/>
      <c r="T4" s="20"/>
      <c r="U4" s="20"/>
      <c r="V4" s="20"/>
    </row>
    <row r="5" spans="1:22" ht="19" x14ac:dyDescent="0.25">
      <c r="A5" s="20"/>
      <c r="B5" s="29" t="s">
        <v>547</v>
      </c>
      <c r="C5" s="27">
        <v>26751000000</v>
      </c>
      <c r="D5" s="27">
        <v>25817000000</v>
      </c>
      <c r="E5" s="27">
        <v>27038000000</v>
      </c>
      <c r="F5" s="28">
        <v>28201000000</v>
      </c>
      <c r="G5" s="20"/>
      <c r="H5" s="20"/>
      <c r="I5" s="20"/>
      <c r="J5" s="20"/>
      <c r="K5" s="20"/>
      <c r="L5" s="20"/>
      <c r="M5" s="20"/>
      <c r="N5" s="20"/>
      <c r="O5" s="20"/>
      <c r="P5" s="20"/>
      <c r="Q5" s="20"/>
      <c r="R5" s="20"/>
      <c r="S5" s="20"/>
      <c r="T5" s="20"/>
      <c r="U5" s="20"/>
      <c r="V5" s="20"/>
    </row>
    <row r="6" spans="1:22" ht="19" x14ac:dyDescent="0.25">
      <c r="A6" s="20"/>
      <c r="B6" s="29" t="s">
        <v>548</v>
      </c>
      <c r="C6" s="27">
        <v>80811000000</v>
      </c>
      <c r="D6" s="27">
        <v>79658000000</v>
      </c>
      <c r="E6" s="27">
        <v>81605000000</v>
      </c>
      <c r="F6" s="28">
        <v>88229000000</v>
      </c>
      <c r="G6" s="20"/>
      <c r="H6" s="20"/>
      <c r="I6" s="20"/>
      <c r="J6" s="20"/>
      <c r="K6" s="20"/>
      <c r="L6" s="20"/>
      <c r="M6" s="20"/>
      <c r="N6" s="20"/>
      <c r="O6" s="20"/>
      <c r="P6" s="20"/>
      <c r="Q6" s="20"/>
      <c r="R6" s="20"/>
      <c r="S6" s="20"/>
      <c r="T6" s="20"/>
      <c r="U6" s="20"/>
      <c r="V6" s="20"/>
    </row>
    <row r="7" spans="1:22" ht="19" x14ac:dyDescent="0.25">
      <c r="A7" s="20"/>
      <c r="B7" s="29" t="s">
        <v>549</v>
      </c>
      <c r="C7" s="27">
        <v>15717000000</v>
      </c>
      <c r="D7" s="27">
        <v>16479000000</v>
      </c>
      <c r="E7" s="27">
        <v>13643000000</v>
      </c>
      <c r="F7" s="28">
        <v>13740000000</v>
      </c>
      <c r="G7" s="20"/>
      <c r="H7" s="20"/>
      <c r="I7" s="20"/>
      <c r="J7" s="20"/>
      <c r="K7" s="20"/>
      <c r="L7" s="20"/>
      <c r="M7" s="20"/>
      <c r="N7" s="20"/>
      <c r="O7" s="20"/>
      <c r="P7" s="20"/>
      <c r="Q7" s="20"/>
      <c r="R7" s="20"/>
      <c r="S7" s="20"/>
      <c r="T7" s="20"/>
      <c r="U7" s="20"/>
      <c r="V7" s="20"/>
    </row>
    <row r="8" spans="1:22" ht="19" x14ac:dyDescent="0.25">
      <c r="A8" s="20"/>
      <c r="B8" s="29" t="s">
        <v>550</v>
      </c>
      <c r="C8" s="27">
        <v>23999000000</v>
      </c>
      <c r="D8" s="27">
        <v>21792000000</v>
      </c>
      <c r="E8" s="27">
        <v>22521000000</v>
      </c>
      <c r="F8" s="28">
        <v>24907000000</v>
      </c>
      <c r="G8" s="20"/>
      <c r="H8" s="20"/>
      <c r="I8" s="20"/>
      <c r="J8" s="20"/>
      <c r="K8" s="20"/>
      <c r="L8" s="20"/>
      <c r="M8" s="20"/>
      <c r="N8" s="20"/>
      <c r="O8" s="20"/>
      <c r="P8" s="20"/>
      <c r="Q8" s="20"/>
      <c r="R8" s="20"/>
      <c r="S8" s="20"/>
      <c r="T8" s="20"/>
      <c r="U8" s="20"/>
      <c r="V8" s="20"/>
    </row>
    <row r="9" spans="1:22" ht="19" x14ac:dyDescent="0.25">
      <c r="A9" s="20"/>
      <c r="B9" s="29" t="s">
        <v>551</v>
      </c>
      <c r="C9" s="27">
        <v>39716000000</v>
      </c>
      <c r="D9" s="27">
        <v>38271000000</v>
      </c>
      <c r="E9" s="27">
        <v>36164000000</v>
      </c>
      <c r="F9" s="28">
        <v>38647000000</v>
      </c>
      <c r="G9" s="20"/>
      <c r="H9" s="20"/>
      <c r="I9" s="20"/>
      <c r="J9" s="20"/>
      <c r="K9" s="20"/>
      <c r="L9" s="20"/>
      <c r="M9" s="20"/>
      <c r="N9" s="20"/>
      <c r="O9" s="20"/>
      <c r="P9" s="20"/>
      <c r="Q9" s="20"/>
      <c r="R9" s="20"/>
      <c r="S9" s="20"/>
      <c r="T9" s="20"/>
      <c r="U9" s="20"/>
      <c r="V9" s="20"/>
    </row>
    <row r="10" spans="1:22" ht="19" x14ac:dyDescent="0.25">
      <c r="A10" s="20"/>
      <c r="B10" s="29" t="s">
        <v>552</v>
      </c>
      <c r="C10" s="27">
        <v>3133000000</v>
      </c>
      <c r="D10" s="27">
        <v>14737000000</v>
      </c>
      <c r="E10" s="27">
        <v>9808000000</v>
      </c>
      <c r="F10" s="28">
        <v>5374000000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8845000000</v>
      </c>
      <c r="D12" s="27">
        <v>20541000000</v>
      </c>
      <c r="E12" s="27">
        <v>18710000000</v>
      </c>
      <c r="F12" s="28">
        <v>17178000000</v>
      </c>
      <c r="G12" s="20"/>
      <c r="H12" s="20"/>
      <c r="I12" s="20"/>
      <c r="J12" s="20"/>
      <c r="K12" s="20"/>
      <c r="L12" s="20"/>
      <c r="M12" s="20"/>
      <c r="N12" s="20"/>
      <c r="O12" s="20"/>
      <c r="P12" s="20"/>
      <c r="Q12" s="20"/>
      <c r="R12" s="20"/>
      <c r="S12" s="20"/>
      <c r="T12" s="20"/>
      <c r="U12" s="20"/>
      <c r="V12" s="20"/>
    </row>
    <row r="13" spans="1:22" ht="19" x14ac:dyDescent="0.25">
      <c r="A13" s="20"/>
      <c r="B13" s="29" t="s">
        <v>555</v>
      </c>
      <c r="C13" s="27">
        <v>41095000000</v>
      </c>
      <c r="D13" s="27">
        <v>41387000000</v>
      </c>
      <c r="E13" s="27">
        <v>45441000000</v>
      </c>
      <c r="F13" s="28">
        <v>49582000000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146000000</v>
      </c>
      <c r="D15" s="27">
        <v>143000000</v>
      </c>
      <c r="E15" s="27">
        <v>143000000</v>
      </c>
      <c r="F15" s="28">
        <v>152000000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9305000000</v>
      </c>
      <c r="D17" s="34">
        <v>8864000000</v>
      </c>
      <c r="E17" s="34">
        <v>9725000000</v>
      </c>
      <c r="F17" s="35">
        <v>7429000000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0.36504511573165949</v>
      </c>
      <c r="D24" s="50">
        <f>D17/(D4)</f>
        <v>0.36298116298116301</v>
      </c>
      <c r="E24" s="50">
        <f>E17/(E4)</f>
        <v>0.35993189977423296</v>
      </c>
      <c r="F24" s="51">
        <f>F17/(F4)</f>
        <v>0.24928693667997717</v>
      </c>
      <c r="G24" s="46">
        <f>(IF(C24 &gt; 0.5, 100, IF(C24 &gt;= 0.2, 50, 0))) +
  (IF(D24 &gt; 0.5, 100, IF(D24 &gt;= 0.2, 50, 0))) +
  (IF(E24 &gt; 0.5, 100, IF(E24 &gt;= 0.2, 50, 0))) +
  (IF(F24 &gt; 0.5, 100, IF(F24 &gt;= 0.2, 50, 0)))</f>
        <v>200</v>
      </c>
      <c r="H24" s="47" t="s">
        <v>571</v>
      </c>
      <c r="I24" s="20"/>
      <c r="J24" s="20"/>
      <c r="K24" s="20"/>
      <c r="L24" s="20"/>
      <c r="M24" s="20"/>
      <c r="N24" s="20"/>
      <c r="O24" s="20"/>
      <c r="P24" s="20"/>
      <c r="Q24" s="20"/>
      <c r="R24" s="20"/>
      <c r="S24" s="20"/>
      <c r="T24" s="20"/>
      <c r="U24" s="20"/>
      <c r="V24" s="20"/>
    </row>
    <row r="25" spans="1:22" x14ac:dyDescent="0.2">
      <c r="A25" s="20"/>
      <c r="B25" s="39" t="s">
        <v>487</v>
      </c>
      <c r="C25" s="50">
        <f>C17/C6</f>
        <v>0.11514521537909443</v>
      </c>
      <c r="D25" s="50">
        <f>D17/D6</f>
        <v>0.11127570363303121</v>
      </c>
      <c r="E25" s="50">
        <f>E17/E6</f>
        <v>0.11917161938606703</v>
      </c>
      <c r="F25" s="51">
        <f>F17/F6</f>
        <v>8.4201339695564953E-2</v>
      </c>
      <c r="G25" s="46">
        <f>(IF(C25 &gt; 0.17, 100, IF(C25 &gt;= 0.1, 50, 0))) +
  (IF(D25 &gt; 0.17, 100, IF(D25 &gt;= 0.1, 50, 0))) +
  (IF(E25 &gt; 0.17, 100, IF(E25 &gt;= 0.1, 50, 0))) +
  (IF(F25 &gt; 0.17, 100, IF(F25 &gt;= 0.1, 50, 0)))</f>
        <v>150</v>
      </c>
      <c r="H25" s="47" t="s">
        <v>572</v>
      </c>
      <c r="I25" s="20"/>
      <c r="J25" s="20"/>
      <c r="K25" s="20"/>
      <c r="L25" s="20"/>
      <c r="M25" s="20"/>
      <c r="N25" s="20"/>
      <c r="O25" s="20"/>
      <c r="P25" s="20"/>
      <c r="Q25" s="20"/>
      <c r="R25" s="20"/>
      <c r="S25" s="20"/>
      <c r="T25" s="20"/>
      <c r="U25" s="20"/>
      <c r="V25" s="20"/>
    </row>
    <row r="26" spans="1:22" x14ac:dyDescent="0.2">
      <c r="A26" s="20"/>
      <c r="B26" s="39" t="s">
        <v>489</v>
      </c>
      <c r="C26" s="50">
        <f>C8/C6</f>
        <v>0.29697689670960636</v>
      </c>
      <c r="D26" s="50">
        <f>D8/D6</f>
        <v>0.27356950965376986</v>
      </c>
      <c r="E26" s="50">
        <f>E8/E6</f>
        <v>0.27597573678083454</v>
      </c>
      <c r="F26" s="51">
        <f>F8/F6</f>
        <v>0.28229947069557626</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0.89798317807723615</v>
      </c>
      <c r="D27" s="50">
        <f>D9/(D13+D10)</f>
        <v>0.68190079110540947</v>
      </c>
      <c r="E27" s="50">
        <f>E9/(E13+E10)</f>
        <v>0.6545638835092038</v>
      </c>
      <c r="F27" s="51">
        <f>F9/(F13+F10)</f>
        <v>0.7032353155251474</v>
      </c>
      <c r="G27" s="46">
        <f>(IF(C27 &lt; 0.8, 100, IF(C27 &lt; 1, 50, 0))) +
  (IF(D27 &lt; 0.8, 100, IF(D27 &lt; 1, 50, 0))) +
  (IF(E27 &lt; 0.8, 100, IF(E27 &lt; 1, 50, 0))) +
  (IF(F27 &lt; 0.8, 100, IF(F27 &lt; 1, 50, 0)))</f>
        <v>350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-0.12745061472181093</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0.21038708510445872</v>
      </c>
      <c r="D31" s="50">
        <f>D17/(D13+D10)</f>
        <v>0.15793599885966789</v>
      </c>
      <c r="E31" s="50">
        <f>E17/(E13+E10)</f>
        <v>0.17602128545313037</v>
      </c>
      <c r="F31" s="51">
        <f>F17/(F13+F10)</f>
        <v>0.13518087197030351</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0.40958333333333335</v>
      </c>
      <c r="J2" s="20"/>
      <c r="K2" s="20"/>
      <c r="L2" s="20"/>
      <c r="M2" s="20"/>
      <c r="N2" s="20"/>
      <c r="O2" s="20"/>
      <c r="P2" s="20"/>
      <c r="Q2" s="20"/>
      <c r="R2" s="20"/>
      <c r="S2" s="20"/>
      <c r="T2" s="20"/>
      <c r="U2" s="20"/>
      <c r="V2" s="20"/>
    </row>
    <row r="3" spans="1:22" ht="19" x14ac:dyDescent="0.25">
      <c r="A3" s="20"/>
      <c r="B3" s="26" t="s">
        <v>545</v>
      </c>
      <c r="C3" s="27">
        <v>45141000</v>
      </c>
      <c r="D3" s="27">
        <v>38725000</v>
      </c>
      <c r="E3" s="27">
        <v>33826000</v>
      </c>
      <c r="F3" s="28">
        <v>22000000</v>
      </c>
      <c r="G3" s="20"/>
      <c r="H3" s="20"/>
      <c r="I3" s="20"/>
      <c r="J3" s="20"/>
      <c r="K3" s="20"/>
      <c r="L3" s="20"/>
      <c r="M3" s="20"/>
      <c r="N3" s="20"/>
      <c r="O3" s="20"/>
      <c r="P3" s="20"/>
      <c r="Q3" s="20"/>
      <c r="R3" s="20"/>
      <c r="S3" s="20"/>
      <c r="T3" s="20"/>
      <c r="U3" s="20"/>
      <c r="V3" s="20"/>
    </row>
    <row r="4" spans="1:22" ht="19" x14ac:dyDescent="0.25">
      <c r="A4" s="20"/>
      <c r="B4" s="29" t="s">
        <v>546</v>
      </c>
      <c r="C4" s="27">
        <v>3707852000</v>
      </c>
      <c r="D4" s="27">
        <v>3059058000</v>
      </c>
      <c r="E4" s="27">
        <v>2630840000</v>
      </c>
      <c r="F4" s="28">
        <v>2525637000</v>
      </c>
      <c r="G4" s="20"/>
      <c r="H4" s="20"/>
      <c r="I4" s="20"/>
      <c r="J4" s="20"/>
      <c r="K4" s="20"/>
      <c r="L4" s="20"/>
      <c r="M4" s="20"/>
      <c r="N4" s="20"/>
      <c r="O4" s="20"/>
      <c r="P4" s="20"/>
      <c r="Q4" s="20"/>
      <c r="R4" s="20"/>
      <c r="S4" s="20"/>
      <c r="T4" s="20"/>
      <c r="U4" s="20"/>
      <c r="V4" s="20"/>
    </row>
    <row r="5" spans="1:22" ht="19" x14ac:dyDescent="0.25">
      <c r="A5" s="20"/>
      <c r="B5" s="29" t="s">
        <v>547</v>
      </c>
      <c r="C5" s="27">
        <v>2691466000</v>
      </c>
      <c r="D5" s="27">
        <v>2529380000</v>
      </c>
      <c r="E5" s="27">
        <v>2590869000</v>
      </c>
      <c r="F5" s="28">
        <v>2129203000</v>
      </c>
      <c r="G5" s="20"/>
      <c r="H5" s="20"/>
      <c r="I5" s="20"/>
      <c r="J5" s="20"/>
      <c r="K5" s="20"/>
      <c r="L5" s="20"/>
      <c r="M5" s="20"/>
      <c r="N5" s="20"/>
      <c r="O5" s="20"/>
      <c r="P5" s="20"/>
      <c r="Q5" s="20"/>
      <c r="R5" s="20"/>
      <c r="S5" s="20"/>
      <c r="T5" s="20"/>
      <c r="U5" s="20"/>
      <c r="V5" s="20"/>
    </row>
    <row r="6" spans="1:22" ht="19" x14ac:dyDescent="0.25">
      <c r="A6" s="20"/>
      <c r="B6" s="29" t="s">
        <v>548</v>
      </c>
      <c r="C6" s="27">
        <v>19074045000</v>
      </c>
      <c r="D6" s="27">
        <v>16460841000</v>
      </c>
      <c r="E6" s="27">
        <v>14402318000</v>
      </c>
      <c r="F6" s="28">
        <v>10589303000</v>
      </c>
      <c r="G6" s="20"/>
      <c r="H6" s="20"/>
      <c r="I6" s="20"/>
      <c r="J6" s="20"/>
      <c r="K6" s="20"/>
      <c r="L6" s="20"/>
      <c r="M6" s="20"/>
      <c r="N6" s="20"/>
      <c r="O6" s="20"/>
      <c r="P6" s="20"/>
      <c r="Q6" s="20"/>
      <c r="R6" s="20"/>
      <c r="S6" s="20"/>
      <c r="T6" s="20"/>
      <c r="U6" s="20"/>
      <c r="V6" s="20"/>
    </row>
    <row r="7" spans="1:22" ht="19" x14ac:dyDescent="0.25">
      <c r="A7" s="20"/>
      <c r="B7" s="29" t="s">
        <v>549</v>
      </c>
      <c r="C7" s="27">
        <v>9959903000</v>
      </c>
      <c r="D7" s="27">
        <v>8303315000</v>
      </c>
      <c r="E7" s="27">
        <v>6855722000</v>
      </c>
      <c r="F7" s="28">
        <v>3796569000</v>
      </c>
      <c r="G7" s="20"/>
      <c r="H7" s="20"/>
      <c r="I7" s="20"/>
      <c r="J7" s="20"/>
      <c r="K7" s="20"/>
      <c r="L7" s="20"/>
      <c r="M7" s="20"/>
      <c r="N7" s="20"/>
      <c r="O7" s="20"/>
      <c r="P7" s="20"/>
      <c r="Q7" s="20"/>
      <c r="R7" s="20"/>
      <c r="S7" s="20"/>
      <c r="T7" s="20"/>
      <c r="U7" s="20"/>
      <c r="V7" s="20"/>
    </row>
    <row r="8" spans="1:22" ht="19" x14ac:dyDescent="0.25">
      <c r="A8" s="20"/>
      <c r="B8" s="29" t="s">
        <v>550</v>
      </c>
      <c r="C8" s="27">
        <v>7633276000</v>
      </c>
      <c r="D8" s="27">
        <v>7393963000</v>
      </c>
      <c r="E8" s="27">
        <v>7183129000</v>
      </c>
      <c r="F8" s="28">
        <v>6654037000</v>
      </c>
      <c r="G8" s="20"/>
      <c r="H8" s="20"/>
      <c r="I8" s="20"/>
      <c r="J8" s="20"/>
      <c r="K8" s="20"/>
      <c r="L8" s="20"/>
      <c r="M8" s="20"/>
      <c r="N8" s="20"/>
      <c r="O8" s="20"/>
      <c r="P8" s="20"/>
      <c r="Q8" s="20"/>
      <c r="R8" s="20"/>
      <c r="S8" s="20"/>
      <c r="T8" s="20"/>
      <c r="U8" s="20"/>
      <c r="V8" s="20"/>
    </row>
    <row r="9" spans="1:22" ht="19" x14ac:dyDescent="0.25">
      <c r="A9" s="20"/>
      <c r="B9" s="29" t="s">
        <v>551</v>
      </c>
      <c r="C9" s="27">
        <v>17593179000</v>
      </c>
      <c r="D9" s="27">
        <v>15697278000</v>
      </c>
      <c r="E9" s="27">
        <v>14038851000</v>
      </c>
      <c r="F9" s="28">
        <v>10450606000</v>
      </c>
      <c r="G9" s="20"/>
      <c r="H9" s="20"/>
      <c r="I9" s="20"/>
      <c r="J9" s="20"/>
      <c r="K9" s="20"/>
      <c r="L9" s="20"/>
      <c r="M9" s="20"/>
      <c r="N9" s="20"/>
      <c r="O9" s="20"/>
      <c r="P9" s="20"/>
      <c r="Q9" s="20"/>
      <c r="R9" s="20"/>
      <c r="S9" s="20"/>
      <c r="T9" s="20"/>
      <c r="U9" s="20"/>
      <c r="V9" s="20"/>
    </row>
    <row r="10" spans="1:22" ht="19" x14ac:dyDescent="0.25">
      <c r="A10" s="20"/>
      <c r="B10" s="29" t="s">
        <v>552</v>
      </c>
      <c r="C10" s="27">
        <v>6865000</v>
      </c>
      <c r="D10" s="27">
        <v>6865000</v>
      </c>
      <c r="E10" s="27">
        <v>6865000</v>
      </c>
      <c r="F10" s="28">
        <v>6865000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-2407949000</v>
      </c>
      <c r="D12" s="27">
        <v>-2971229000</v>
      </c>
      <c r="E12" s="27">
        <v>-3327737000</v>
      </c>
      <c r="F12" s="28">
        <v>-2676833000</v>
      </c>
      <c r="G12" s="20"/>
      <c r="H12" s="20"/>
      <c r="I12" s="20"/>
      <c r="J12" s="20"/>
      <c r="K12" s="20"/>
      <c r="L12" s="20"/>
      <c r="M12" s="20"/>
      <c r="N12" s="20"/>
      <c r="O12" s="20"/>
      <c r="P12" s="20"/>
      <c r="Q12" s="20"/>
      <c r="R12" s="20"/>
      <c r="S12" s="20"/>
      <c r="T12" s="20"/>
      <c r="U12" s="20"/>
      <c r="V12" s="20"/>
    </row>
    <row r="13" spans="1:22" ht="19" x14ac:dyDescent="0.25">
      <c r="A13" s="20"/>
      <c r="B13" s="29" t="s">
        <v>555</v>
      </c>
      <c r="C13" s="27">
        <v>1480866000</v>
      </c>
      <c r="D13" s="27">
        <v>763563000</v>
      </c>
      <c r="E13" s="27">
        <v>363467000</v>
      </c>
      <c r="F13" s="28">
        <v>138697000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1370794000</v>
      </c>
      <c r="D17" s="34">
        <v>1832063000</v>
      </c>
      <c r="E17" s="34">
        <v>1780568000</v>
      </c>
      <c r="F17" s="35">
        <v>-1083388000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0.36970030087500794</v>
      </c>
      <c r="D24" s="50">
        <f>D17/(D4)</f>
        <v>0.59889776525976302</v>
      </c>
      <c r="E24" s="50">
        <f>E17/(E4)</f>
        <v>0.67680588709309575</v>
      </c>
      <c r="F24" s="51">
        <f>F17/(F4)</f>
        <v>-0.42895633853954468</v>
      </c>
      <c r="G24" s="46">
        <f>(IF(C24 &gt; 0.5, 100, IF(C24 &gt;= 0.2, 50, 0))) +
  (IF(D24 &gt; 0.5, 100, IF(D24 &gt;= 0.2, 50, 0))) +
  (IF(E24 &gt; 0.5, 100, IF(E24 &gt;= 0.2, 50, 0))) +
  (IF(F24 &gt; 0.5, 100, IF(F24 &gt;= 0.2, 50, 0)))</f>
        <v>250</v>
      </c>
      <c r="H24" s="47" t="s">
        <v>571</v>
      </c>
      <c r="I24" s="20"/>
      <c r="J24" s="20"/>
      <c r="K24" s="20"/>
      <c r="L24" s="20"/>
      <c r="M24" s="20"/>
      <c r="N24" s="20"/>
      <c r="O24" s="20"/>
      <c r="P24" s="20"/>
      <c r="Q24" s="20"/>
      <c r="R24" s="20"/>
      <c r="S24" s="20"/>
      <c r="T24" s="20"/>
      <c r="U24" s="20"/>
      <c r="V24" s="20"/>
    </row>
    <row r="25" spans="1:22" x14ac:dyDescent="0.2">
      <c r="A25" s="20"/>
      <c r="B25" s="39" t="s">
        <v>487</v>
      </c>
      <c r="C25" s="50">
        <f>C17/C6</f>
        <v>7.1866979447725951E-2</v>
      </c>
      <c r="D25" s="50">
        <f>D17/D6</f>
        <v>0.11129826234273206</v>
      </c>
      <c r="E25" s="50">
        <f>E17/E6</f>
        <v>0.12363065445437325</v>
      </c>
      <c r="F25" s="51">
        <f>F17/F6</f>
        <v>-0.10230966098524143</v>
      </c>
      <c r="G25" s="46">
        <f>(IF(C25 &gt; 0.17, 100, IF(C25 &gt;= 0.1, 50, 0))) +
  (IF(D25 &gt; 0.17, 100, IF(D25 &gt;= 0.1, 50, 0))) +
  (IF(E25 &gt; 0.17, 100, IF(E25 &gt;= 0.1, 50, 0))) +
  (IF(F25 &gt; 0.17, 100, IF(F25 &gt;= 0.1, 50, 0)))</f>
        <v>100</v>
      </c>
      <c r="H25" s="47" t="s">
        <v>572</v>
      </c>
      <c r="I25" s="20"/>
      <c r="J25" s="20"/>
      <c r="K25" s="20"/>
      <c r="L25" s="20"/>
      <c r="M25" s="20"/>
      <c r="N25" s="20"/>
      <c r="O25" s="20"/>
      <c r="P25" s="20"/>
      <c r="Q25" s="20"/>
      <c r="R25" s="20"/>
      <c r="S25" s="20"/>
      <c r="T25" s="20"/>
      <c r="U25" s="20"/>
      <c r="V25" s="20"/>
    </row>
    <row r="26" spans="1:22" x14ac:dyDescent="0.2">
      <c r="A26" s="20"/>
      <c r="B26" s="39" t="s">
        <v>489</v>
      </c>
      <c r="C26" s="50">
        <f>C8/C6</f>
        <v>0.40019177893309993</v>
      </c>
      <c r="D26" s="50">
        <f>D8/D6</f>
        <v>0.44918500822649343</v>
      </c>
      <c r="E26" s="50">
        <f>E8/E6</f>
        <v>0.49874811818486442</v>
      </c>
      <c r="F26" s="51">
        <f>F8/F6</f>
        <v>0.6283734632959318</v>
      </c>
      <c r="G26" s="46">
        <f>(IF(C26 &lt; 0.5, 100, 0)) +
  (IF(D26 &lt; 0.5, 100, 0)) +
  (IF(E26 &lt; 0.5, 100, 0)) +
  (IF(F26 &lt; 0.5, 100, 0))</f>
        <v>300</v>
      </c>
      <c r="H26" s="47" t="s">
        <v>573</v>
      </c>
      <c r="I26" s="20"/>
      <c r="J26" s="20"/>
      <c r="K26" s="20"/>
      <c r="L26" s="20"/>
      <c r="M26" s="20"/>
      <c r="N26" s="20"/>
      <c r="O26" s="20"/>
      <c r="P26" s="20"/>
      <c r="Q26" s="20"/>
      <c r="R26" s="20"/>
      <c r="S26" s="20"/>
      <c r="T26" s="20"/>
      <c r="U26" s="20"/>
      <c r="V26" s="20"/>
    </row>
    <row r="27" spans="1:22" x14ac:dyDescent="0.2">
      <c r="A27" s="20"/>
      <c r="B27" s="39" t="s">
        <v>574</v>
      </c>
      <c r="C27" s="50">
        <f>C9/(C13+C10)</f>
        <v>11.825510794626179</v>
      </c>
      <c r="D27" s="50">
        <f>D9/(D13+D10)</f>
        <v>20.37475013888384</v>
      </c>
      <c r="E27" s="50">
        <f>E9/(E13+E10)</f>
        <v>37.908825054275624</v>
      </c>
      <c r="F27" s="51">
        <f>F9/(F13+F10)</f>
        <v>71.794877784037041</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-1.7849468777479217E-2</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0.92139909701417799</v>
      </c>
      <c r="D31" s="50">
        <f>D17/(D13+D10)</f>
        <v>2.377980810666279</v>
      </c>
      <c r="E31" s="50">
        <f>E17/(E13+E10)</f>
        <v>4.8080317120853717</v>
      </c>
      <c r="F31" s="51">
        <f>F17/(F13+F10)</f>
        <v>-7.4427941358321537</v>
      </c>
      <c r="G31" s="46">
        <f>(IF(C31 &gt; 0.23, 100, 0)) +
  (IF(D31 &gt; 0.23, 100, 0)) +
  (IF(E31 &gt; 0.23, 100, 0)) +
  (IF(F31 &gt; 0.23, 100, 0))</f>
        <v>300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0.44541666666666674</v>
      </c>
      <c r="J2" s="20"/>
      <c r="K2" s="20"/>
      <c r="L2" s="20"/>
      <c r="M2" s="20"/>
      <c r="N2" s="20"/>
      <c r="O2" s="20"/>
      <c r="P2" s="20"/>
      <c r="Q2" s="20"/>
      <c r="R2" s="20"/>
      <c r="S2" s="20"/>
      <c r="T2" s="20"/>
      <c r="U2" s="20"/>
      <c r="V2" s="20"/>
    </row>
    <row r="3" spans="1:22" ht="19" x14ac:dyDescent="0.25">
      <c r="A3" s="20"/>
      <c r="B3" s="26" t="s">
        <v>545</v>
      </c>
      <c r="C3" s="27">
        <v>3121000000</v>
      </c>
      <c r="D3" s="27">
        <v>2752000000</v>
      </c>
      <c r="E3" s="27">
        <v>2611000000</v>
      </c>
      <c r="F3" s="28">
        <v>2414612000</v>
      </c>
      <c r="G3" s="20"/>
      <c r="H3" s="20"/>
      <c r="I3" s="20"/>
      <c r="J3" s="20"/>
      <c r="K3" s="20"/>
      <c r="L3" s="20"/>
      <c r="M3" s="20"/>
      <c r="N3" s="20"/>
      <c r="O3" s="20"/>
      <c r="P3" s="20"/>
      <c r="Q3" s="20"/>
      <c r="R3" s="20"/>
      <c r="S3" s="20"/>
      <c r="T3" s="20"/>
      <c r="U3" s="20"/>
      <c r="V3" s="20"/>
    </row>
    <row r="4" spans="1:22" ht="19" x14ac:dyDescent="0.25">
      <c r="A4" s="20"/>
      <c r="B4" s="29" t="s">
        <v>546</v>
      </c>
      <c r="C4" s="27">
        <v>2852000000</v>
      </c>
      <c r="D4" s="27">
        <v>2463000000</v>
      </c>
      <c r="E4" s="27">
        <v>2660000000</v>
      </c>
      <c r="F4" s="28">
        <v>2601827000</v>
      </c>
      <c r="G4" s="20"/>
      <c r="H4" s="20"/>
      <c r="I4" s="20"/>
      <c r="J4" s="20"/>
      <c r="K4" s="20"/>
      <c r="L4" s="20"/>
      <c r="M4" s="20"/>
      <c r="N4" s="20"/>
      <c r="O4" s="20"/>
      <c r="P4" s="20"/>
      <c r="Q4" s="20"/>
      <c r="R4" s="20"/>
      <c r="S4" s="20"/>
      <c r="T4" s="20"/>
      <c r="U4" s="20"/>
      <c r="V4" s="20"/>
    </row>
    <row r="5" spans="1:22" ht="19" x14ac:dyDescent="0.25">
      <c r="A5" s="20"/>
      <c r="B5" s="29" t="s">
        <v>547</v>
      </c>
      <c r="C5" s="27">
        <v>5600000000</v>
      </c>
      <c r="D5" s="27">
        <v>4319000000</v>
      </c>
      <c r="E5" s="27">
        <v>4540000000</v>
      </c>
      <c r="F5" s="28">
        <v>4591569000</v>
      </c>
      <c r="G5" s="20"/>
      <c r="H5" s="20"/>
      <c r="I5" s="20"/>
      <c r="J5" s="20"/>
      <c r="K5" s="20"/>
      <c r="L5" s="20"/>
      <c r="M5" s="20"/>
      <c r="N5" s="20"/>
      <c r="O5" s="20"/>
      <c r="P5" s="20"/>
      <c r="Q5" s="20"/>
      <c r="R5" s="20"/>
      <c r="S5" s="20"/>
      <c r="T5" s="20"/>
      <c r="U5" s="20"/>
      <c r="V5" s="20"/>
    </row>
    <row r="6" spans="1:22" ht="19" x14ac:dyDescent="0.25">
      <c r="A6" s="20"/>
      <c r="B6" s="29" t="s">
        <v>548</v>
      </c>
      <c r="C6" s="27">
        <v>15079000000</v>
      </c>
      <c r="D6" s="27">
        <v>12038000000</v>
      </c>
      <c r="E6" s="27">
        <v>12606000000</v>
      </c>
      <c r="F6" s="28">
        <v>12360533000</v>
      </c>
      <c r="G6" s="20"/>
      <c r="H6" s="20"/>
      <c r="I6" s="20"/>
      <c r="J6" s="20"/>
      <c r="K6" s="20"/>
      <c r="L6" s="20"/>
      <c r="M6" s="20"/>
      <c r="N6" s="20"/>
      <c r="O6" s="20"/>
      <c r="P6" s="20"/>
      <c r="Q6" s="20"/>
      <c r="R6" s="20"/>
      <c r="S6" s="20"/>
      <c r="T6" s="20"/>
      <c r="U6" s="20"/>
      <c r="V6" s="20"/>
    </row>
    <row r="7" spans="1:22" ht="19" x14ac:dyDescent="0.25">
      <c r="A7" s="20"/>
      <c r="B7" s="29" t="s">
        <v>549</v>
      </c>
      <c r="C7" s="27">
        <v>3318000000</v>
      </c>
      <c r="D7" s="27">
        <v>2271000000</v>
      </c>
      <c r="E7" s="27">
        <v>2165000000</v>
      </c>
      <c r="F7" s="28">
        <v>1988491000</v>
      </c>
      <c r="G7" s="20"/>
      <c r="H7" s="20"/>
      <c r="I7" s="20"/>
      <c r="J7" s="20"/>
      <c r="K7" s="20"/>
      <c r="L7" s="20"/>
      <c r="M7" s="20"/>
      <c r="N7" s="20"/>
      <c r="O7" s="20"/>
      <c r="P7" s="20"/>
      <c r="Q7" s="20"/>
      <c r="R7" s="20"/>
      <c r="S7" s="20"/>
      <c r="T7" s="20"/>
      <c r="U7" s="20"/>
      <c r="V7" s="20"/>
    </row>
    <row r="8" spans="1:22" ht="19" x14ac:dyDescent="0.25">
      <c r="A8" s="20"/>
      <c r="B8" s="29" t="s">
        <v>550</v>
      </c>
      <c r="C8" s="27">
        <v>5580000000</v>
      </c>
      <c r="D8" s="27">
        <v>4276000000</v>
      </c>
      <c r="E8" s="27">
        <v>4630000000</v>
      </c>
      <c r="F8" s="28">
        <v>4676665000</v>
      </c>
      <c r="G8" s="20"/>
      <c r="H8" s="20"/>
      <c r="I8" s="20"/>
      <c r="J8" s="20"/>
      <c r="K8" s="20"/>
      <c r="L8" s="20"/>
      <c r="M8" s="20"/>
      <c r="N8" s="20"/>
      <c r="O8" s="20"/>
      <c r="P8" s="20"/>
      <c r="Q8" s="20"/>
      <c r="R8" s="20"/>
      <c r="S8" s="20"/>
      <c r="T8" s="20"/>
      <c r="U8" s="20"/>
      <c r="V8" s="20"/>
    </row>
    <row r="9" spans="1:22" ht="19" x14ac:dyDescent="0.25">
      <c r="A9" s="20"/>
      <c r="B9" s="29" t="s">
        <v>551</v>
      </c>
      <c r="C9" s="27">
        <v>8898000000</v>
      </c>
      <c r="D9" s="27">
        <v>6547000000</v>
      </c>
      <c r="E9" s="27">
        <v>6795000000</v>
      </c>
      <c r="F9" s="28">
        <v>6665156000</v>
      </c>
      <c r="G9" s="20"/>
      <c r="H9" s="20"/>
      <c r="I9" s="20"/>
      <c r="J9" s="20"/>
      <c r="K9" s="20"/>
      <c r="L9" s="20"/>
      <c r="M9" s="20"/>
      <c r="N9" s="20"/>
      <c r="O9" s="20"/>
      <c r="P9" s="20"/>
      <c r="Q9" s="20"/>
      <c r="R9" s="20"/>
      <c r="S9" s="20"/>
      <c r="T9" s="20"/>
      <c r="U9" s="20"/>
      <c r="V9" s="20"/>
    </row>
    <row r="10" spans="1:22" ht="19" x14ac:dyDescent="0.25">
      <c r="A10" s="20"/>
      <c r="B10" s="29" t="s">
        <v>552</v>
      </c>
      <c r="C10" s="27">
        <v>2424000000</v>
      </c>
      <c r="D10" s="27">
        <v>2389000000</v>
      </c>
      <c r="E10" s="27">
        <v>1346000000</v>
      </c>
      <c r="F10" s="28">
        <v>469105000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7290000000</v>
      </c>
      <c r="D12" s="27">
        <v>6656000000</v>
      </c>
      <c r="E12" s="27">
        <v>5794000000</v>
      </c>
      <c r="F12" s="28">
        <v>4776040000</v>
      </c>
      <c r="G12" s="20"/>
      <c r="H12" s="20"/>
      <c r="I12" s="20"/>
      <c r="J12" s="20"/>
      <c r="K12" s="20"/>
      <c r="L12" s="20"/>
      <c r="M12" s="20"/>
      <c r="N12" s="20"/>
      <c r="O12" s="20"/>
      <c r="P12" s="20"/>
      <c r="Q12" s="20"/>
      <c r="R12" s="20"/>
      <c r="S12" s="20"/>
      <c r="T12" s="20"/>
      <c r="U12" s="20"/>
      <c r="V12" s="20"/>
    </row>
    <row r="13" spans="1:22" ht="19" x14ac:dyDescent="0.25">
      <c r="A13" s="20"/>
      <c r="B13" s="29" t="s">
        <v>555</v>
      </c>
      <c r="C13" s="27">
        <v>6181000000</v>
      </c>
      <c r="D13" s="27">
        <v>5491000000</v>
      </c>
      <c r="E13" s="27">
        <v>5811000000</v>
      </c>
      <c r="F13" s="28">
        <v>5695377000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1356000000</v>
      </c>
      <c r="D17" s="34">
        <v>1250000000</v>
      </c>
      <c r="E17" s="34">
        <v>1367000000</v>
      </c>
      <c r="F17" s="35">
        <v>1444000000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0.47545582047685836</v>
      </c>
      <c r="D24" s="50">
        <f>D17/(D4)</f>
        <v>0.50751116524563544</v>
      </c>
      <c r="E24" s="50">
        <f>E17/(E4)</f>
        <v>0.51390977443609021</v>
      </c>
      <c r="F24" s="51">
        <f>F17/(F4)</f>
        <v>0.55499462493086593</v>
      </c>
      <c r="G24" s="46">
        <f>(IF(C24 &gt; 0.5, 100, IF(C24 &gt;= 0.2, 50, 0))) +
  (IF(D24 &gt; 0.5, 100, IF(D24 &gt;= 0.2, 50, 0))) +
  (IF(E24 &gt; 0.5, 100, IF(E24 &gt;= 0.2, 50, 0))) +
  (IF(F24 &gt; 0.5, 100, IF(F24 &gt;= 0.2, 50, 0)))</f>
        <v>350</v>
      </c>
      <c r="H24" s="47" t="s">
        <v>571</v>
      </c>
      <c r="I24" s="20"/>
      <c r="J24" s="20"/>
      <c r="K24" s="20"/>
      <c r="L24" s="20"/>
      <c r="M24" s="20"/>
      <c r="N24" s="20"/>
      <c r="O24" s="20"/>
      <c r="P24" s="20"/>
      <c r="Q24" s="20"/>
      <c r="R24" s="20"/>
      <c r="S24" s="20"/>
      <c r="T24" s="20"/>
      <c r="U24" s="20"/>
      <c r="V24" s="20"/>
    </row>
    <row r="25" spans="1:22" x14ac:dyDescent="0.2">
      <c r="A25" s="20"/>
      <c r="B25" s="39" t="s">
        <v>487</v>
      </c>
      <c r="C25" s="50">
        <f>C17/C6</f>
        <v>8.9926387691491472E-2</v>
      </c>
      <c r="D25" s="50">
        <f>D17/D6</f>
        <v>0.10383784681840838</v>
      </c>
      <c r="E25" s="50">
        <f>E17/E6</f>
        <v>0.1084404251943519</v>
      </c>
      <c r="F25" s="51">
        <f>F17/F6</f>
        <v>0.11682344118979335</v>
      </c>
      <c r="G25" s="46">
        <f>(IF(C25 &gt; 0.17, 100, IF(C25 &gt;= 0.1, 50, 0))) +
  (IF(D25 &gt; 0.17, 100, IF(D25 &gt;= 0.1, 50, 0))) +
  (IF(E25 &gt; 0.17, 100, IF(E25 &gt;= 0.1, 50, 0))) +
  (IF(F25 &gt; 0.17, 100, IF(F25 &gt;= 0.1, 50, 0)))</f>
        <v>150</v>
      </c>
      <c r="H25" s="47" t="s">
        <v>572</v>
      </c>
      <c r="I25" s="20"/>
      <c r="J25" s="20"/>
      <c r="K25" s="20"/>
      <c r="L25" s="20"/>
      <c r="M25" s="20"/>
      <c r="N25" s="20"/>
      <c r="O25" s="20"/>
      <c r="P25" s="20"/>
      <c r="Q25" s="20"/>
      <c r="R25" s="20"/>
      <c r="S25" s="20"/>
      <c r="T25" s="20"/>
      <c r="U25" s="20"/>
      <c r="V25" s="20"/>
    </row>
    <row r="26" spans="1:22" x14ac:dyDescent="0.2">
      <c r="A26" s="20"/>
      <c r="B26" s="39" t="s">
        <v>489</v>
      </c>
      <c r="C26" s="50">
        <f>C8/C6</f>
        <v>0.37005106439419061</v>
      </c>
      <c r="D26" s="50">
        <f>D8/D6</f>
        <v>0.35520850639641138</v>
      </c>
      <c r="E26" s="50">
        <f>E8/E6</f>
        <v>0.36728541964144057</v>
      </c>
      <c r="F26" s="51">
        <f>F8/F6</f>
        <v>0.37835463891403387</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1.0340499709471238</v>
      </c>
      <c r="D27" s="50">
        <f>D9/(D13+D10)</f>
        <v>0.83083756345177662</v>
      </c>
      <c r="E27" s="50">
        <f>E9/(E13+E10)</f>
        <v>0.94942014810674868</v>
      </c>
      <c r="F27" s="51">
        <f>F9/(F13+F10)</f>
        <v>1.0812191519092764</v>
      </c>
      <c r="G27" s="46">
        <f>(IF(C27 &lt; 0.8, 100, IF(C27 &lt; 1, 50, 0))) +
  (IF(D27 &lt; 0.8, 100, IF(D27 &lt; 1, 50, 0))) +
  (IF(E27 &lt; 0.8, 100, IF(E27 &lt; 1, 50, 0))) +
  (IF(F27 &lt; 0.8, 100, IF(F27 &lt; 1, 50, 0)))</f>
        <v>100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0.15238863889622703</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0.15758280069726904</v>
      </c>
      <c r="D31" s="50">
        <f>D17/(D13+D10)</f>
        <v>0.15862944162436549</v>
      </c>
      <c r="E31" s="50">
        <f>E17/(E13+E10)</f>
        <v>0.19100181640352104</v>
      </c>
      <c r="F31" s="51">
        <f>F17/(F13+F10)</f>
        <v>0.23424514825414366</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0.33916666666666662</v>
      </c>
      <c r="J2" s="20"/>
      <c r="K2" s="20"/>
      <c r="L2" s="20"/>
      <c r="M2" s="20"/>
      <c r="N2" s="20"/>
      <c r="O2" s="20"/>
      <c r="P2" s="20"/>
      <c r="Q2" s="20"/>
      <c r="R2" s="20"/>
      <c r="S2" s="20"/>
      <c r="T2" s="20"/>
      <c r="U2" s="20"/>
      <c r="V2" s="20"/>
    </row>
    <row r="3" spans="1:22" ht="19" x14ac:dyDescent="0.25">
      <c r="A3" s="20"/>
      <c r="B3" s="26" t="s">
        <v>545</v>
      </c>
      <c r="C3" s="27">
        <v>3132000000</v>
      </c>
      <c r="D3" s="27">
        <v>3088000000</v>
      </c>
      <c r="E3" s="27">
        <v>2981000000</v>
      </c>
      <c r="F3" s="28">
        <v>3545000000</v>
      </c>
      <c r="G3" s="20"/>
      <c r="H3" s="20"/>
      <c r="I3" s="20"/>
      <c r="J3" s="20"/>
      <c r="K3" s="20"/>
      <c r="L3" s="20"/>
      <c r="M3" s="20"/>
      <c r="N3" s="20"/>
      <c r="O3" s="20"/>
      <c r="P3" s="20"/>
      <c r="Q3" s="20"/>
      <c r="R3" s="20"/>
      <c r="S3" s="20"/>
      <c r="T3" s="20"/>
      <c r="U3" s="20"/>
      <c r="V3" s="20"/>
    </row>
    <row r="4" spans="1:22" ht="19" x14ac:dyDescent="0.25">
      <c r="A4" s="20"/>
      <c r="B4" s="29" t="s">
        <v>546</v>
      </c>
      <c r="C4" s="27">
        <v>8370000000</v>
      </c>
      <c r="D4" s="27">
        <v>7975000000</v>
      </c>
      <c r="E4" s="27">
        <v>7597000000</v>
      </c>
      <c r="F4" s="28">
        <v>7213000000</v>
      </c>
      <c r="G4" s="20"/>
      <c r="H4" s="20"/>
      <c r="I4" s="20"/>
      <c r="J4" s="20"/>
      <c r="K4" s="20"/>
      <c r="L4" s="20"/>
      <c r="M4" s="20"/>
      <c r="N4" s="20"/>
      <c r="O4" s="20"/>
      <c r="P4" s="20"/>
      <c r="Q4" s="20"/>
      <c r="R4" s="20"/>
      <c r="S4" s="20"/>
      <c r="T4" s="20"/>
      <c r="U4" s="20"/>
      <c r="V4" s="20"/>
    </row>
    <row r="5" spans="1:22" ht="19" x14ac:dyDescent="0.25">
      <c r="A5" s="20"/>
      <c r="B5" s="29" t="s">
        <v>547</v>
      </c>
      <c r="C5" s="27">
        <v>10799000000</v>
      </c>
      <c r="D5" s="27">
        <v>10780000000</v>
      </c>
      <c r="E5" s="27">
        <v>10813000000</v>
      </c>
      <c r="F5" s="28">
        <v>10806000000</v>
      </c>
      <c r="G5" s="20"/>
      <c r="H5" s="20"/>
      <c r="I5" s="20"/>
      <c r="J5" s="20"/>
      <c r="K5" s="20"/>
      <c r="L5" s="20"/>
      <c r="M5" s="20"/>
      <c r="N5" s="20"/>
      <c r="O5" s="20"/>
      <c r="P5" s="20"/>
      <c r="Q5" s="20"/>
      <c r="R5" s="20"/>
      <c r="S5" s="20"/>
      <c r="T5" s="20"/>
      <c r="U5" s="20"/>
      <c r="V5" s="20"/>
    </row>
    <row r="6" spans="1:22" ht="19" x14ac:dyDescent="0.25">
      <c r="A6" s="20"/>
      <c r="B6" s="29" t="s">
        <v>548</v>
      </c>
      <c r="C6" s="27">
        <v>52456000000</v>
      </c>
      <c r="D6" s="27">
        <v>52880000000</v>
      </c>
      <c r="E6" s="27">
        <v>50873000000</v>
      </c>
      <c r="F6" s="28">
        <v>50710000000</v>
      </c>
      <c r="G6" s="20"/>
      <c r="H6" s="20"/>
      <c r="I6" s="20"/>
      <c r="J6" s="20"/>
      <c r="K6" s="20"/>
      <c r="L6" s="20"/>
      <c r="M6" s="20"/>
      <c r="N6" s="20"/>
      <c r="O6" s="20"/>
      <c r="P6" s="20"/>
      <c r="Q6" s="20"/>
      <c r="R6" s="20"/>
      <c r="S6" s="20"/>
      <c r="T6" s="20"/>
      <c r="U6" s="20"/>
      <c r="V6" s="20"/>
    </row>
    <row r="7" spans="1:22" ht="19" x14ac:dyDescent="0.25">
      <c r="A7" s="20"/>
      <c r="B7" s="29" t="s">
        <v>549</v>
      </c>
      <c r="C7" s="27">
        <v>16937000000</v>
      </c>
      <c r="D7" s="27">
        <v>15887000000</v>
      </c>
      <c r="E7" s="27">
        <v>13997000000</v>
      </c>
      <c r="F7" s="28">
        <v>13933000000</v>
      </c>
      <c r="G7" s="20"/>
      <c r="H7" s="20"/>
      <c r="I7" s="20"/>
      <c r="J7" s="20"/>
      <c r="K7" s="20"/>
      <c r="L7" s="20"/>
      <c r="M7" s="20"/>
      <c r="N7" s="20"/>
      <c r="O7" s="20"/>
      <c r="P7" s="20"/>
      <c r="Q7" s="20"/>
      <c r="R7" s="20"/>
      <c r="S7" s="20"/>
      <c r="T7" s="20"/>
      <c r="U7" s="20"/>
      <c r="V7" s="20"/>
    </row>
    <row r="8" spans="1:22" ht="19" x14ac:dyDescent="0.25">
      <c r="A8" s="20"/>
      <c r="B8" s="29" t="s">
        <v>550</v>
      </c>
      <c r="C8" s="27">
        <v>28684000000</v>
      </c>
      <c r="D8" s="27">
        <v>27727000000</v>
      </c>
      <c r="E8" s="27">
        <v>25917000000</v>
      </c>
      <c r="F8" s="28">
        <v>30739000000</v>
      </c>
      <c r="G8" s="20"/>
      <c r="H8" s="20"/>
      <c r="I8" s="20"/>
      <c r="J8" s="20"/>
      <c r="K8" s="20"/>
      <c r="L8" s="20"/>
      <c r="M8" s="20"/>
      <c r="N8" s="20"/>
      <c r="O8" s="20"/>
      <c r="P8" s="20"/>
      <c r="Q8" s="20"/>
      <c r="R8" s="20"/>
      <c r="S8" s="20"/>
      <c r="T8" s="20"/>
      <c r="U8" s="20"/>
      <c r="V8" s="20"/>
    </row>
    <row r="9" spans="1:22" ht="19" x14ac:dyDescent="0.25">
      <c r="A9" s="20"/>
      <c r="B9" s="29" t="s">
        <v>551</v>
      </c>
      <c r="C9" s="27">
        <v>45621000000</v>
      </c>
      <c r="D9" s="27">
        <v>43614000000</v>
      </c>
      <c r="E9" s="27">
        <v>39914000000</v>
      </c>
      <c r="F9" s="28">
        <v>44672000000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15398000000</v>
      </c>
      <c r="D12" s="27">
        <v>16943000000</v>
      </c>
      <c r="E12" s="27">
        <v>21600000000</v>
      </c>
      <c r="F12" s="28">
        <v>21636000000</v>
      </c>
      <c r="G12" s="20"/>
      <c r="H12" s="20"/>
      <c r="I12" s="20"/>
      <c r="J12" s="20"/>
      <c r="K12" s="20"/>
      <c r="L12" s="20"/>
      <c r="M12" s="20"/>
      <c r="N12" s="20"/>
      <c r="O12" s="20"/>
      <c r="P12" s="20"/>
      <c r="Q12" s="20"/>
      <c r="R12" s="20"/>
      <c r="S12" s="20"/>
      <c r="T12" s="20"/>
      <c r="U12" s="20"/>
      <c r="V12" s="20"/>
    </row>
    <row r="13" spans="1:22" ht="19" x14ac:dyDescent="0.25">
      <c r="A13" s="20"/>
      <c r="B13" s="29" t="s">
        <v>555</v>
      </c>
      <c r="C13" s="27">
        <v>6835000000</v>
      </c>
      <c r="D13" s="27">
        <v>9266000000</v>
      </c>
      <c r="E13" s="27">
        <v>10959000000</v>
      </c>
      <c r="F13" s="28">
        <v>6038000000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7920000000</v>
      </c>
      <c r="D17" s="34">
        <v>7802000000</v>
      </c>
      <c r="E17" s="34">
        <v>9221000000</v>
      </c>
      <c r="F17" s="35">
        <v>8183000000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Fail</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0.94623655913978499</v>
      </c>
      <c r="D24" s="50">
        <f>D17/(D4)</f>
        <v>0.97830721003134791</v>
      </c>
      <c r="E24" s="50">
        <f>E17/(E4)</f>
        <v>1.2137685928656048</v>
      </c>
      <c r="F24" s="51">
        <f>F17/(F4)</f>
        <v>1.1344794121724664</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0.15098368156168979</v>
      </c>
      <c r="D25" s="50">
        <f>D17/D6</f>
        <v>0.14754160363086233</v>
      </c>
      <c r="E25" s="50">
        <f>E17/E6</f>
        <v>0.18125528276295874</v>
      </c>
      <c r="F25" s="51">
        <f>F17/F6</f>
        <v>0.16136856635772037</v>
      </c>
      <c r="G25" s="46">
        <f>(IF(C25 &gt; 0.17, 100, IF(C25 &gt;= 0.1, 50, 0))) +
  (IF(D25 &gt; 0.17, 100, IF(D25 &gt;= 0.1, 50, 0))) +
  (IF(E25 &gt; 0.17, 100, IF(E25 &gt;= 0.1, 50, 0))) +
  (IF(F25 &gt; 0.17, 100, IF(F25 &gt;= 0.1, 50, 0)))</f>
        <v>250</v>
      </c>
      <c r="H25" s="47" t="s">
        <v>572</v>
      </c>
      <c r="I25" s="20"/>
      <c r="J25" s="20"/>
      <c r="K25" s="20"/>
      <c r="L25" s="20"/>
      <c r="M25" s="20"/>
      <c r="N25" s="20"/>
      <c r="O25" s="20"/>
      <c r="P25" s="20"/>
      <c r="Q25" s="20"/>
      <c r="R25" s="20"/>
      <c r="S25" s="20"/>
      <c r="T25" s="20"/>
      <c r="U25" s="20"/>
      <c r="V25" s="20"/>
    </row>
    <row r="26" spans="1:22" x14ac:dyDescent="0.2">
      <c r="A26" s="20"/>
      <c r="B26" s="39" t="s">
        <v>489</v>
      </c>
      <c r="C26" s="50">
        <f>C8/C6</f>
        <v>0.54682019216104927</v>
      </c>
      <c r="D26" s="50">
        <f>D8/D6</f>
        <v>0.5243381240544629</v>
      </c>
      <c r="E26" s="50">
        <f>E8/E6</f>
        <v>0.50944508875041772</v>
      </c>
      <c r="F26" s="51">
        <f>F8/F6</f>
        <v>0.60617235259317692</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6.6746159473299196</v>
      </c>
      <c r="D27" s="50">
        <f>D9/(D13+D10)</f>
        <v>4.7068853874379455</v>
      </c>
      <c r="E27" s="50">
        <f>E9/(E13+E10)</f>
        <v>3.6421206314444747</v>
      </c>
      <c r="F27" s="51">
        <f>F9/(F13+F10)</f>
        <v>7.3984763166611458</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-0.10281794888114403</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1.1587417702999268</v>
      </c>
      <c r="D31" s="50">
        <f>D17/(D13+D10)</f>
        <v>0.84200302180012954</v>
      </c>
      <c r="E31" s="50">
        <f>E17/(E13+E10)</f>
        <v>0.84140888767223287</v>
      </c>
      <c r="F31" s="51">
        <f>F17/(F13+F10)</f>
        <v>1.3552500828088772</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0.52375000000000005</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10718000000</v>
      </c>
      <c r="D4" s="27">
        <v>10027000000</v>
      </c>
      <c r="E4" s="27">
        <v>9888000000</v>
      </c>
      <c r="F4" s="28">
        <v>10451000000</v>
      </c>
      <c r="G4" s="20"/>
      <c r="H4" s="20"/>
      <c r="I4" s="20"/>
      <c r="J4" s="20"/>
      <c r="K4" s="20"/>
      <c r="L4" s="20"/>
      <c r="M4" s="20"/>
      <c r="N4" s="20"/>
      <c r="O4" s="20"/>
      <c r="P4" s="20"/>
      <c r="Q4" s="20"/>
      <c r="R4" s="20"/>
      <c r="S4" s="20"/>
      <c r="T4" s="20"/>
      <c r="U4" s="20"/>
      <c r="V4" s="20"/>
    </row>
    <row r="5" spans="1:22" ht="19" x14ac:dyDescent="0.25">
      <c r="A5" s="20"/>
      <c r="B5" s="29" t="s">
        <v>547</v>
      </c>
      <c r="C5" s="27">
        <v>347000000</v>
      </c>
      <c r="D5" s="27">
        <v>346000000</v>
      </c>
      <c r="E5" s="27">
        <v>349000000</v>
      </c>
      <c r="F5" s="28">
        <v>785000000</v>
      </c>
      <c r="G5" s="20"/>
      <c r="H5" s="20"/>
      <c r="I5" s="20"/>
      <c r="J5" s="20"/>
      <c r="K5" s="20"/>
      <c r="L5" s="20"/>
      <c r="M5" s="20"/>
      <c r="N5" s="20"/>
      <c r="O5" s="20"/>
      <c r="P5" s="20"/>
      <c r="Q5" s="20"/>
      <c r="R5" s="20"/>
      <c r="S5" s="20"/>
      <c r="T5" s="20"/>
      <c r="U5" s="20"/>
      <c r="V5" s="20"/>
    </row>
    <row r="6" spans="1:22" ht="19" x14ac:dyDescent="0.25">
      <c r="A6" s="20"/>
      <c r="B6" s="29" t="s">
        <v>548</v>
      </c>
      <c r="C6" s="27">
        <v>79197000000</v>
      </c>
      <c r="D6" s="27">
        <v>75567000000</v>
      </c>
      <c r="E6" s="27">
        <v>81626000000</v>
      </c>
      <c r="F6" s="28">
        <v>80236000000</v>
      </c>
      <c r="G6" s="20"/>
      <c r="H6" s="20"/>
      <c r="I6" s="20"/>
      <c r="J6" s="20"/>
      <c r="K6" s="20"/>
      <c r="L6" s="20"/>
      <c r="M6" s="20"/>
      <c r="N6" s="20"/>
      <c r="O6" s="20"/>
      <c r="P6" s="20"/>
      <c r="Q6" s="20"/>
      <c r="R6" s="20"/>
      <c r="S6" s="20"/>
      <c r="T6" s="20"/>
      <c r="U6" s="20"/>
      <c r="V6" s="20"/>
    </row>
    <row r="7" spans="1:22" ht="19" x14ac:dyDescent="0.25">
      <c r="A7" s="20"/>
      <c r="B7" s="29" t="s">
        <v>549</v>
      </c>
      <c r="C7" s="27">
        <v>0</v>
      </c>
      <c r="D7" s="27">
        <v>0</v>
      </c>
      <c r="E7" s="27">
        <v>0</v>
      </c>
      <c r="F7" s="28">
        <v>0</v>
      </c>
      <c r="G7" s="20"/>
      <c r="H7" s="20"/>
      <c r="I7" s="20"/>
      <c r="J7" s="20"/>
      <c r="K7" s="20"/>
      <c r="L7" s="20"/>
      <c r="M7" s="20"/>
      <c r="N7" s="20"/>
      <c r="O7" s="20"/>
      <c r="P7" s="20"/>
      <c r="Q7" s="20"/>
      <c r="R7" s="20"/>
      <c r="S7" s="20"/>
      <c r="T7" s="20"/>
      <c r="U7" s="20"/>
      <c r="V7" s="20"/>
    </row>
    <row r="8" spans="1:22" ht="19" x14ac:dyDescent="0.25">
      <c r="A8" s="20"/>
      <c r="B8" s="29" t="s">
        <v>550</v>
      </c>
      <c r="C8" s="27">
        <v>0</v>
      </c>
      <c r="D8" s="27">
        <v>0</v>
      </c>
      <c r="E8" s="27">
        <v>0</v>
      </c>
      <c r="F8" s="28">
        <v>0</v>
      </c>
      <c r="G8" s="20"/>
      <c r="H8" s="20"/>
      <c r="I8" s="20"/>
      <c r="J8" s="20"/>
      <c r="K8" s="20"/>
      <c r="L8" s="20"/>
      <c r="M8" s="20"/>
      <c r="N8" s="20"/>
      <c r="O8" s="20"/>
      <c r="P8" s="20"/>
      <c r="Q8" s="20"/>
      <c r="R8" s="20"/>
      <c r="S8" s="20"/>
      <c r="T8" s="20"/>
      <c r="U8" s="20"/>
      <c r="V8" s="20"/>
    </row>
    <row r="9" spans="1:22" ht="19" x14ac:dyDescent="0.25">
      <c r="A9" s="20"/>
      <c r="B9" s="29" t="s">
        <v>551</v>
      </c>
      <c r="C9" s="27">
        <v>62672000000</v>
      </c>
      <c r="D9" s="27">
        <v>60366000000</v>
      </c>
      <c r="E9" s="27">
        <v>62451000000</v>
      </c>
      <c r="F9" s="28">
        <v>61055000000</v>
      </c>
      <c r="G9" s="20"/>
      <c r="H9" s="20"/>
      <c r="I9" s="20"/>
      <c r="J9" s="20"/>
      <c r="K9" s="20"/>
      <c r="L9" s="20"/>
      <c r="M9" s="20"/>
      <c r="N9" s="20"/>
      <c r="O9" s="20"/>
      <c r="P9" s="20"/>
      <c r="Q9" s="20"/>
      <c r="R9" s="20"/>
      <c r="S9" s="20"/>
      <c r="T9" s="20"/>
      <c r="U9" s="20"/>
      <c r="V9" s="20"/>
    </row>
    <row r="10" spans="1:22" ht="19" x14ac:dyDescent="0.25">
      <c r="A10" s="20"/>
      <c r="B10" s="29" t="s">
        <v>552</v>
      </c>
      <c r="C10" s="27">
        <v>7000000</v>
      </c>
      <c r="D10" s="27">
        <v>12000000</v>
      </c>
      <c r="E10" s="27">
        <v>3000000</v>
      </c>
      <c r="F10" s="28">
        <v>7000000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15617000000</v>
      </c>
      <c r="D12" s="27">
        <v>14931000000</v>
      </c>
      <c r="E12" s="27">
        <v>14776000000</v>
      </c>
      <c r="F12" s="28">
        <v>14150000000</v>
      </c>
      <c r="G12" s="20"/>
      <c r="H12" s="20"/>
      <c r="I12" s="20"/>
      <c r="J12" s="20"/>
      <c r="K12" s="20"/>
      <c r="L12" s="20"/>
      <c r="M12" s="20"/>
      <c r="N12" s="20"/>
      <c r="O12" s="20"/>
      <c r="P12" s="20"/>
      <c r="Q12" s="20"/>
      <c r="R12" s="20"/>
      <c r="S12" s="20"/>
      <c r="T12" s="20"/>
      <c r="U12" s="20"/>
      <c r="V12" s="20"/>
    </row>
    <row r="13" spans="1:22" ht="19" x14ac:dyDescent="0.25">
      <c r="A13" s="20"/>
      <c r="B13" s="29" t="s">
        <v>555</v>
      </c>
      <c r="C13" s="27">
        <v>16525000000</v>
      </c>
      <c r="D13" s="27">
        <v>15201000000</v>
      </c>
      <c r="E13" s="27">
        <v>19175000000</v>
      </c>
      <c r="F13" s="28">
        <v>19181000000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3907000000</v>
      </c>
      <c r="D17" s="34">
        <v>3314000000</v>
      </c>
      <c r="E17" s="34">
        <v>2623000000</v>
      </c>
      <c r="F17" s="35">
        <v>1745000000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f>C17/(C4)</f>
        <v>0.36452696398581824</v>
      </c>
      <c r="D24" s="50">
        <f>D17/(D4)</f>
        <v>0.33050762940061834</v>
      </c>
      <c r="E24" s="50">
        <f>E17/(E4)</f>
        <v>0.26527103559870552</v>
      </c>
      <c r="F24" s="51">
        <f>F17/(F4)</f>
        <v>0.16696966797435653</v>
      </c>
      <c r="G24" s="46">
        <f>(IF(C24 &gt; 0.5, 100, IF(C24 &gt;= 0.2, 50, 0))) +
  (IF(D24 &gt; 0.5, 100, IF(D24 &gt;= 0.2, 50, 0))) +
  (IF(E24 &gt; 0.5, 100, IF(E24 &gt;= 0.2, 50, 0))) +
  (IF(F24 &gt; 0.5, 100, IF(F24 &gt;= 0.2, 50, 0)))</f>
        <v>150</v>
      </c>
      <c r="H24" s="47" t="s">
        <v>571</v>
      </c>
      <c r="I24" s="20"/>
      <c r="J24" s="20"/>
      <c r="K24" s="20"/>
      <c r="L24" s="20"/>
      <c r="M24" s="20"/>
      <c r="N24" s="20"/>
      <c r="O24" s="20"/>
      <c r="P24" s="20"/>
      <c r="Q24" s="20"/>
      <c r="R24" s="20"/>
      <c r="S24" s="20"/>
      <c r="T24" s="20"/>
      <c r="U24" s="20"/>
      <c r="V24" s="20"/>
    </row>
    <row r="25" spans="1:22" x14ac:dyDescent="0.2">
      <c r="A25" s="20"/>
      <c r="B25" s="39" t="s">
        <v>487</v>
      </c>
      <c r="C25" s="50">
        <f>C17/C6</f>
        <v>4.9332676742805913E-2</v>
      </c>
      <c r="D25" s="50">
        <f>D17/D6</f>
        <v>4.385512194476425E-2</v>
      </c>
      <c r="E25" s="50">
        <f>E17/E6</f>
        <v>3.2134368951069511E-2</v>
      </c>
      <c r="F25" s="51">
        <f>F17/F6</f>
        <v>2.1748342389949649E-2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v>
      </c>
      <c r="D26" s="50">
        <f>D8/D6</f>
        <v>0</v>
      </c>
      <c r="E26" s="50">
        <f>E8/E6</f>
        <v>0</v>
      </c>
      <c r="F26" s="51">
        <f>F8/F6</f>
        <v>0</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3.7909508831357366</v>
      </c>
      <c r="D27" s="50">
        <f>D9/(D13+D10)</f>
        <v>3.968053638335634</v>
      </c>
      <c r="E27" s="50">
        <f>E9/(E13+E10)</f>
        <v>3.2563875273751175</v>
      </c>
      <c r="F27" s="51">
        <f>F9/(F13+F10)</f>
        <v>3.1819366270585783</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3.3558315099676043E-2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0.23632954270505685</v>
      </c>
      <c r="D31" s="50">
        <f>D17/(D13+D10)</f>
        <v>0.21784000525866035</v>
      </c>
      <c r="E31" s="50">
        <f>E17/(E13+E10)</f>
        <v>0.1367713004484305</v>
      </c>
      <c r="F31" s="51">
        <f>F17/(F13+F10)</f>
        <v>9.0942255576401912E-2</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2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611</v>
      </c>
      <c r="D2" s="23" t="s">
        <v>607</v>
      </c>
      <c r="E2" s="23" t="s">
        <v>608</v>
      </c>
      <c r="F2" s="23" t="s">
        <v>609</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0.33833333333333326</v>
      </c>
      <c r="J2" s="20"/>
      <c r="K2" s="20"/>
      <c r="L2" s="20"/>
      <c r="M2" s="20"/>
      <c r="N2" s="20"/>
      <c r="O2" s="20"/>
      <c r="P2" s="20"/>
      <c r="Q2" s="20"/>
      <c r="R2" s="20"/>
      <c r="S2" s="20"/>
      <c r="T2" s="20"/>
      <c r="U2" s="20"/>
      <c r="V2" s="20"/>
    </row>
    <row r="3" spans="1:22" ht="19" x14ac:dyDescent="0.25">
      <c r="A3" s="20"/>
      <c r="B3" s="26" t="s">
        <v>545</v>
      </c>
      <c r="C3" s="27">
        <v>16894000000</v>
      </c>
      <c r="D3" s="27">
        <v>18532000000</v>
      </c>
      <c r="E3" s="27">
        <v>17605000000</v>
      </c>
      <c r="F3" s="28">
        <v>16193000000</v>
      </c>
      <c r="G3" s="20"/>
      <c r="H3" s="20"/>
      <c r="I3" s="20"/>
      <c r="J3" s="20"/>
      <c r="K3" s="20"/>
      <c r="L3" s="20"/>
      <c r="M3" s="20"/>
      <c r="N3" s="20"/>
      <c r="O3" s="20"/>
      <c r="P3" s="20"/>
      <c r="Q3" s="20"/>
      <c r="R3" s="20"/>
      <c r="S3" s="20"/>
      <c r="T3" s="20"/>
      <c r="U3" s="20"/>
      <c r="V3" s="20"/>
    </row>
    <row r="4" spans="1:22" ht="19" x14ac:dyDescent="0.25">
      <c r="A4" s="20"/>
      <c r="B4" s="29" t="s">
        <v>546</v>
      </c>
      <c r="C4" s="27">
        <v>21386000000</v>
      </c>
      <c r="D4" s="27">
        <v>21085000000</v>
      </c>
      <c r="E4" s="27">
        <v>23179000000</v>
      </c>
      <c r="F4" s="28">
        <v>22987000000</v>
      </c>
      <c r="G4" s="20"/>
      <c r="H4" s="20"/>
      <c r="I4" s="20"/>
      <c r="J4" s="20"/>
      <c r="K4" s="20"/>
      <c r="L4" s="20"/>
      <c r="M4" s="20"/>
      <c r="N4" s="20"/>
      <c r="O4" s="20"/>
      <c r="P4" s="20"/>
      <c r="Q4" s="20"/>
      <c r="R4" s="20"/>
      <c r="S4" s="20"/>
      <c r="T4" s="20"/>
      <c r="U4" s="20"/>
      <c r="V4" s="20"/>
    </row>
    <row r="5" spans="1:22" ht="19" x14ac:dyDescent="0.25">
      <c r="A5" s="20"/>
      <c r="B5" s="29" t="s">
        <v>547</v>
      </c>
      <c r="C5" s="27">
        <v>0</v>
      </c>
      <c r="D5" s="27">
        <v>0</v>
      </c>
      <c r="E5" s="27">
        <v>311000000</v>
      </c>
      <c r="F5" s="28">
        <v>311000000</v>
      </c>
      <c r="G5" s="20"/>
      <c r="H5" s="20"/>
      <c r="I5" s="20"/>
      <c r="J5" s="20"/>
      <c r="K5" s="20"/>
      <c r="L5" s="20"/>
      <c r="M5" s="20"/>
      <c r="N5" s="20"/>
      <c r="O5" s="20"/>
      <c r="P5" s="20"/>
      <c r="Q5" s="20"/>
      <c r="R5" s="20"/>
      <c r="S5" s="20"/>
      <c r="T5" s="20"/>
      <c r="U5" s="20"/>
      <c r="V5" s="20"/>
    </row>
    <row r="6" spans="1:22" ht="19" x14ac:dyDescent="0.25">
      <c r="A6" s="20"/>
      <c r="B6" s="29" t="s">
        <v>548</v>
      </c>
      <c r="C6" s="27">
        <v>41795000000</v>
      </c>
      <c r="D6" s="27">
        <v>43708000000</v>
      </c>
      <c r="E6" s="27">
        <v>44640000000</v>
      </c>
      <c r="F6" s="28">
        <v>46735000000</v>
      </c>
      <c r="G6" s="20"/>
      <c r="H6" s="20"/>
      <c r="I6" s="20"/>
      <c r="J6" s="20"/>
      <c r="K6" s="20"/>
      <c r="L6" s="20"/>
      <c r="M6" s="20"/>
      <c r="N6" s="20"/>
      <c r="O6" s="20"/>
      <c r="P6" s="20"/>
      <c r="Q6" s="20"/>
      <c r="R6" s="20"/>
      <c r="S6" s="20"/>
      <c r="T6" s="20"/>
      <c r="U6" s="20"/>
      <c r="V6" s="20"/>
    </row>
    <row r="7" spans="1:22" ht="19" x14ac:dyDescent="0.25">
      <c r="A7" s="20"/>
      <c r="B7" s="29" t="s">
        <v>549</v>
      </c>
      <c r="C7" s="27">
        <v>15568000000</v>
      </c>
      <c r="D7" s="27">
        <v>19511000000</v>
      </c>
      <c r="E7" s="27">
        <v>19668000000</v>
      </c>
      <c r="F7" s="28">
        <v>18730000000</v>
      </c>
      <c r="G7" s="20"/>
      <c r="H7" s="20"/>
      <c r="I7" s="20"/>
      <c r="J7" s="20"/>
      <c r="K7" s="20"/>
      <c r="L7" s="20"/>
      <c r="M7" s="20"/>
      <c r="N7" s="20"/>
      <c r="O7" s="20"/>
      <c r="P7" s="20"/>
      <c r="Q7" s="20"/>
      <c r="R7" s="20"/>
      <c r="S7" s="20"/>
      <c r="T7" s="20"/>
      <c r="U7" s="20"/>
      <c r="V7" s="20"/>
    </row>
    <row r="8" spans="1:22" ht="19" x14ac:dyDescent="0.25">
      <c r="A8" s="20"/>
      <c r="B8" s="29" t="s">
        <v>550</v>
      </c>
      <c r="C8" s="27">
        <v>41277000000</v>
      </c>
      <c r="D8" s="27">
        <v>38451000000</v>
      </c>
      <c r="E8" s="27">
        <v>29788000000</v>
      </c>
      <c r="F8" s="28">
        <v>26568000000</v>
      </c>
      <c r="G8" s="20"/>
      <c r="H8" s="20"/>
      <c r="I8" s="20"/>
      <c r="J8" s="20"/>
      <c r="K8" s="20"/>
      <c r="L8" s="20"/>
      <c r="M8" s="20"/>
      <c r="N8" s="20"/>
      <c r="O8" s="20"/>
      <c r="P8" s="20"/>
      <c r="Q8" s="20"/>
      <c r="R8" s="20"/>
      <c r="S8" s="20"/>
      <c r="T8" s="20"/>
      <c r="U8" s="20"/>
      <c r="V8" s="20"/>
    </row>
    <row r="9" spans="1:22" ht="19" x14ac:dyDescent="0.25">
      <c r="A9" s="20"/>
      <c r="B9" s="29" t="s">
        <v>551</v>
      </c>
      <c r="C9" s="27">
        <v>56845000000</v>
      </c>
      <c r="D9" s="27">
        <v>57962000000</v>
      </c>
      <c r="E9" s="27">
        <v>49456000000</v>
      </c>
      <c r="F9" s="28">
        <v>45298000000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-15637000000</v>
      </c>
      <c r="D12" s="27">
        <v>-14862000000</v>
      </c>
      <c r="E12" s="27">
        <v>-5115000000</v>
      </c>
      <c r="F12" s="28">
        <v>1117000000</v>
      </c>
      <c r="G12" s="20"/>
      <c r="H12" s="20"/>
      <c r="I12" s="20"/>
      <c r="J12" s="20"/>
      <c r="K12" s="20"/>
      <c r="L12" s="20"/>
      <c r="M12" s="20"/>
      <c r="N12" s="20"/>
      <c r="O12" s="20"/>
      <c r="P12" s="20"/>
      <c r="Q12" s="20"/>
      <c r="R12" s="20"/>
      <c r="S12" s="20"/>
      <c r="T12" s="20"/>
      <c r="U12" s="20"/>
      <c r="V12" s="20"/>
    </row>
    <row r="13" spans="1:22" ht="19" x14ac:dyDescent="0.25">
      <c r="A13" s="20"/>
      <c r="B13" s="29" t="s">
        <v>555</v>
      </c>
      <c r="C13" s="27">
        <v>-15050000000</v>
      </c>
      <c r="D13" s="27">
        <v>-14254000000</v>
      </c>
      <c r="E13" s="27">
        <v>-4816000000</v>
      </c>
      <c r="F13" s="28">
        <v>1437000000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8140000000</v>
      </c>
      <c r="D17" s="34">
        <v>8589000000</v>
      </c>
      <c r="E17" s="34">
        <v>10113000000</v>
      </c>
      <c r="F17" s="35">
        <v>11049000000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Fail</v>
      </c>
      <c r="E22" s="44" t="str">
        <f>IF(E17&gt;F17, "Pass", "Fail")</f>
        <v>Fail</v>
      </c>
      <c r="F22" s="40"/>
      <c r="G22" s="46">
        <f>(((COUNTIF(C22:F22, "Pass") * 100) + (COUNTIF(C22:F22, "Fail") * 0)) * (400/300)) / 2</f>
        <v>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0.38062283737024222</v>
      </c>
      <c r="D24" s="50">
        <f>D17/(D4)</f>
        <v>0.40735119753379179</v>
      </c>
      <c r="E24" s="50">
        <f>E17/(E4)</f>
        <v>0.43630009922774926</v>
      </c>
      <c r="F24" s="51">
        <f>F17/(F4)</f>
        <v>0.48066298342541436</v>
      </c>
      <c r="G24" s="46">
        <f>(IF(C24 &gt; 0.5, 100, IF(C24 &gt;= 0.2, 50, 0))) +
  (IF(D24 &gt; 0.5, 100, IF(D24 &gt;= 0.2, 50, 0))) +
  (IF(E24 &gt; 0.5, 100, IF(E24 &gt;= 0.2, 50, 0))) +
  (IF(F24 &gt; 0.5, 100, IF(F24 &gt;= 0.2, 50, 0)))</f>
        <v>200</v>
      </c>
      <c r="H24" s="47" t="s">
        <v>571</v>
      </c>
      <c r="I24" s="20"/>
      <c r="J24" s="20"/>
      <c r="K24" s="20"/>
      <c r="L24" s="20"/>
      <c r="M24" s="20"/>
      <c r="N24" s="20"/>
      <c r="O24" s="20"/>
      <c r="P24" s="20"/>
      <c r="Q24" s="20"/>
      <c r="R24" s="20"/>
      <c r="S24" s="20"/>
      <c r="T24" s="20"/>
      <c r="U24" s="20"/>
      <c r="V24" s="20"/>
    </row>
    <row r="25" spans="1:22" x14ac:dyDescent="0.2">
      <c r="A25" s="20"/>
      <c r="B25" s="39" t="s">
        <v>487</v>
      </c>
      <c r="C25" s="50">
        <f>C17/C6</f>
        <v>0.19476013877258044</v>
      </c>
      <c r="D25" s="50">
        <f>D17/D6</f>
        <v>0.19650864830237028</v>
      </c>
      <c r="E25" s="50">
        <f>E17/E6</f>
        <v>0.22654569892473117</v>
      </c>
      <c r="F25" s="51">
        <f>F17/F6</f>
        <v>0.23641810206483363</v>
      </c>
      <c r="G25" s="46">
        <f>(IF(C25 &gt; 0.17, 100, IF(C25 &gt;= 0.1, 50, 0))) +
  (IF(D25 &gt; 0.17, 100, IF(D25 &gt;= 0.1, 50, 0))) +
  (IF(E25 &gt; 0.17, 100, IF(E25 &gt;= 0.1, 50, 0))) +
  (IF(F25 &gt; 0.17, 100, IF(F25 &gt;= 0.1, 50, 0)))</f>
        <v>400</v>
      </c>
      <c r="H25" s="47" t="s">
        <v>572</v>
      </c>
      <c r="I25" s="20"/>
      <c r="J25" s="20"/>
      <c r="K25" s="20"/>
      <c r="L25" s="20"/>
      <c r="M25" s="20"/>
      <c r="N25" s="20"/>
      <c r="O25" s="20"/>
      <c r="P25" s="20"/>
      <c r="Q25" s="20"/>
      <c r="R25" s="20"/>
      <c r="S25" s="20"/>
      <c r="T25" s="20"/>
      <c r="U25" s="20"/>
      <c r="V25" s="20"/>
    </row>
    <row r="26" spans="1:22" x14ac:dyDescent="0.2">
      <c r="A26" s="20"/>
      <c r="B26" s="39" t="s">
        <v>489</v>
      </c>
      <c r="C26" s="50">
        <f>C8/C6</f>
        <v>0.98760617298719944</v>
      </c>
      <c r="D26" s="50">
        <f>D8/D6</f>
        <v>0.87972453555413199</v>
      </c>
      <c r="E26" s="50">
        <f>E8/E6</f>
        <v>0.66729390681003586</v>
      </c>
      <c r="F26" s="51">
        <f>F8/F6</f>
        <v>0.56848186583930671</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-3.7770764119601328</v>
      </c>
      <c r="D27" s="50">
        <f>D9/(D13+D10)</f>
        <v>-4.0663673354847765</v>
      </c>
      <c r="E27" s="50">
        <f>E9/(E13+E10)</f>
        <v>-10.269102990033222</v>
      </c>
      <c r="F27" s="51">
        <f>F9/(F13+F10)</f>
        <v>31.522616562282533</v>
      </c>
      <c r="G27" s="46">
        <f>(IF(C27 &lt; 0.8, 100, IF(C27 &lt; 1, 50, 0))) +
  (IF(D27 &lt; 0.8, 100, IF(D27 &lt; 1, 50, 0))) +
  (IF(E27 &lt; 0.8, 100, IF(E27 &lt; 1, 50, 0))) +
  (IF(F27 &lt; 0.8, 100, IF(F27 &lt; 1, 50, 0)))</f>
        <v>300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-1.207170606464393</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-0.54086378737541529</v>
      </c>
      <c r="D31" s="50">
        <f>D17/(D13+D10)</f>
        <v>-0.60256770029465412</v>
      </c>
      <c r="E31" s="50">
        <f>E17/(E13+E10)</f>
        <v>-2.099875415282392</v>
      </c>
      <c r="F31" s="51">
        <f>F17/(F13+F10)</f>
        <v>7.6889352818371606</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611</v>
      </c>
      <c r="D2" s="23" t="s">
        <v>607</v>
      </c>
      <c r="E2" s="23" t="s">
        <v>608</v>
      </c>
      <c r="F2" s="23" t="s">
        <v>609</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0.73416666666666652</v>
      </c>
      <c r="J2" s="20"/>
      <c r="K2" s="20"/>
      <c r="L2" s="20"/>
      <c r="M2" s="20"/>
      <c r="N2" s="20"/>
      <c r="O2" s="20"/>
      <c r="P2" s="20"/>
      <c r="Q2" s="20"/>
      <c r="R2" s="20"/>
      <c r="S2" s="20"/>
      <c r="T2" s="20"/>
      <c r="U2" s="20"/>
      <c r="V2" s="20"/>
    </row>
    <row r="3" spans="1:22" ht="19" x14ac:dyDescent="0.25">
      <c r="A3" s="20"/>
      <c r="B3" s="26" t="s">
        <v>545</v>
      </c>
      <c r="C3" s="27">
        <v>1323602000</v>
      </c>
      <c r="D3" s="27">
        <v>1447367000</v>
      </c>
      <c r="E3" s="27">
        <v>966481000</v>
      </c>
      <c r="F3" s="28">
        <v>647230000</v>
      </c>
      <c r="G3" s="20"/>
      <c r="H3" s="20"/>
      <c r="I3" s="20"/>
      <c r="J3" s="20"/>
      <c r="K3" s="20"/>
      <c r="L3" s="20"/>
      <c r="M3" s="20"/>
      <c r="N3" s="20"/>
      <c r="O3" s="20"/>
      <c r="P3" s="20"/>
      <c r="Q3" s="20"/>
      <c r="R3" s="20"/>
      <c r="S3" s="20"/>
      <c r="T3" s="20"/>
      <c r="U3" s="20"/>
      <c r="V3" s="20"/>
    </row>
    <row r="4" spans="1:22" ht="19" x14ac:dyDescent="0.25">
      <c r="A4" s="20"/>
      <c r="B4" s="29" t="s">
        <v>546</v>
      </c>
      <c r="C4" s="27">
        <v>2811421000</v>
      </c>
      <c r="D4" s="27">
        <v>2239033000</v>
      </c>
      <c r="E4" s="27">
        <v>1731253000</v>
      </c>
      <c r="F4" s="28">
        <v>1480522000</v>
      </c>
      <c r="G4" s="20"/>
      <c r="H4" s="20"/>
      <c r="I4" s="20"/>
      <c r="J4" s="20"/>
      <c r="K4" s="20"/>
      <c r="L4" s="20"/>
      <c r="M4" s="20"/>
      <c r="N4" s="20"/>
      <c r="O4" s="20"/>
      <c r="P4" s="20"/>
      <c r="Q4" s="20"/>
      <c r="R4" s="20"/>
      <c r="S4" s="20"/>
      <c r="T4" s="20"/>
      <c r="U4" s="20"/>
      <c r="V4" s="20"/>
    </row>
    <row r="5" spans="1:22" ht="19" x14ac:dyDescent="0.25">
      <c r="A5" s="20"/>
      <c r="B5" s="29" t="s">
        <v>547</v>
      </c>
      <c r="C5" s="27">
        <v>24083000</v>
      </c>
      <c r="D5" s="27">
        <v>24144000</v>
      </c>
      <c r="E5" s="27">
        <v>386880000</v>
      </c>
      <c r="F5" s="28">
        <v>386877000</v>
      </c>
      <c r="G5" s="20"/>
      <c r="H5" s="20"/>
      <c r="I5" s="20"/>
      <c r="J5" s="20"/>
      <c r="K5" s="20"/>
      <c r="L5" s="20"/>
      <c r="M5" s="20"/>
      <c r="N5" s="20"/>
      <c r="O5" s="20"/>
      <c r="P5" s="20"/>
      <c r="Q5" s="20"/>
      <c r="R5" s="20"/>
      <c r="S5" s="20"/>
      <c r="T5" s="20"/>
      <c r="U5" s="20"/>
      <c r="V5" s="20"/>
    </row>
    <row r="6" spans="1:22" ht="19" x14ac:dyDescent="0.25">
      <c r="A6" s="20"/>
      <c r="B6" s="29" t="s">
        <v>548</v>
      </c>
      <c r="C6" s="27">
        <v>7091941000</v>
      </c>
      <c r="D6" s="27">
        <v>5607038000</v>
      </c>
      <c r="E6" s="27">
        <v>4942478000</v>
      </c>
      <c r="F6" s="28">
        <v>4185215000</v>
      </c>
      <c r="G6" s="20"/>
      <c r="H6" s="20"/>
      <c r="I6" s="20"/>
      <c r="J6" s="20"/>
      <c r="K6" s="20"/>
      <c r="L6" s="20"/>
      <c r="M6" s="20"/>
      <c r="N6" s="20"/>
      <c r="O6" s="20"/>
      <c r="P6" s="20"/>
      <c r="Q6" s="20"/>
      <c r="R6" s="20"/>
      <c r="S6" s="20"/>
      <c r="T6" s="20"/>
      <c r="U6" s="20"/>
      <c r="V6" s="20"/>
    </row>
    <row r="7" spans="1:22" ht="19" x14ac:dyDescent="0.25">
      <c r="A7" s="20"/>
      <c r="B7" s="29" t="s">
        <v>549</v>
      </c>
      <c r="C7" s="27">
        <v>1631261000</v>
      </c>
      <c r="D7" s="27">
        <v>1492198000</v>
      </c>
      <c r="E7" s="27">
        <v>1405334000</v>
      </c>
      <c r="F7" s="28">
        <v>883178000</v>
      </c>
      <c r="G7" s="20"/>
      <c r="H7" s="20"/>
      <c r="I7" s="20"/>
      <c r="J7" s="20"/>
      <c r="K7" s="20"/>
      <c r="L7" s="20"/>
      <c r="M7" s="20"/>
      <c r="N7" s="20"/>
      <c r="O7" s="20"/>
      <c r="P7" s="20"/>
      <c r="Q7" s="20"/>
      <c r="R7" s="20"/>
      <c r="S7" s="20"/>
      <c r="T7" s="20"/>
      <c r="U7" s="20"/>
      <c r="V7" s="20"/>
    </row>
    <row r="8" spans="1:22" ht="19" x14ac:dyDescent="0.25">
      <c r="A8" s="20"/>
      <c r="B8" s="29" t="s">
        <v>550</v>
      </c>
      <c r="C8" s="27">
        <v>1228599000</v>
      </c>
      <c r="D8" s="27">
        <v>966041000</v>
      </c>
      <c r="E8" s="27">
        <v>797098000</v>
      </c>
      <c r="F8" s="28">
        <v>743471000</v>
      </c>
      <c r="G8" s="20"/>
      <c r="H8" s="20"/>
      <c r="I8" s="20"/>
      <c r="J8" s="20"/>
      <c r="K8" s="20"/>
      <c r="L8" s="20"/>
      <c r="M8" s="20"/>
      <c r="N8" s="20"/>
      <c r="O8" s="20"/>
      <c r="P8" s="20"/>
      <c r="Q8" s="20"/>
      <c r="R8" s="20"/>
      <c r="S8" s="20"/>
      <c r="T8" s="20"/>
      <c r="U8" s="20"/>
      <c r="V8" s="20"/>
    </row>
    <row r="9" spans="1:22" ht="19" x14ac:dyDescent="0.25">
      <c r="A9" s="20"/>
      <c r="B9" s="29" t="s">
        <v>551</v>
      </c>
      <c r="C9" s="27">
        <v>2859860000</v>
      </c>
      <c r="D9" s="27">
        <v>2458239000</v>
      </c>
      <c r="E9" s="27">
        <v>2202432000</v>
      </c>
      <c r="F9" s="28">
        <v>1626649000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3920362000</v>
      </c>
      <c r="D12" s="27">
        <v>2926127000</v>
      </c>
      <c r="E12" s="27">
        <v>2512840000</v>
      </c>
      <c r="F12" s="28">
        <v>2346428000</v>
      </c>
      <c r="G12" s="20"/>
      <c r="H12" s="20"/>
      <c r="I12" s="20"/>
      <c r="J12" s="20"/>
      <c r="K12" s="20"/>
      <c r="L12" s="20"/>
      <c r="M12" s="20"/>
      <c r="N12" s="20"/>
      <c r="O12" s="20"/>
      <c r="P12" s="20"/>
      <c r="Q12" s="20"/>
      <c r="R12" s="20"/>
      <c r="S12" s="20"/>
      <c r="T12" s="20"/>
      <c r="U12" s="20"/>
      <c r="V12" s="20"/>
    </row>
    <row r="13" spans="1:22" ht="19" x14ac:dyDescent="0.25">
      <c r="A13" s="20"/>
      <c r="B13" s="29" t="s">
        <v>555</v>
      </c>
      <c r="C13" s="27">
        <v>4232081000</v>
      </c>
      <c r="D13" s="27">
        <v>3148799000</v>
      </c>
      <c r="E13" s="27">
        <v>2740046000</v>
      </c>
      <c r="F13" s="28">
        <v>2558566000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2296164000</v>
      </c>
      <c r="D17" s="34">
        <v>966463000</v>
      </c>
      <c r="E17" s="34">
        <v>1389108000</v>
      </c>
      <c r="F17" s="35">
        <v>803336000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Fail</v>
      </c>
      <c r="E23" s="44" t="str">
        <f>IF(E17&gt;E7, "Pass", "Fail")</f>
        <v>Fail</v>
      </c>
      <c r="F23" s="49" t="str">
        <f>IF(F17&gt;F7, "Pass", "Fail")</f>
        <v>Fail</v>
      </c>
      <c r="G23" s="46">
        <f>(COUNTIF(C23:F23, "Pass") * 100) + (COUNTIF(C23:F23, "Fail") * 0)</f>
        <v>100</v>
      </c>
      <c r="H23" s="47" t="s">
        <v>570</v>
      </c>
      <c r="I23" s="20"/>
      <c r="J23" s="20"/>
      <c r="K23" s="20"/>
      <c r="L23" s="20"/>
      <c r="M23" s="20"/>
      <c r="N23" s="20"/>
      <c r="O23" s="20"/>
      <c r="P23" s="20"/>
      <c r="Q23" s="20"/>
      <c r="R23" s="20"/>
      <c r="S23" s="20"/>
      <c r="T23" s="20"/>
      <c r="U23" s="20"/>
      <c r="V23" s="20"/>
    </row>
    <row r="24" spans="1:22" x14ac:dyDescent="0.2">
      <c r="A24" s="20"/>
      <c r="B24" s="39" t="s">
        <v>499</v>
      </c>
      <c r="C24" s="50">
        <f>C17/(C4)</f>
        <v>0.81672719951938899</v>
      </c>
      <c r="D24" s="50">
        <f>D17/(D4)</f>
        <v>0.43164303518527863</v>
      </c>
      <c r="E24" s="50">
        <f>E17/(E4)</f>
        <v>0.80237146159457917</v>
      </c>
      <c r="F24" s="51">
        <f>F17/(F4)</f>
        <v>0.54260321697347291</v>
      </c>
      <c r="G24" s="46">
        <f>(IF(C24 &gt; 0.5, 100, IF(C24 &gt;= 0.2, 50, 0))) +
  (IF(D24 &gt; 0.5, 100, IF(D24 &gt;= 0.2, 50, 0))) +
  (IF(E24 &gt; 0.5, 100, IF(E24 &gt;= 0.2, 50, 0))) +
  (IF(F24 &gt; 0.5, 100, IF(F24 &gt;= 0.2, 50, 0)))</f>
        <v>350</v>
      </c>
      <c r="H24" s="47" t="s">
        <v>571</v>
      </c>
      <c r="I24" s="20"/>
      <c r="J24" s="20"/>
      <c r="K24" s="20"/>
      <c r="L24" s="20"/>
      <c r="M24" s="20"/>
      <c r="N24" s="20"/>
      <c r="O24" s="20"/>
      <c r="P24" s="20"/>
      <c r="Q24" s="20"/>
      <c r="R24" s="20"/>
      <c r="S24" s="20"/>
      <c r="T24" s="20"/>
      <c r="U24" s="20"/>
      <c r="V24" s="20"/>
    </row>
    <row r="25" spans="1:22" x14ac:dyDescent="0.2">
      <c r="A25" s="20"/>
      <c r="B25" s="39" t="s">
        <v>487</v>
      </c>
      <c r="C25" s="50">
        <f>C17/C6</f>
        <v>0.32377088303470092</v>
      </c>
      <c r="D25" s="50">
        <f>D17/D6</f>
        <v>0.17236605138042582</v>
      </c>
      <c r="E25" s="50">
        <f>E17/E6</f>
        <v>0.28105496878286562</v>
      </c>
      <c r="F25" s="51">
        <f>F17/F6</f>
        <v>0.19194617241886019</v>
      </c>
      <c r="G25" s="46">
        <f>(IF(C25 &gt; 0.17, 100, IF(C25 &gt;= 0.1, 50, 0))) +
  (IF(D25 &gt; 0.17, 100, IF(D25 &gt;= 0.1, 50, 0))) +
  (IF(E25 &gt; 0.17, 100, IF(E25 &gt;= 0.1, 50, 0))) +
  (IF(F25 &gt; 0.17, 100, IF(F25 &gt;= 0.1, 50, 0)))</f>
        <v>400</v>
      </c>
      <c r="H25" s="47" t="s">
        <v>572</v>
      </c>
      <c r="I25" s="20"/>
      <c r="J25" s="20"/>
      <c r="K25" s="20"/>
      <c r="L25" s="20"/>
      <c r="M25" s="20"/>
      <c r="N25" s="20"/>
      <c r="O25" s="20"/>
      <c r="P25" s="20"/>
      <c r="Q25" s="20"/>
      <c r="R25" s="20"/>
      <c r="S25" s="20"/>
      <c r="T25" s="20"/>
      <c r="U25" s="20"/>
      <c r="V25" s="20"/>
    </row>
    <row r="26" spans="1:22" x14ac:dyDescent="0.2">
      <c r="A26" s="20"/>
      <c r="B26" s="39" t="s">
        <v>489</v>
      </c>
      <c r="C26" s="50">
        <f>C8/C6</f>
        <v>0.17323875085819243</v>
      </c>
      <c r="D26" s="50">
        <f>D8/D6</f>
        <v>0.17229078882647131</v>
      </c>
      <c r="E26" s="50">
        <f>E8/E6</f>
        <v>0.16127497178540806</v>
      </c>
      <c r="F26" s="51">
        <f>F8/F6</f>
        <v>0.17764224776982784</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0.67575738744130842</v>
      </c>
      <c r="D27" s="50">
        <f>D9/(D13+D10)</f>
        <v>0.7806909872621276</v>
      </c>
      <c r="E27" s="50">
        <f>E9/(E13+E10)</f>
        <v>0.80379380492152319</v>
      </c>
      <c r="F27" s="51">
        <f>F9/(F13+F10)</f>
        <v>0.63576589386398474</v>
      </c>
      <c r="G27" s="46">
        <f>(IF(C27 &lt; 0.8, 100, IF(C27 &lt; 1, 50, 0))) +
  (IF(D27 &lt; 0.8, 100, IF(D27 &lt; 1, 50, 0))) +
  (IF(E27 &lt; 0.8, 100, IF(E27 &lt; 1, 50, 0))) +
  (IF(F27 &lt; 0.8, 100, IF(F27 &lt; 1, 50, 0)))</f>
        <v>350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0.19172332819532964</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0.54256144908379589</v>
      </c>
      <c r="D31" s="50">
        <f>D17/(D13+D10)</f>
        <v>0.30693067420308506</v>
      </c>
      <c r="E31" s="50">
        <f>E17/(E13+E10)</f>
        <v>0.50696521153294505</v>
      </c>
      <c r="F31" s="51">
        <f>F17/(F13+F10)</f>
        <v>0.3139790023005074</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0.54333333333333333</v>
      </c>
      <c r="J2" s="20"/>
      <c r="K2" s="20"/>
      <c r="L2" s="20"/>
      <c r="M2" s="20"/>
      <c r="N2" s="20"/>
      <c r="O2" s="20"/>
      <c r="P2" s="20"/>
      <c r="Q2" s="20"/>
      <c r="R2" s="20"/>
      <c r="S2" s="20"/>
      <c r="T2" s="20"/>
      <c r="U2" s="20"/>
      <c r="V2" s="20"/>
    </row>
    <row r="3" spans="1:22" ht="19" x14ac:dyDescent="0.25">
      <c r="A3" s="20"/>
      <c r="B3" s="26" t="s">
        <v>545</v>
      </c>
      <c r="C3" s="27">
        <v>4765000000</v>
      </c>
      <c r="D3" s="27">
        <v>4804000000</v>
      </c>
      <c r="E3" s="27">
        <v>4901000000</v>
      </c>
      <c r="F3" s="28">
        <v>4344000000</v>
      </c>
      <c r="G3" s="20"/>
      <c r="H3" s="20"/>
      <c r="I3" s="20"/>
      <c r="J3" s="20"/>
      <c r="K3" s="20"/>
      <c r="L3" s="20"/>
      <c r="M3" s="20"/>
      <c r="N3" s="20"/>
      <c r="O3" s="20"/>
      <c r="P3" s="20"/>
      <c r="Q3" s="20"/>
      <c r="R3" s="20"/>
      <c r="S3" s="20"/>
      <c r="T3" s="20"/>
      <c r="U3" s="20"/>
      <c r="V3" s="20"/>
    </row>
    <row r="4" spans="1:22" ht="19" x14ac:dyDescent="0.25">
      <c r="A4" s="20"/>
      <c r="B4" s="29" t="s">
        <v>546</v>
      </c>
      <c r="C4" s="27">
        <v>17076000000</v>
      </c>
      <c r="D4" s="27">
        <v>17112000000</v>
      </c>
      <c r="E4" s="27">
        <v>16502000000</v>
      </c>
      <c r="F4" s="28">
        <v>15878000000</v>
      </c>
      <c r="G4" s="20"/>
      <c r="H4" s="20"/>
      <c r="I4" s="20"/>
      <c r="J4" s="20"/>
      <c r="K4" s="20"/>
      <c r="L4" s="20"/>
      <c r="M4" s="20"/>
      <c r="N4" s="20"/>
      <c r="O4" s="20"/>
      <c r="P4" s="20"/>
      <c r="Q4" s="20"/>
      <c r="R4" s="20"/>
      <c r="S4" s="20"/>
      <c r="T4" s="20"/>
      <c r="U4" s="20"/>
      <c r="V4" s="20"/>
    </row>
    <row r="5" spans="1:22" ht="19" x14ac:dyDescent="0.25">
      <c r="A5" s="20"/>
      <c r="B5" s="29" t="s">
        <v>547</v>
      </c>
      <c r="C5" s="27">
        <v>1647000000</v>
      </c>
      <c r="D5" s="27">
        <v>1827000000</v>
      </c>
      <c r="E5" s="27">
        <v>1875000000</v>
      </c>
      <c r="F5" s="28">
        <v>1953000000</v>
      </c>
      <c r="G5" s="20"/>
      <c r="H5" s="20"/>
      <c r="I5" s="20"/>
      <c r="J5" s="20"/>
      <c r="K5" s="20"/>
      <c r="L5" s="20"/>
      <c r="M5" s="20"/>
      <c r="N5" s="20"/>
      <c r="O5" s="20"/>
      <c r="P5" s="20"/>
      <c r="Q5" s="20"/>
      <c r="R5" s="20"/>
      <c r="S5" s="20"/>
      <c r="T5" s="20"/>
      <c r="U5" s="20"/>
      <c r="V5" s="20"/>
    </row>
    <row r="6" spans="1:22" ht="19" x14ac:dyDescent="0.25">
      <c r="A6" s="20"/>
      <c r="B6" s="29" t="s">
        <v>548</v>
      </c>
      <c r="C6" s="27">
        <v>37000000000</v>
      </c>
      <c r="D6" s="27">
        <v>36365000000</v>
      </c>
      <c r="E6" s="27">
        <v>36742000000</v>
      </c>
      <c r="F6" s="28">
        <v>35403000000</v>
      </c>
      <c r="G6" s="20"/>
      <c r="H6" s="20"/>
      <c r="I6" s="20"/>
      <c r="J6" s="20"/>
      <c r="K6" s="20"/>
      <c r="L6" s="20"/>
      <c r="M6" s="20"/>
      <c r="N6" s="20"/>
      <c r="O6" s="20"/>
      <c r="P6" s="20"/>
      <c r="Q6" s="20"/>
      <c r="R6" s="20"/>
      <c r="S6" s="20"/>
      <c r="T6" s="20"/>
      <c r="U6" s="20"/>
      <c r="V6" s="20"/>
    </row>
    <row r="7" spans="1:22" ht="19" x14ac:dyDescent="0.25">
      <c r="A7" s="20"/>
      <c r="B7" s="29" t="s">
        <v>549</v>
      </c>
      <c r="C7" s="27">
        <v>7150000000</v>
      </c>
      <c r="D7" s="27">
        <v>6760000000</v>
      </c>
      <c r="E7" s="27">
        <v>7230000000</v>
      </c>
      <c r="F7" s="28">
        <v>5502000000</v>
      </c>
      <c r="G7" s="20"/>
      <c r="H7" s="20"/>
      <c r="I7" s="20"/>
      <c r="J7" s="20"/>
      <c r="K7" s="20"/>
      <c r="L7" s="20"/>
      <c r="M7" s="20"/>
      <c r="N7" s="20"/>
      <c r="O7" s="20"/>
      <c r="P7" s="20"/>
      <c r="Q7" s="20"/>
      <c r="R7" s="20"/>
      <c r="S7" s="20"/>
      <c r="T7" s="20"/>
      <c r="U7" s="20"/>
      <c r="V7" s="20"/>
    </row>
    <row r="8" spans="1:22" ht="19" x14ac:dyDescent="0.25">
      <c r="A8" s="20"/>
      <c r="B8" s="29" t="s">
        <v>550</v>
      </c>
      <c r="C8" s="27">
        <v>16792000000</v>
      </c>
      <c r="D8" s="27">
        <v>16862000000</v>
      </c>
      <c r="E8" s="27">
        <v>17524000000</v>
      </c>
      <c r="F8" s="28">
        <v>21797000000</v>
      </c>
      <c r="G8" s="20"/>
      <c r="H8" s="20"/>
      <c r="I8" s="20"/>
      <c r="J8" s="20"/>
      <c r="K8" s="20"/>
      <c r="L8" s="20"/>
      <c r="M8" s="20"/>
      <c r="N8" s="20"/>
      <c r="O8" s="20"/>
      <c r="P8" s="20"/>
      <c r="Q8" s="20"/>
      <c r="R8" s="20"/>
      <c r="S8" s="20"/>
      <c r="T8" s="20"/>
      <c r="U8" s="20"/>
      <c r="V8" s="20"/>
    </row>
    <row r="9" spans="1:22" ht="19" x14ac:dyDescent="0.25">
      <c r="A9" s="20"/>
      <c r="B9" s="29" t="s">
        <v>551</v>
      </c>
      <c r="C9" s="27">
        <v>23942000000</v>
      </c>
      <c r="D9" s="27">
        <v>23622000000</v>
      </c>
      <c r="E9" s="27">
        <v>24754000000</v>
      </c>
      <c r="F9" s="28">
        <v>27299000000</v>
      </c>
      <c r="G9" s="20"/>
      <c r="H9" s="20"/>
      <c r="I9" s="20"/>
      <c r="J9" s="20"/>
      <c r="K9" s="20"/>
      <c r="L9" s="20"/>
      <c r="M9" s="20"/>
      <c r="N9" s="20"/>
      <c r="O9" s="20"/>
      <c r="P9" s="20"/>
      <c r="Q9" s="20"/>
      <c r="R9" s="20"/>
      <c r="S9" s="20"/>
      <c r="T9" s="20"/>
      <c r="U9" s="20"/>
      <c r="V9" s="20"/>
    </row>
    <row r="10" spans="1:22" ht="19" x14ac:dyDescent="0.25">
      <c r="A10" s="20"/>
      <c r="B10" s="29" t="s">
        <v>552</v>
      </c>
      <c r="C10" s="27">
        <v>1450000000</v>
      </c>
      <c r="D10" s="27">
        <v>1346000000</v>
      </c>
      <c r="E10" s="27">
        <v>965000000</v>
      </c>
      <c r="F10" s="28">
        <v>531000000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9692000000</v>
      </c>
      <c r="D12" s="27">
        <v>9195000000</v>
      </c>
      <c r="E12" s="27">
        <v>8563000000</v>
      </c>
      <c r="F12" s="28">
        <v>4440000000</v>
      </c>
      <c r="G12" s="20"/>
      <c r="H12" s="20"/>
      <c r="I12" s="20"/>
      <c r="J12" s="20"/>
      <c r="K12" s="20"/>
      <c r="L12" s="20"/>
      <c r="M12" s="20"/>
      <c r="N12" s="20"/>
      <c r="O12" s="20"/>
      <c r="P12" s="20"/>
      <c r="Q12" s="20"/>
      <c r="R12" s="20"/>
      <c r="S12" s="20"/>
      <c r="T12" s="20"/>
      <c r="U12" s="20"/>
      <c r="V12" s="20"/>
    </row>
    <row r="13" spans="1:22" ht="19" x14ac:dyDescent="0.25">
      <c r="A13" s="20"/>
      <c r="B13" s="29" t="s">
        <v>555</v>
      </c>
      <c r="C13" s="27">
        <v>13058000000</v>
      </c>
      <c r="D13" s="27">
        <v>12743000000</v>
      </c>
      <c r="E13" s="27">
        <v>11988000000</v>
      </c>
      <c r="F13" s="28">
        <v>8104000000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130000000</v>
      </c>
      <c r="D15" s="27">
        <v>124000000</v>
      </c>
      <c r="E15" s="27">
        <v>124000000</v>
      </c>
      <c r="F15" s="28">
        <v>113000000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4942000000</v>
      </c>
      <c r="D17" s="34">
        <v>6119000000</v>
      </c>
      <c r="E17" s="34">
        <v>7695000000</v>
      </c>
      <c r="F17" s="35">
        <v>3404000000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Pass</v>
      </c>
      <c r="F21" s="45"/>
      <c r="G21" s="46">
        <f>(((COUNTIF(C21:E21, "Pass") * 100) + (COUNTIF(C21:E21, "Fail") * 0)) * (400/300)) / 2</f>
        <v>66.666666666666657</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Fail</v>
      </c>
      <c r="E22" s="44" t="str">
        <f>IF(E17&gt;F17, "Pass", "Fail")</f>
        <v>Pass</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Pass</v>
      </c>
      <c r="F23" s="49" t="str">
        <f>IF(F17&gt;F7, "Pass", "Fail")</f>
        <v>Fail</v>
      </c>
      <c r="G23" s="46">
        <f>(COUNTIF(C23:F23, "Pass") * 100) + (COUNTIF(C23:F23, "Fail") * 0)</f>
        <v>100</v>
      </c>
      <c r="H23" s="47" t="s">
        <v>570</v>
      </c>
      <c r="I23" s="20"/>
      <c r="J23" s="20"/>
      <c r="K23" s="20"/>
      <c r="L23" s="20"/>
      <c r="M23" s="20"/>
      <c r="N23" s="20"/>
      <c r="O23" s="20"/>
      <c r="P23" s="20"/>
      <c r="Q23" s="20"/>
      <c r="R23" s="20"/>
      <c r="S23" s="20"/>
      <c r="T23" s="20"/>
      <c r="U23" s="20"/>
      <c r="V23" s="20"/>
    </row>
    <row r="24" spans="1:22" x14ac:dyDescent="0.2">
      <c r="A24" s="20"/>
      <c r="B24" s="39" t="s">
        <v>499</v>
      </c>
      <c r="C24" s="50">
        <f>C17/(C4)</f>
        <v>0.28941204029046613</v>
      </c>
      <c r="D24" s="50">
        <f>D17/(D4)</f>
        <v>0.35758532024310424</v>
      </c>
      <c r="E24" s="50">
        <f>E17/(E4)</f>
        <v>0.46630711428917709</v>
      </c>
      <c r="F24" s="51">
        <f>F17/(F4)</f>
        <v>0.21438468320947224</v>
      </c>
      <c r="G24" s="46">
        <f>(IF(C24 &gt; 0.5, 100, IF(C24 &gt;= 0.2, 50, 0))) +
  (IF(D24 &gt; 0.5, 100, IF(D24 &gt;= 0.2, 50, 0))) +
  (IF(E24 &gt; 0.5, 100, IF(E24 &gt;= 0.2, 50, 0))) +
  (IF(F24 &gt; 0.5, 100, IF(F24 &gt;= 0.2, 50, 0)))</f>
        <v>200</v>
      </c>
      <c r="H24" s="47" t="s">
        <v>571</v>
      </c>
      <c r="I24" s="20"/>
      <c r="J24" s="20"/>
      <c r="K24" s="20"/>
      <c r="L24" s="20"/>
      <c r="M24" s="20"/>
      <c r="N24" s="20"/>
      <c r="O24" s="20"/>
      <c r="P24" s="20"/>
      <c r="Q24" s="20"/>
      <c r="R24" s="20"/>
      <c r="S24" s="20"/>
      <c r="T24" s="20"/>
      <c r="U24" s="20"/>
      <c r="V24" s="20"/>
    </row>
    <row r="25" spans="1:22" x14ac:dyDescent="0.2">
      <c r="A25" s="20"/>
      <c r="B25" s="39" t="s">
        <v>487</v>
      </c>
      <c r="C25" s="50">
        <f>C17/C6</f>
        <v>0.13356756756756757</v>
      </c>
      <c r="D25" s="50">
        <f>D17/D6</f>
        <v>0.16826619001787432</v>
      </c>
      <c r="E25" s="50">
        <f>E17/E6</f>
        <v>0.20943334603451091</v>
      </c>
      <c r="F25" s="51">
        <f>F17/F6</f>
        <v>9.6150043781600428E-2</v>
      </c>
      <c r="G25" s="46">
        <f>(IF(C25 &gt; 0.17, 100, IF(C25 &gt;= 0.1, 50, 0))) +
  (IF(D25 &gt; 0.17, 100, IF(D25 &gt;= 0.1, 50, 0))) +
  (IF(E25 &gt; 0.17, 100, IF(E25 &gt;= 0.1, 50, 0))) +
  (IF(F25 &gt; 0.17, 100, IF(F25 &gt;= 0.1, 50, 0)))</f>
        <v>200</v>
      </c>
      <c r="H25" s="47" t="s">
        <v>572</v>
      </c>
      <c r="I25" s="20"/>
      <c r="J25" s="20"/>
      <c r="K25" s="20"/>
      <c r="L25" s="20"/>
      <c r="M25" s="20"/>
      <c r="N25" s="20"/>
      <c r="O25" s="20"/>
      <c r="P25" s="20"/>
      <c r="Q25" s="20"/>
      <c r="R25" s="20"/>
      <c r="S25" s="20"/>
      <c r="T25" s="20"/>
      <c r="U25" s="20"/>
      <c r="V25" s="20"/>
    </row>
    <row r="26" spans="1:22" x14ac:dyDescent="0.2">
      <c r="A26" s="20"/>
      <c r="B26" s="39" t="s">
        <v>489</v>
      </c>
      <c r="C26" s="50">
        <f>C8/C6</f>
        <v>0.45383783783783782</v>
      </c>
      <c r="D26" s="50">
        <f>D8/D6</f>
        <v>0.46368761171456069</v>
      </c>
      <c r="E26" s="50">
        <f>E8/E6</f>
        <v>0.47694736269119808</v>
      </c>
      <c r="F26" s="51">
        <f>F8/F6</f>
        <v>0.61568228681185211</v>
      </c>
      <c r="G26" s="46">
        <f>(IF(C26 &lt; 0.5, 100, 0)) +
  (IF(D26 &lt; 0.5, 100, 0)) +
  (IF(E26 &lt; 0.5, 100, 0)) +
  (IF(F26 &lt; 0.5, 100, 0))</f>
        <v>300</v>
      </c>
      <c r="H26" s="47" t="s">
        <v>573</v>
      </c>
      <c r="I26" s="20"/>
      <c r="J26" s="20"/>
      <c r="K26" s="20"/>
      <c r="L26" s="20"/>
      <c r="M26" s="20"/>
      <c r="N26" s="20"/>
      <c r="O26" s="20"/>
      <c r="P26" s="20"/>
      <c r="Q26" s="20"/>
      <c r="R26" s="20"/>
      <c r="S26" s="20"/>
      <c r="T26" s="20"/>
      <c r="U26" s="20"/>
      <c r="V26" s="20"/>
    </row>
    <row r="27" spans="1:22" x14ac:dyDescent="0.2">
      <c r="A27" s="20"/>
      <c r="B27" s="39" t="s">
        <v>574</v>
      </c>
      <c r="C27" s="50">
        <f>C9/(C13+C10)</f>
        <v>1.6502619244554728</v>
      </c>
      <c r="D27" s="50">
        <f>D9/(D13+D10)</f>
        <v>1.6766271559372561</v>
      </c>
      <c r="E27" s="50">
        <f>E9/(E13+E10)</f>
        <v>1.9110630741913071</v>
      </c>
      <c r="F27" s="51">
        <f>F9/(F13+F10)</f>
        <v>3.1614360162130861</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0.35215354249462161</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0.34063964709125999</v>
      </c>
      <c r="D31" s="50">
        <f>D17/(D13+D10)</f>
        <v>0.4343104549648662</v>
      </c>
      <c r="E31" s="50">
        <f>E17/(E13+E10)</f>
        <v>0.59407087161275385</v>
      </c>
      <c r="F31" s="51">
        <f>F17/(F13+F10)</f>
        <v>0.39420961204400695</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0.46333333333333326</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1739000000</v>
      </c>
      <c r="D4" s="27">
        <v>1654000000</v>
      </c>
      <c r="E4" s="27">
        <v>1144765000</v>
      </c>
      <c r="F4" s="28">
        <v>1161558000</v>
      </c>
      <c r="G4" s="20"/>
      <c r="H4" s="20"/>
      <c r="I4" s="20"/>
      <c r="J4" s="20"/>
      <c r="K4" s="20"/>
      <c r="L4" s="20"/>
      <c r="M4" s="20"/>
      <c r="N4" s="20"/>
      <c r="O4" s="20"/>
      <c r="P4" s="20"/>
      <c r="Q4" s="20"/>
      <c r="R4" s="20"/>
      <c r="S4" s="20"/>
      <c r="T4" s="20"/>
      <c r="U4" s="20"/>
      <c r="V4" s="20"/>
    </row>
    <row r="5" spans="1:22" ht="19" x14ac:dyDescent="0.25">
      <c r="A5" s="20"/>
      <c r="B5" s="29" t="s">
        <v>547</v>
      </c>
      <c r="C5" s="27">
        <v>8465000000</v>
      </c>
      <c r="D5" s="27">
        <v>8490000000</v>
      </c>
      <c r="E5" s="27">
        <v>4593112000</v>
      </c>
      <c r="F5" s="28">
        <v>4593112000</v>
      </c>
      <c r="G5" s="20"/>
      <c r="H5" s="20"/>
      <c r="I5" s="20"/>
      <c r="J5" s="20"/>
      <c r="K5" s="20"/>
      <c r="L5" s="20"/>
      <c r="M5" s="20"/>
      <c r="N5" s="20"/>
      <c r="O5" s="20"/>
      <c r="P5" s="20"/>
      <c r="Q5" s="20"/>
      <c r="R5" s="20"/>
      <c r="S5" s="20"/>
      <c r="T5" s="20"/>
      <c r="U5" s="20"/>
      <c r="V5" s="20"/>
    </row>
    <row r="6" spans="1:22" ht="19" x14ac:dyDescent="0.25">
      <c r="A6" s="20"/>
      <c r="B6" s="29" t="s">
        <v>548</v>
      </c>
      <c r="C6" s="27">
        <v>208264000000</v>
      </c>
      <c r="D6" s="27">
        <v>200730000000</v>
      </c>
      <c r="E6" s="27">
        <v>155107160000</v>
      </c>
      <c r="F6" s="28">
        <v>142601105000</v>
      </c>
      <c r="G6" s="20"/>
      <c r="H6" s="20"/>
      <c r="I6" s="20"/>
      <c r="J6" s="20"/>
      <c r="K6" s="20"/>
      <c r="L6" s="20"/>
      <c r="M6" s="20"/>
      <c r="N6" s="20"/>
      <c r="O6" s="20"/>
      <c r="P6" s="20"/>
      <c r="Q6" s="20"/>
      <c r="R6" s="20"/>
      <c r="S6" s="20"/>
      <c r="T6" s="20"/>
      <c r="U6" s="20"/>
      <c r="V6" s="20"/>
    </row>
    <row r="7" spans="1:22" ht="19" x14ac:dyDescent="0.25">
      <c r="A7" s="20"/>
      <c r="B7" s="29" t="s">
        <v>549</v>
      </c>
      <c r="C7" s="27">
        <v>0</v>
      </c>
      <c r="D7" s="27">
        <v>0</v>
      </c>
      <c r="E7" s="27">
        <v>0</v>
      </c>
      <c r="F7" s="28">
        <v>0</v>
      </c>
      <c r="G7" s="20"/>
      <c r="H7" s="20"/>
      <c r="I7" s="20"/>
      <c r="J7" s="20"/>
      <c r="K7" s="20"/>
      <c r="L7" s="20"/>
      <c r="M7" s="20"/>
      <c r="N7" s="20"/>
      <c r="O7" s="20"/>
      <c r="P7" s="20"/>
      <c r="Q7" s="20"/>
      <c r="R7" s="20"/>
      <c r="S7" s="20"/>
      <c r="T7" s="20"/>
      <c r="U7" s="20"/>
      <c r="V7" s="20"/>
    </row>
    <row r="8" spans="1:22" ht="19" x14ac:dyDescent="0.25">
      <c r="A8" s="20"/>
      <c r="B8" s="29" t="s">
        <v>550</v>
      </c>
      <c r="C8" s="27">
        <v>0</v>
      </c>
      <c r="D8" s="27">
        <v>0</v>
      </c>
      <c r="E8" s="27">
        <v>0</v>
      </c>
      <c r="F8" s="28">
        <v>0</v>
      </c>
      <c r="G8" s="20"/>
      <c r="H8" s="20"/>
      <c r="I8" s="20"/>
      <c r="J8" s="20"/>
      <c r="K8" s="20"/>
      <c r="L8" s="20"/>
      <c r="M8" s="20"/>
      <c r="N8" s="20"/>
      <c r="O8" s="20"/>
      <c r="P8" s="20"/>
      <c r="Q8" s="20"/>
      <c r="R8" s="20"/>
      <c r="S8" s="20"/>
      <c r="T8" s="20"/>
      <c r="U8" s="20"/>
      <c r="V8" s="20"/>
    </row>
    <row r="9" spans="1:22" ht="19" x14ac:dyDescent="0.25">
      <c r="A9" s="20"/>
      <c r="B9" s="29" t="s">
        <v>551</v>
      </c>
      <c r="C9" s="27">
        <v>181307000000</v>
      </c>
      <c r="D9" s="27">
        <v>175412000000</v>
      </c>
      <c r="E9" s="27">
        <v>137203755000</v>
      </c>
      <c r="F9" s="28">
        <v>126413822000</v>
      </c>
      <c r="G9" s="20"/>
      <c r="H9" s="20"/>
      <c r="I9" s="20"/>
      <c r="J9" s="20"/>
      <c r="K9" s="20"/>
      <c r="L9" s="20"/>
      <c r="M9" s="20"/>
      <c r="N9" s="20"/>
      <c r="O9" s="20"/>
      <c r="P9" s="20"/>
      <c r="Q9" s="20"/>
      <c r="R9" s="20"/>
      <c r="S9" s="20"/>
      <c r="T9" s="20"/>
      <c r="U9" s="20"/>
      <c r="V9" s="20"/>
    </row>
    <row r="10" spans="1:22" ht="19" x14ac:dyDescent="0.25">
      <c r="A10" s="20"/>
      <c r="B10" s="29" t="s">
        <v>552</v>
      </c>
      <c r="C10" s="27">
        <v>2230000000</v>
      </c>
      <c r="D10" s="27">
        <v>1750000000</v>
      </c>
      <c r="E10" s="27">
        <v>5081548000</v>
      </c>
      <c r="F10" s="28">
        <v>5142732000</v>
      </c>
      <c r="G10" s="20"/>
      <c r="H10" s="20"/>
      <c r="I10" s="20"/>
      <c r="J10" s="20"/>
      <c r="K10" s="20"/>
      <c r="L10" s="20"/>
      <c r="M10" s="20"/>
      <c r="N10" s="20"/>
      <c r="O10" s="20"/>
      <c r="P10" s="20"/>
      <c r="Q10" s="20"/>
      <c r="R10" s="20"/>
      <c r="S10" s="20"/>
      <c r="T10" s="20"/>
      <c r="U10" s="20"/>
      <c r="V10" s="20"/>
    </row>
    <row r="11" spans="1:22" ht="19" x14ac:dyDescent="0.25">
      <c r="A11" s="20"/>
      <c r="B11" s="29" t="s">
        <v>553</v>
      </c>
      <c r="C11" s="27">
        <v>2011000000</v>
      </c>
      <c r="D11" s="27">
        <v>2011000000</v>
      </c>
      <c r="E11" s="27">
        <v>1750000000</v>
      </c>
      <c r="F11" s="28">
        <v>1250000000</v>
      </c>
      <c r="G11" s="20"/>
      <c r="H11" s="20"/>
      <c r="I11" s="20"/>
      <c r="J11" s="20"/>
      <c r="K11" s="20"/>
      <c r="L11" s="20"/>
      <c r="M11" s="20"/>
      <c r="N11" s="20"/>
      <c r="O11" s="20"/>
      <c r="P11" s="20"/>
      <c r="Q11" s="20"/>
      <c r="R11" s="20"/>
      <c r="S11" s="20"/>
      <c r="T11" s="20"/>
      <c r="U11" s="20"/>
      <c r="V11" s="20"/>
    </row>
    <row r="12" spans="1:22" ht="19" x14ac:dyDescent="0.25">
      <c r="A12" s="20"/>
      <c r="B12" s="29" t="s">
        <v>554</v>
      </c>
      <c r="C12" s="27">
        <v>17524000000</v>
      </c>
      <c r="D12" s="27">
        <v>15754000000</v>
      </c>
      <c r="E12" s="27">
        <v>14646448000</v>
      </c>
      <c r="F12" s="28">
        <v>13444428000</v>
      </c>
      <c r="G12" s="20"/>
      <c r="H12" s="20"/>
      <c r="I12" s="20"/>
      <c r="J12" s="20"/>
      <c r="K12" s="20"/>
      <c r="L12" s="20"/>
      <c r="M12" s="20"/>
      <c r="N12" s="20"/>
      <c r="O12" s="20"/>
      <c r="P12" s="20"/>
      <c r="Q12" s="20"/>
      <c r="R12" s="20"/>
      <c r="S12" s="20"/>
      <c r="T12" s="20"/>
      <c r="U12" s="20"/>
      <c r="V12" s="20"/>
    </row>
    <row r="13" spans="1:22" ht="19" x14ac:dyDescent="0.25">
      <c r="A13" s="20"/>
      <c r="B13" s="29" t="s">
        <v>555</v>
      </c>
      <c r="C13" s="27">
        <v>26957000000</v>
      </c>
      <c r="D13" s="27">
        <v>25318000000</v>
      </c>
      <c r="E13" s="27">
        <v>17903405000</v>
      </c>
      <c r="F13" s="28">
        <v>16187283000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3905000000</v>
      </c>
      <c r="D17" s="34">
        <v>4574000000</v>
      </c>
      <c r="E17" s="34">
        <v>2715000000</v>
      </c>
      <c r="F17" s="35">
        <v>789187000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f>C17/(C4)</f>
        <v>2.2455434157561815</v>
      </c>
      <c r="D24" s="50">
        <f>D17/(D4)</f>
        <v>2.765417170495768</v>
      </c>
      <c r="E24" s="50">
        <f>E17/(E4)</f>
        <v>2.37166580040445</v>
      </c>
      <c r="F24" s="51">
        <f>F17/(F4)</f>
        <v>0.67942108788368727</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1.8750240079898589E-2</v>
      </c>
      <c r="D25" s="50">
        <f>D17/D6</f>
        <v>2.2786828077517064E-2</v>
      </c>
      <c r="E25" s="50">
        <f>E17/E6</f>
        <v>1.7504027538122677E-2</v>
      </c>
      <c r="F25" s="51">
        <f>F17/F6</f>
        <v>5.5342278027929728E-3</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v>
      </c>
      <c r="D26" s="50">
        <f>D8/D6</f>
        <v>0</v>
      </c>
      <c r="E26" s="50">
        <f>E8/E6</f>
        <v>0</v>
      </c>
      <c r="F26" s="51">
        <f>F8/F6</f>
        <v>0</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6.211909411724398</v>
      </c>
      <c r="D27" s="50">
        <f>D9/(D13+D10)</f>
        <v>6.480419683759421</v>
      </c>
      <c r="E27" s="50">
        <f>E9/(E13+E10)</f>
        <v>5.9692858627990235</v>
      </c>
      <c r="F27" s="51">
        <f>F9/(F13+F10)</f>
        <v>5.9265697656565175</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Fail</v>
      </c>
      <c r="D28" s="52" t="str">
        <f>IF(D11=0, "Pass", "Fail")</f>
        <v>Fail</v>
      </c>
      <c r="E28" s="52" t="str">
        <f>IF(E11=0, "Pass", "Fail")</f>
        <v>Fail</v>
      </c>
      <c r="F28" s="53" t="str">
        <f>IF(F11=0, "Pass", "Fail")</f>
        <v>Fail</v>
      </c>
      <c r="G28" s="46">
        <f>(COUNTIF(C28:F28, "Pass") * 100) + (COUNTIF(C28:F28, "Fail") * 0)</f>
        <v>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9.2459375867490159E-2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0.13379244184054545</v>
      </c>
      <c r="D31" s="50">
        <f>D17/(D13+D10)</f>
        <v>0.16898182355548988</v>
      </c>
      <c r="E31" s="50">
        <f>E17/(E13+E10)</f>
        <v>0.11812075491300765</v>
      </c>
      <c r="F31" s="51">
        <f>F17/(F13+F10)</f>
        <v>3.6998895687602659E-2</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0.81208333333333338</v>
      </c>
      <c r="J2" s="20"/>
      <c r="K2" s="20"/>
      <c r="L2" s="20"/>
      <c r="M2" s="20"/>
      <c r="N2" s="20"/>
      <c r="O2" s="20"/>
      <c r="P2" s="20"/>
      <c r="Q2" s="20"/>
      <c r="R2" s="20"/>
      <c r="S2" s="20"/>
      <c r="T2" s="20"/>
      <c r="U2" s="20"/>
      <c r="V2" s="20"/>
    </row>
    <row r="3" spans="1:22" ht="19" x14ac:dyDescent="0.25">
      <c r="A3" s="20"/>
      <c r="B3" s="26" t="s">
        <v>545</v>
      </c>
      <c r="C3" s="27">
        <v>186000000</v>
      </c>
      <c r="D3" s="27">
        <v>125000000</v>
      </c>
      <c r="E3" s="27">
        <v>77000000</v>
      </c>
      <c r="F3" s="28">
        <v>76000000</v>
      </c>
      <c r="G3" s="20"/>
      <c r="H3" s="20"/>
      <c r="I3" s="20"/>
      <c r="J3" s="20"/>
      <c r="K3" s="20"/>
      <c r="L3" s="20"/>
      <c r="M3" s="20"/>
      <c r="N3" s="20"/>
      <c r="O3" s="20"/>
      <c r="P3" s="20"/>
      <c r="Q3" s="20"/>
      <c r="R3" s="20"/>
      <c r="S3" s="20"/>
      <c r="T3" s="20"/>
      <c r="U3" s="20"/>
      <c r="V3" s="20"/>
    </row>
    <row r="4" spans="1:22" ht="19" x14ac:dyDescent="0.25">
      <c r="A4" s="20"/>
      <c r="B4" s="29" t="s">
        <v>546</v>
      </c>
      <c r="C4" s="27">
        <v>17213000000</v>
      </c>
      <c r="D4" s="27">
        <v>17377000000</v>
      </c>
      <c r="E4" s="27">
        <v>14499000000</v>
      </c>
      <c r="F4" s="28">
        <v>15638000000</v>
      </c>
      <c r="G4" s="20"/>
      <c r="H4" s="20"/>
      <c r="I4" s="20"/>
      <c r="J4" s="20"/>
      <c r="K4" s="20"/>
      <c r="L4" s="20"/>
      <c r="M4" s="20"/>
      <c r="N4" s="20"/>
      <c r="O4" s="20"/>
      <c r="P4" s="20"/>
      <c r="Q4" s="20"/>
      <c r="R4" s="20"/>
      <c r="S4" s="20"/>
      <c r="T4" s="20"/>
      <c r="U4" s="20"/>
      <c r="V4" s="20"/>
    </row>
    <row r="5" spans="1:22" ht="19" x14ac:dyDescent="0.25">
      <c r="A5" s="20"/>
      <c r="B5" s="29" t="s">
        <v>547</v>
      </c>
      <c r="C5" s="27">
        <v>0</v>
      </c>
      <c r="D5" s="27">
        <v>0</v>
      </c>
      <c r="E5" s="27">
        <v>0</v>
      </c>
      <c r="F5" s="28">
        <v>0</v>
      </c>
      <c r="G5" s="20"/>
      <c r="H5" s="20"/>
      <c r="I5" s="20"/>
      <c r="J5" s="20"/>
      <c r="K5" s="20"/>
      <c r="L5" s="20"/>
      <c r="M5" s="20"/>
      <c r="N5" s="20"/>
      <c r="O5" s="20"/>
      <c r="P5" s="20"/>
      <c r="Q5" s="20"/>
      <c r="R5" s="20"/>
      <c r="S5" s="20"/>
      <c r="T5" s="20"/>
      <c r="U5" s="20"/>
      <c r="V5" s="20"/>
    </row>
    <row r="6" spans="1:22" ht="19" x14ac:dyDescent="0.25">
      <c r="A6" s="20"/>
      <c r="B6" s="29" t="s">
        <v>548</v>
      </c>
      <c r="C6" s="27">
        <v>19575000000</v>
      </c>
      <c r="D6" s="27">
        <v>19940000000</v>
      </c>
      <c r="E6" s="27">
        <v>16994000000</v>
      </c>
      <c r="F6" s="28">
        <v>17956000000</v>
      </c>
      <c r="G6" s="20"/>
      <c r="H6" s="20"/>
      <c r="I6" s="20"/>
      <c r="J6" s="20"/>
      <c r="K6" s="20"/>
      <c r="L6" s="20"/>
      <c r="M6" s="20"/>
      <c r="N6" s="20"/>
      <c r="O6" s="20"/>
      <c r="P6" s="20"/>
      <c r="Q6" s="20"/>
      <c r="R6" s="20"/>
      <c r="S6" s="20"/>
      <c r="T6" s="20"/>
      <c r="U6" s="20"/>
      <c r="V6" s="20"/>
    </row>
    <row r="7" spans="1:22" ht="19" x14ac:dyDescent="0.25">
      <c r="A7" s="20"/>
      <c r="B7" s="29" t="s">
        <v>549</v>
      </c>
      <c r="C7" s="27">
        <v>3922000000</v>
      </c>
      <c r="D7" s="27">
        <v>2306000000</v>
      </c>
      <c r="E7" s="27">
        <v>1637000000</v>
      </c>
      <c r="F7" s="28">
        <v>1213000000</v>
      </c>
      <c r="G7" s="20"/>
      <c r="H7" s="20"/>
      <c r="I7" s="20"/>
      <c r="J7" s="20"/>
      <c r="K7" s="20"/>
      <c r="L7" s="20"/>
      <c r="M7" s="20"/>
      <c r="N7" s="20"/>
      <c r="O7" s="20"/>
      <c r="P7" s="20"/>
      <c r="Q7" s="20"/>
      <c r="R7" s="20"/>
      <c r="S7" s="20"/>
      <c r="T7" s="20"/>
      <c r="U7" s="20"/>
      <c r="V7" s="20"/>
    </row>
    <row r="8" spans="1:22" ht="19" x14ac:dyDescent="0.25">
      <c r="A8" s="20"/>
      <c r="B8" s="29" t="s">
        <v>550</v>
      </c>
      <c r="C8" s="27">
        <v>4448000000</v>
      </c>
      <c r="D8" s="27">
        <v>6237000000</v>
      </c>
      <c r="E8" s="27">
        <v>4671000000</v>
      </c>
      <c r="F8" s="28">
        <v>6182000000</v>
      </c>
      <c r="G8" s="20"/>
      <c r="H8" s="20"/>
      <c r="I8" s="20"/>
      <c r="J8" s="20"/>
      <c r="K8" s="20"/>
      <c r="L8" s="20"/>
      <c r="M8" s="20"/>
      <c r="N8" s="20"/>
      <c r="O8" s="20"/>
      <c r="P8" s="20"/>
      <c r="Q8" s="20"/>
      <c r="R8" s="20"/>
      <c r="S8" s="20"/>
      <c r="T8" s="20"/>
      <c r="U8" s="20"/>
      <c r="V8" s="20"/>
    </row>
    <row r="9" spans="1:22" ht="19" x14ac:dyDescent="0.25">
      <c r="A9" s="20"/>
      <c r="B9" s="29" t="s">
        <v>551</v>
      </c>
      <c r="C9" s="27">
        <v>8370000000</v>
      </c>
      <c r="D9" s="27">
        <v>8543000000</v>
      </c>
      <c r="E9" s="27">
        <v>6308000000</v>
      </c>
      <c r="F9" s="28">
        <v>7395000000</v>
      </c>
      <c r="G9" s="20"/>
      <c r="H9" s="20"/>
      <c r="I9" s="20"/>
      <c r="J9" s="20"/>
      <c r="K9" s="20"/>
      <c r="L9" s="20"/>
      <c r="M9" s="20"/>
      <c r="N9" s="20"/>
      <c r="O9" s="20"/>
      <c r="P9" s="20"/>
      <c r="Q9" s="20"/>
      <c r="R9" s="20"/>
      <c r="S9" s="20"/>
      <c r="T9" s="20"/>
      <c r="U9" s="20"/>
      <c r="V9" s="20"/>
    </row>
    <row r="10" spans="1:22" ht="19" x14ac:dyDescent="0.25">
      <c r="A10" s="20"/>
      <c r="B10" s="29" t="s">
        <v>552</v>
      </c>
      <c r="C10" s="27">
        <v>8952000000</v>
      </c>
      <c r="D10" s="27">
        <v>7512000000</v>
      </c>
      <c r="E10" s="27">
        <v>4825000000</v>
      </c>
      <c r="F10" s="28">
        <v>4089000000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11966000000</v>
      </c>
      <c r="D12" s="27">
        <v>10663000000</v>
      </c>
      <c r="E12" s="27">
        <v>7271000000</v>
      </c>
      <c r="F12" s="28">
        <v>6466000000</v>
      </c>
      <c r="G12" s="20"/>
      <c r="H12" s="20"/>
      <c r="I12" s="20"/>
      <c r="J12" s="20"/>
      <c r="K12" s="20"/>
      <c r="L12" s="20"/>
      <c r="M12" s="20"/>
      <c r="N12" s="20"/>
      <c r="O12" s="20"/>
      <c r="P12" s="20"/>
      <c r="Q12" s="20"/>
      <c r="R12" s="20"/>
      <c r="S12" s="20"/>
      <c r="T12" s="20"/>
      <c r="U12" s="20"/>
      <c r="V12" s="20"/>
    </row>
    <row r="13" spans="1:22" ht="19" x14ac:dyDescent="0.25">
      <c r="A13" s="20"/>
      <c r="B13" s="29" t="s">
        <v>555</v>
      </c>
      <c r="C13" s="27">
        <v>11205000000</v>
      </c>
      <c r="D13" s="27">
        <v>11397000000</v>
      </c>
      <c r="E13" s="27">
        <v>10686000000</v>
      </c>
      <c r="F13" s="28">
        <v>10561000000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4087000000</v>
      </c>
      <c r="D17" s="34">
        <v>5428000000</v>
      </c>
      <c r="E17" s="34">
        <v>3239000000</v>
      </c>
      <c r="F17" s="35">
        <v>1473000000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f>C17/(C4)</f>
        <v>0.23743682100737815</v>
      </c>
      <c r="D24" s="50">
        <f>D17/(D4)</f>
        <v>0.31236692179317488</v>
      </c>
      <c r="E24" s="50">
        <f>E17/(E4)</f>
        <v>0.223394716877026</v>
      </c>
      <c r="F24" s="51">
        <f>F17/(F4)</f>
        <v>9.4193630899091954E-2</v>
      </c>
      <c r="G24" s="46">
        <f>(IF(C24 &gt; 0.5, 100, IF(C24 &gt;= 0.2, 50, 0))) +
  (IF(D24 &gt; 0.5, 100, IF(D24 &gt;= 0.2, 50, 0))) +
  (IF(E24 &gt; 0.5, 100, IF(E24 &gt;= 0.2, 50, 0))) +
  (IF(F24 &gt; 0.5, 100, IF(F24 &gt;= 0.2, 50, 0)))</f>
        <v>150</v>
      </c>
      <c r="H24" s="47" t="s">
        <v>571</v>
      </c>
      <c r="I24" s="20"/>
      <c r="J24" s="20"/>
      <c r="K24" s="20"/>
      <c r="L24" s="20"/>
      <c r="M24" s="20"/>
      <c r="N24" s="20"/>
      <c r="O24" s="20"/>
      <c r="P24" s="20"/>
      <c r="Q24" s="20"/>
      <c r="R24" s="20"/>
      <c r="S24" s="20"/>
      <c r="T24" s="20"/>
      <c r="U24" s="20"/>
      <c r="V24" s="20"/>
    </row>
    <row r="25" spans="1:22" x14ac:dyDescent="0.2">
      <c r="A25" s="20"/>
      <c r="B25" s="39" t="s">
        <v>487</v>
      </c>
      <c r="C25" s="50">
        <f>C17/C6</f>
        <v>0.20878671775223501</v>
      </c>
      <c r="D25" s="50">
        <f>D17/D6</f>
        <v>0.27221664994984957</v>
      </c>
      <c r="E25" s="50">
        <f>E17/E6</f>
        <v>0.19059668118159351</v>
      </c>
      <c r="F25" s="51">
        <f>F17/F6</f>
        <v>8.2033860548006238E-2</v>
      </c>
      <c r="G25" s="46">
        <f>(IF(C25 &gt; 0.17, 100, IF(C25 &gt;= 0.1, 50, 0))) +
  (IF(D25 &gt; 0.17, 100, IF(D25 &gt;= 0.1, 50, 0))) +
  (IF(E25 &gt; 0.17, 100, IF(E25 &gt;= 0.1, 50, 0))) +
  (IF(F25 &gt; 0.17, 100, IF(F25 &gt;= 0.1, 50, 0)))</f>
        <v>300</v>
      </c>
      <c r="H25" s="47" t="s">
        <v>572</v>
      </c>
      <c r="I25" s="20"/>
      <c r="J25" s="20"/>
      <c r="K25" s="20"/>
      <c r="L25" s="20"/>
      <c r="M25" s="20"/>
      <c r="N25" s="20"/>
      <c r="O25" s="20"/>
      <c r="P25" s="20"/>
      <c r="Q25" s="20"/>
      <c r="R25" s="20"/>
      <c r="S25" s="20"/>
      <c r="T25" s="20"/>
      <c r="U25" s="20"/>
      <c r="V25" s="20"/>
    </row>
    <row r="26" spans="1:22" x14ac:dyDescent="0.2">
      <c r="A26" s="20"/>
      <c r="B26" s="39" t="s">
        <v>489</v>
      </c>
      <c r="C26" s="50">
        <f>C8/C6</f>
        <v>0.2272286079182631</v>
      </c>
      <c r="D26" s="50">
        <f>D8/D6</f>
        <v>0.31278836509528585</v>
      </c>
      <c r="E26" s="50">
        <f>E8/E6</f>
        <v>0.2748617158997293</v>
      </c>
      <c r="F26" s="51">
        <f>F8/F6</f>
        <v>0.34428603252394741</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0.41524036314927815</v>
      </c>
      <c r="D27" s="50">
        <f>D9/(D13+D10)</f>
        <v>0.45179544132423716</v>
      </c>
      <c r="E27" s="50">
        <f>E9/(E13+E10)</f>
        <v>0.40667913093933339</v>
      </c>
      <c r="F27" s="51">
        <f>F9/(F13+F10)</f>
        <v>0.50477815699658701</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0.23773547427582664</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0.20275834697623654</v>
      </c>
      <c r="D31" s="50">
        <f>D17/(D13+D10)</f>
        <v>0.28705907239938655</v>
      </c>
      <c r="E31" s="50">
        <f>E17/(E13+E10)</f>
        <v>0.20881954741796144</v>
      </c>
      <c r="F31" s="51">
        <f>F17/(F13+F10)</f>
        <v>0.10054607508532423</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0.49583333333333335</v>
      </c>
      <c r="J2" s="20"/>
      <c r="K2" s="20"/>
      <c r="L2" s="20"/>
      <c r="M2" s="20"/>
      <c r="N2" s="20"/>
      <c r="O2" s="20"/>
      <c r="P2" s="20"/>
      <c r="Q2" s="20"/>
      <c r="R2" s="20"/>
      <c r="S2" s="20"/>
      <c r="T2" s="20"/>
      <c r="U2" s="20"/>
      <c r="V2" s="20"/>
    </row>
    <row r="3" spans="1:22" ht="19" x14ac:dyDescent="0.25">
      <c r="A3" s="20"/>
      <c r="B3" s="26" t="s">
        <v>545</v>
      </c>
      <c r="C3" s="27">
        <v>9317000000</v>
      </c>
      <c r="D3" s="27">
        <v>8827000000</v>
      </c>
      <c r="E3" s="27">
        <v>8055000000</v>
      </c>
      <c r="F3" s="28">
        <v>7999000000</v>
      </c>
      <c r="G3" s="20"/>
      <c r="H3" s="20"/>
      <c r="I3" s="20"/>
      <c r="J3" s="20"/>
      <c r="K3" s="20"/>
      <c r="L3" s="20"/>
      <c r="M3" s="20"/>
      <c r="N3" s="20"/>
      <c r="O3" s="20"/>
      <c r="P3" s="20"/>
      <c r="Q3" s="20"/>
      <c r="R3" s="20"/>
      <c r="S3" s="20"/>
      <c r="T3" s="20"/>
      <c r="U3" s="20"/>
      <c r="V3" s="20"/>
    </row>
    <row r="4" spans="1:22" ht="19" x14ac:dyDescent="0.25">
      <c r="A4" s="20"/>
      <c r="B4" s="29" t="s">
        <v>546</v>
      </c>
      <c r="C4" s="27">
        <v>36345000000</v>
      </c>
      <c r="D4" s="27">
        <v>36871000000</v>
      </c>
      <c r="E4" s="27">
        <v>38812000000</v>
      </c>
      <c r="F4" s="28">
        <v>40556000000</v>
      </c>
      <c r="G4" s="20"/>
      <c r="H4" s="20"/>
      <c r="I4" s="20"/>
      <c r="J4" s="20"/>
      <c r="K4" s="20"/>
      <c r="L4" s="20"/>
      <c r="M4" s="20"/>
      <c r="N4" s="20"/>
      <c r="O4" s="20"/>
      <c r="P4" s="20"/>
      <c r="Q4" s="20"/>
      <c r="R4" s="20"/>
      <c r="S4" s="20"/>
      <c r="T4" s="20"/>
      <c r="U4" s="20"/>
      <c r="V4" s="20"/>
    </row>
    <row r="5" spans="1:22" ht="19" x14ac:dyDescent="0.25">
      <c r="A5" s="20"/>
      <c r="B5" s="29" t="s">
        <v>547</v>
      </c>
      <c r="C5" s="27">
        <v>8244000000</v>
      </c>
      <c r="D5" s="27">
        <v>8244000000</v>
      </c>
      <c r="E5" s="27">
        <v>8256000000</v>
      </c>
      <c r="F5" s="28">
        <v>8256000000</v>
      </c>
      <c r="G5" s="20"/>
      <c r="H5" s="20"/>
      <c r="I5" s="20"/>
      <c r="J5" s="20"/>
      <c r="K5" s="20"/>
      <c r="L5" s="20"/>
      <c r="M5" s="20"/>
      <c r="N5" s="20"/>
      <c r="O5" s="20"/>
      <c r="P5" s="20"/>
      <c r="Q5" s="20"/>
      <c r="R5" s="20"/>
      <c r="S5" s="20"/>
      <c r="T5" s="20"/>
      <c r="U5" s="20"/>
      <c r="V5" s="20"/>
    </row>
    <row r="6" spans="1:22" ht="19" x14ac:dyDescent="0.25">
      <c r="A6" s="20"/>
      <c r="B6" s="29" t="s">
        <v>548</v>
      </c>
      <c r="C6" s="27">
        <v>85987000000</v>
      </c>
      <c r="D6" s="27">
        <v>89904000000</v>
      </c>
      <c r="E6" s="27">
        <v>85373000000</v>
      </c>
      <c r="F6" s="28">
        <v>85158000000</v>
      </c>
      <c r="G6" s="20"/>
      <c r="H6" s="20"/>
      <c r="I6" s="20"/>
      <c r="J6" s="20"/>
      <c r="K6" s="20"/>
      <c r="L6" s="20"/>
      <c r="M6" s="20"/>
      <c r="N6" s="20"/>
      <c r="O6" s="20"/>
      <c r="P6" s="20"/>
      <c r="Q6" s="20"/>
      <c r="R6" s="20"/>
      <c r="S6" s="20"/>
      <c r="T6" s="20"/>
      <c r="U6" s="20"/>
      <c r="V6" s="20"/>
    </row>
    <row r="7" spans="1:22" ht="19" x14ac:dyDescent="0.25">
      <c r="A7" s="20"/>
      <c r="B7" s="29" t="s">
        <v>549</v>
      </c>
      <c r="C7" s="27">
        <v>20150000000</v>
      </c>
      <c r="D7" s="27">
        <v>20020000000</v>
      </c>
      <c r="E7" s="27">
        <v>17898000000</v>
      </c>
      <c r="F7" s="28">
        <v>15663000000</v>
      </c>
      <c r="G7" s="20"/>
      <c r="H7" s="20"/>
      <c r="I7" s="20"/>
      <c r="J7" s="20"/>
      <c r="K7" s="20"/>
      <c r="L7" s="20"/>
      <c r="M7" s="20"/>
      <c r="N7" s="20"/>
      <c r="O7" s="20"/>
      <c r="P7" s="20"/>
      <c r="Q7" s="20"/>
      <c r="R7" s="20"/>
      <c r="S7" s="20"/>
      <c r="T7" s="20"/>
      <c r="U7" s="20"/>
      <c r="V7" s="20"/>
    </row>
    <row r="8" spans="1:22" ht="19" x14ac:dyDescent="0.25">
      <c r="A8" s="20"/>
      <c r="B8" s="29" t="s">
        <v>550</v>
      </c>
      <c r="C8" s="27">
        <v>34438000000</v>
      </c>
      <c r="D8" s="27">
        <v>34797000000</v>
      </c>
      <c r="E8" s="27">
        <v>33894000000</v>
      </c>
      <c r="F8" s="28">
        <v>39275000000</v>
      </c>
      <c r="G8" s="20"/>
      <c r="H8" s="20"/>
      <c r="I8" s="20"/>
      <c r="J8" s="20"/>
      <c r="K8" s="20"/>
      <c r="L8" s="20"/>
      <c r="M8" s="20"/>
      <c r="N8" s="20"/>
      <c r="O8" s="20"/>
      <c r="P8" s="20"/>
      <c r="Q8" s="20"/>
      <c r="R8" s="20"/>
      <c r="S8" s="20"/>
      <c r="T8" s="20"/>
      <c r="U8" s="20"/>
      <c r="V8" s="20"/>
    </row>
    <row r="9" spans="1:22" ht="19" x14ac:dyDescent="0.25">
      <c r="A9" s="20"/>
      <c r="B9" s="29" t="s">
        <v>551</v>
      </c>
      <c r="C9" s="27">
        <v>54588000000</v>
      </c>
      <c r="D9" s="27">
        <v>54817000000</v>
      </c>
      <c r="E9" s="27">
        <v>51792000000</v>
      </c>
      <c r="F9" s="28">
        <v>54938000000</v>
      </c>
      <c r="G9" s="20"/>
      <c r="H9" s="20"/>
      <c r="I9" s="20"/>
      <c r="J9" s="20"/>
      <c r="K9" s="20"/>
      <c r="L9" s="20"/>
      <c r="M9" s="20"/>
      <c r="N9" s="20"/>
      <c r="O9" s="20"/>
      <c r="P9" s="20"/>
      <c r="Q9" s="20"/>
      <c r="R9" s="20"/>
      <c r="S9" s="20"/>
      <c r="T9" s="20"/>
      <c r="U9" s="20"/>
      <c r="V9" s="20"/>
    </row>
    <row r="10" spans="1:22" ht="19" x14ac:dyDescent="0.25">
      <c r="A10" s="20"/>
      <c r="B10" s="29" t="s">
        <v>552</v>
      </c>
      <c r="C10" s="27">
        <v>43502000000</v>
      </c>
      <c r="D10" s="27">
        <v>31841000000</v>
      </c>
      <c r="E10" s="27">
        <v>19904000000</v>
      </c>
      <c r="F10" s="28">
        <v>15157000000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34562000000</v>
      </c>
      <c r="D12" s="27">
        <v>26142000000</v>
      </c>
      <c r="E12" s="27">
        <v>12905000000</v>
      </c>
      <c r="F12" s="28">
        <v>4650000000</v>
      </c>
      <c r="G12" s="20"/>
      <c r="H12" s="20"/>
      <c r="I12" s="20"/>
      <c r="J12" s="20"/>
      <c r="K12" s="20"/>
      <c r="L12" s="20"/>
      <c r="M12" s="20"/>
      <c r="N12" s="20"/>
      <c r="O12" s="20"/>
      <c r="P12" s="20"/>
      <c r="Q12" s="20"/>
      <c r="R12" s="20"/>
      <c r="S12" s="20"/>
      <c r="T12" s="20"/>
      <c r="U12" s="20"/>
      <c r="V12" s="20"/>
    </row>
    <row r="13" spans="1:22" ht="19" x14ac:dyDescent="0.25">
      <c r="A13" s="20"/>
      <c r="B13" s="29" t="s">
        <v>555</v>
      </c>
      <c r="C13" s="27">
        <v>31399000000</v>
      </c>
      <c r="D13" s="27">
        <v>35087000000</v>
      </c>
      <c r="E13" s="27">
        <v>33581000000</v>
      </c>
      <c r="F13" s="28">
        <v>30220000000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14117000000</v>
      </c>
      <c r="D17" s="34">
        <v>16361000000</v>
      </c>
      <c r="E17" s="34">
        <v>4360000000</v>
      </c>
      <c r="F17" s="35">
        <v>2419000000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0.388416563488788</v>
      </c>
      <c r="D24" s="50">
        <f>D17/(D4)</f>
        <v>0.44373626969705188</v>
      </c>
      <c r="E24" s="50">
        <f>E17/(E4)</f>
        <v>0.11233639080696692</v>
      </c>
      <c r="F24" s="51">
        <f>F17/(F4)</f>
        <v>5.9645921688529439E-2</v>
      </c>
      <c r="G24" s="46">
        <f>(IF(C24 &gt; 0.5, 100, IF(C24 &gt;= 0.2, 50, 0))) +
  (IF(D24 &gt; 0.5, 100, IF(D24 &gt;= 0.2, 50, 0))) +
  (IF(E24 &gt; 0.5, 100, IF(E24 &gt;= 0.2, 50, 0))) +
  (IF(F24 &gt; 0.5, 100, IF(F24 &gt;= 0.2, 50, 0)))</f>
        <v>100</v>
      </c>
      <c r="H24" s="47" t="s">
        <v>571</v>
      </c>
      <c r="I24" s="20"/>
      <c r="J24" s="20"/>
      <c r="K24" s="20"/>
      <c r="L24" s="20"/>
      <c r="M24" s="20"/>
      <c r="N24" s="20"/>
      <c r="O24" s="20"/>
      <c r="P24" s="20"/>
      <c r="Q24" s="20"/>
      <c r="R24" s="20"/>
      <c r="S24" s="20"/>
      <c r="T24" s="20"/>
      <c r="U24" s="20"/>
      <c r="V24" s="20"/>
    </row>
    <row r="25" spans="1:22" x14ac:dyDescent="0.2">
      <c r="A25" s="20"/>
      <c r="B25" s="39" t="s">
        <v>487</v>
      </c>
      <c r="C25" s="50">
        <f>C17/C6</f>
        <v>0.16417598009001361</v>
      </c>
      <c r="D25" s="50">
        <f>D17/D6</f>
        <v>0.18198300409325502</v>
      </c>
      <c r="E25" s="50">
        <f>E17/E6</f>
        <v>5.1070010424841578E-2</v>
      </c>
      <c r="F25" s="51">
        <f>F17/F6</f>
        <v>2.8406021747809953E-2</v>
      </c>
      <c r="G25" s="46">
        <f>(IF(C25 &gt; 0.17, 100, IF(C25 &gt;= 0.1, 50, 0))) +
  (IF(D25 &gt; 0.17, 100, IF(D25 &gt;= 0.1, 50, 0))) +
  (IF(E25 &gt; 0.17, 100, IF(E25 &gt;= 0.1, 50, 0))) +
  (IF(F25 &gt; 0.17, 100, IF(F25 &gt;= 0.1, 50, 0)))</f>
        <v>150</v>
      </c>
      <c r="H25" s="47" t="s">
        <v>572</v>
      </c>
      <c r="I25" s="20"/>
      <c r="J25" s="20"/>
      <c r="K25" s="20"/>
      <c r="L25" s="20"/>
      <c r="M25" s="20"/>
      <c r="N25" s="20"/>
      <c r="O25" s="20"/>
      <c r="P25" s="20"/>
      <c r="Q25" s="20"/>
      <c r="R25" s="20"/>
      <c r="S25" s="20"/>
      <c r="T25" s="20"/>
      <c r="U25" s="20"/>
      <c r="V25" s="20"/>
    </row>
    <row r="26" spans="1:22" x14ac:dyDescent="0.2">
      <c r="A26" s="20"/>
      <c r="B26" s="39" t="s">
        <v>489</v>
      </c>
      <c r="C26" s="50">
        <f>C8/C6</f>
        <v>0.40050240152581207</v>
      </c>
      <c r="D26" s="50">
        <f>D8/D6</f>
        <v>0.38704618259476775</v>
      </c>
      <c r="E26" s="50">
        <f>E8/E6</f>
        <v>0.39701076452742673</v>
      </c>
      <c r="F26" s="51">
        <f>F8/F6</f>
        <v>0.46120153127128399</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0.72880201866463734</v>
      </c>
      <c r="D27" s="50">
        <f>D9/(D13+D10)</f>
        <v>0.81904434616304089</v>
      </c>
      <c r="E27" s="50">
        <f>E9/(E13+E10)</f>
        <v>0.96834626530803025</v>
      </c>
      <c r="F27" s="51">
        <f>F9/(F13+F10)</f>
        <v>1.2107014566851049</v>
      </c>
      <c r="G27" s="46">
        <f>(IF(C27 &lt; 0.8, 100, IF(C27 &lt; 1, 50, 0))) +
  (IF(D27 &lt; 0.8, 100, IF(D27 &lt; 1, 50, 0))) +
  (IF(E27 &lt; 0.8, 100, IF(E27 &lt; 1, 50, 0))) +
  (IF(F27 &lt; 0.8, 100, IF(F27 &lt; 1, 50, 0)))</f>
        <v>200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1.0410274475931685</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0.18847545426629819</v>
      </c>
      <c r="D31" s="50">
        <f>D17/(D13+D10)</f>
        <v>0.24445672961989004</v>
      </c>
      <c r="E31" s="50">
        <f>E17/(E13+E10)</f>
        <v>8.1518182668037772E-2</v>
      </c>
      <c r="F31" s="51">
        <f>F17/(F13+F10)</f>
        <v>5.3308945060272825E-2</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0.63833333333333331</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165716000</v>
      </c>
      <c r="D4" s="27">
        <v>166362000</v>
      </c>
      <c r="E4" s="27">
        <v>167021000</v>
      </c>
      <c r="F4" s="28">
        <v>161128000</v>
      </c>
      <c r="G4" s="20"/>
      <c r="H4" s="20"/>
      <c r="I4" s="20"/>
      <c r="J4" s="20"/>
      <c r="K4" s="20"/>
      <c r="L4" s="20"/>
      <c r="M4" s="20"/>
      <c r="N4" s="20"/>
      <c r="O4" s="20"/>
      <c r="P4" s="20"/>
      <c r="Q4" s="20"/>
      <c r="R4" s="20"/>
      <c r="S4" s="20"/>
      <c r="T4" s="20"/>
      <c r="U4" s="20"/>
      <c r="V4" s="20"/>
    </row>
    <row r="5" spans="1:22" ht="19" x14ac:dyDescent="0.25">
      <c r="A5" s="20"/>
      <c r="B5" s="29" t="s">
        <v>547</v>
      </c>
      <c r="C5" s="27">
        <v>236706000</v>
      </c>
      <c r="D5" s="27">
        <v>154789000</v>
      </c>
      <c r="E5" s="27">
        <v>154789000</v>
      </c>
      <c r="F5" s="28">
        <v>147388000</v>
      </c>
      <c r="G5" s="20"/>
      <c r="H5" s="20"/>
      <c r="I5" s="20"/>
      <c r="J5" s="20"/>
      <c r="K5" s="20"/>
      <c r="L5" s="20"/>
      <c r="M5" s="20"/>
      <c r="N5" s="20"/>
      <c r="O5" s="20"/>
      <c r="P5" s="20"/>
      <c r="Q5" s="20"/>
      <c r="R5" s="20"/>
      <c r="S5" s="20"/>
      <c r="T5" s="20"/>
      <c r="U5" s="20"/>
      <c r="V5" s="20"/>
    </row>
    <row r="6" spans="1:22" ht="19" x14ac:dyDescent="0.25">
      <c r="A6" s="20"/>
      <c r="B6" s="29" t="s">
        <v>548</v>
      </c>
      <c r="C6" s="27">
        <v>2015067000</v>
      </c>
      <c r="D6" s="27">
        <v>1607775000</v>
      </c>
      <c r="E6" s="27">
        <v>1530452000</v>
      </c>
      <c r="F6" s="28">
        <v>1331429000</v>
      </c>
      <c r="G6" s="20"/>
      <c r="H6" s="20"/>
      <c r="I6" s="20"/>
      <c r="J6" s="20"/>
      <c r="K6" s="20"/>
      <c r="L6" s="20"/>
      <c r="M6" s="20"/>
      <c r="N6" s="20"/>
      <c r="O6" s="20"/>
      <c r="P6" s="20"/>
      <c r="Q6" s="20"/>
      <c r="R6" s="20"/>
      <c r="S6" s="20"/>
      <c r="T6" s="20"/>
      <c r="U6" s="20"/>
      <c r="V6" s="20"/>
    </row>
    <row r="7" spans="1:22" ht="19" x14ac:dyDescent="0.25">
      <c r="A7" s="20"/>
      <c r="B7" s="29" t="s">
        <v>549</v>
      </c>
      <c r="C7" s="27">
        <v>582303000</v>
      </c>
      <c r="D7" s="27">
        <v>387704000</v>
      </c>
      <c r="E7" s="27">
        <v>340999000</v>
      </c>
      <c r="F7" s="28">
        <v>220430000</v>
      </c>
      <c r="G7" s="20"/>
      <c r="H7" s="20"/>
      <c r="I7" s="20"/>
      <c r="J7" s="20"/>
      <c r="K7" s="20"/>
      <c r="L7" s="20"/>
      <c r="M7" s="20"/>
      <c r="N7" s="20"/>
      <c r="O7" s="20"/>
      <c r="P7" s="20"/>
      <c r="Q7" s="20"/>
      <c r="R7" s="20"/>
      <c r="S7" s="20"/>
      <c r="T7" s="20"/>
      <c r="U7" s="20"/>
      <c r="V7" s="20"/>
    </row>
    <row r="8" spans="1:22" ht="19" x14ac:dyDescent="0.25">
      <c r="A8" s="20"/>
      <c r="B8" s="29" t="s">
        <v>550</v>
      </c>
      <c r="C8" s="27">
        <v>139801000</v>
      </c>
      <c r="D8" s="27">
        <v>138978000</v>
      </c>
      <c r="E8" s="27">
        <v>148144000</v>
      </c>
      <c r="F8" s="28">
        <v>155938000</v>
      </c>
      <c r="G8" s="20"/>
      <c r="H8" s="20"/>
      <c r="I8" s="20"/>
      <c r="J8" s="20"/>
      <c r="K8" s="20"/>
      <c r="L8" s="20"/>
      <c r="M8" s="20"/>
      <c r="N8" s="20"/>
      <c r="O8" s="20"/>
      <c r="P8" s="20"/>
      <c r="Q8" s="20"/>
      <c r="R8" s="20"/>
      <c r="S8" s="20"/>
      <c r="T8" s="20"/>
      <c r="U8" s="20"/>
      <c r="V8" s="20"/>
    </row>
    <row r="9" spans="1:22" ht="19" x14ac:dyDescent="0.25">
      <c r="A9" s="20"/>
      <c r="B9" s="29" t="s">
        <v>551</v>
      </c>
      <c r="C9" s="27">
        <v>722104000</v>
      </c>
      <c r="D9" s="27">
        <v>526682000</v>
      </c>
      <c r="E9" s="27">
        <v>489143000</v>
      </c>
      <c r="F9" s="28">
        <v>376368000</v>
      </c>
      <c r="G9" s="20"/>
      <c r="H9" s="20"/>
      <c r="I9" s="20"/>
      <c r="J9" s="20"/>
      <c r="K9" s="20"/>
      <c r="L9" s="20"/>
      <c r="M9" s="20"/>
      <c r="N9" s="20"/>
      <c r="O9" s="20"/>
      <c r="P9" s="20"/>
      <c r="Q9" s="20"/>
      <c r="R9" s="20"/>
      <c r="S9" s="20"/>
      <c r="T9" s="20"/>
      <c r="U9" s="20"/>
      <c r="V9" s="20"/>
    </row>
    <row r="10" spans="1:22" ht="19" x14ac:dyDescent="0.25">
      <c r="A10" s="20"/>
      <c r="B10" s="29" t="s">
        <v>552</v>
      </c>
      <c r="C10" s="27">
        <v>260298000</v>
      </c>
      <c r="D10" s="27">
        <v>328326000</v>
      </c>
      <c r="E10" s="27">
        <v>232712000</v>
      </c>
      <c r="F10" s="28">
        <v>169523000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1244216000</v>
      </c>
      <c r="D12" s="27">
        <v>1101525000</v>
      </c>
      <c r="E12" s="27">
        <v>956966000</v>
      </c>
      <c r="F12" s="28">
        <v>799369000</v>
      </c>
      <c r="G12" s="20"/>
      <c r="H12" s="20"/>
      <c r="I12" s="20"/>
      <c r="J12" s="20"/>
      <c r="K12" s="20"/>
      <c r="L12" s="20"/>
      <c r="M12" s="20"/>
      <c r="N12" s="20"/>
      <c r="O12" s="20"/>
      <c r="P12" s="20"/>
      <c r="Q12" s="20"/>
      <c r="R12" s="20"/>
      <c r="S12" s="20"/>
      <c r="T12" s="20"/>
      <c r="U12" s="20"/>
      <c r="V12" s="20"/>
    </row>
    <row r="13" spans="1:22" ht="19" x14ac:dyDescent="0.25">
      <c r="A13" s="20"/>
      <c r="B13" s="29" t="s">
        <v>555</v>
      </c>
      <c r="C13" s="27">
        <v>1292963000</v>
      </c>
      <c r="D13" s="27">
        <v>1081093000</v>
      </c>
      <c r="E13" s="27">
        <v>1041309000</v>
      </c>
      <c r="F13" s="28">
        <v>955061000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333767000</v>
      </c>
      <c r="D17" s="34">
        <v>289231000</v>
      </c>
      <c r="E17" s="34">
        <v>282091000</v>
      </c>
      <c r="F17" s="35">
        <v>404489000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Pass</v>
      </c>
      <c r="G23" s="46">
        <f>(COUNTIF(C23:F23, "Pass") * 100) + (COUNTIF(C23:F23, "Fail") * 0)</f>
        <v>100</v>
      </c>
      <c r="H23" s="47" t="s">
        <v>570</v>
      </c>
      <c r="I23" s="20"/>
      <c r="J23" s="20"/>
      <c r="K23" s="20"/>
      <c r="L23" s="20"/>
      <c r="M23" s="20"/>
      <c r="N23" s="20"/>
      <c r="O23" s="20"/>
      <c r="P23" s="20"/>
      <c r="Q23" s="20"/>
      <c r="R23" s="20"/>
      <c r="S23" s="20"/>
      <c r="T23" s="20"/>
      <c r="U23" s="20"/>
      <c r="V23" s="20"/>
    </row>
    <row r="24" spans="1:22" x14ac:dyDescent="0.2">
      <c r="A24" s="20"/>
      <c r="B24" s="39" t="s">
        <v>499</v>
      </c>
      <c r="C24" s="50">
        <f>C17/(C4)</f>
        <v>2.0140903714789156</v>
      </c>
      <c r="D24" s="50">
        <f>D17/(D4)</f>
        <v>1.7385640951659633</v>
      </c>
      <c r="E24" s="50">
        <f>E17/(E4)</f>
        <v>1.68895528107244</v>
      </c>
      <c r="F24" s="51">
        <f>F17/(F4)</f>
        <v>2.5103582245171538</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0.1656356835777669</v>
      </c>
      <c r="D25" s="50">
        <f>D17/D6</f>
        <v>0.17989519677815616</v>
      </c>
      <c r="E25" s="50">
        <f>E17/E6</f>
        <v>0.18431875027769573</v>
      </c>
      <c r="F25" s="51">
        <f>F17/F6</f>
        <v>0.3038006532830515</v>
      </c>
      <c r="G25" s="46">
        <f>(IF(C25 &gt; 0.17, 100, IF(C25 &gt;= 0.1, 50, 0))) +
  (IF(D25 &gt; 0.17, 100, IF(D25 &gt;= 0.1, 50, 0))) +
  (IF(E25 &gt; 0.17, 100, IF(E25 &gt;= 0.1, 50, 0))) +
  (IF(F25 &gt; 0.17, 100, IF(F25 &gt;= 0.1, 50, 0)))</f>
        <v>350</v>
      </c>
      <c r="H25" s="47" t="s">
        <v>572</v>
      </c>
      <c r="I25" s="20"/>
      <c r="J25" s="20"/>
      <c r="K25" s="20"/>
      <c r="L25" s="20"/>
      <c r="M25" s="20"/>
      <c r="N25" s="20"/>
      <c r="O25" s="20"/>
      <c r="P25" s="20"/>
      <c r="Q25" s="20"/>
      <c r="R25" s="20"/>
      <c r="S25" s="20"/>
      <c r="T25" s="20"/>
      <c r="U25" s="20"/>
      <c r="V25" s="20"/>
    </row>
    <row r="26" spans="1:22" x14ac:dyDescent="0.2">
      <c r="A26" s="20"/>
      <c r="B26" s="39" t="s">
        <v>489</v>
      </c>
      <c r="C26" s="50">
        <f>C8/C6</f>
        <v>6.9377842027088923E-2</v>
      </c>
      <c r="D26" s="50">
        <f>D8/D6</f>
        <v>8.6441199794747403E-2</v>
      </c>
      <c r="E26" s="50">
        <f>E8/E6</f>
        <v>9.6797547391228214E-2</v>
      </c>
      <c r="F26" s="51">
        <f>F8/F6</f>
        <v>0.11712077775082261</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0.46489546830828815</v>
      </c>
      <c r="D27" s="50">
        <f>D9/(D13+D10)</f>
        <v>0.3736873137086984</v>
      </c>
      <c r="E27" s="50">
        <f>E9/(E13+E10)</f>
        <v>0.38393637153547705</v>
      </c>
      <c r="F27" s="51">
        <f>F9/(F13+F10)</f>
        <v>0.33467308800409751</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0.15925031959001512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0.21488146551030379</v>
      </c>
      <c r="D31" s="50">
        <f>D17/(D13+D10)</f>
        <v>0.20521292816401651</v>
      </c>
      <c r="E31" s="50">
        <f>E17/(E13+E10)</f>
        <v>0.22141785731946334</v>
      </c>
      <c r="F31" s="51">
        <f>F17/(F13+F10)</f>
        <v>0.35967877899738926</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0.24208333333333332</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2510000000</v>
      </c>
      <c r="D4" s="27">
        <v>2572000000</v>
      </c>
      <c r="E4" s="27">
        <v>2565000000</v>
      </c>
      <c r="F4" s="28">
        <v>2266000000</v>
      </c>
      <c r="G4" s="20"/>
      <c r="H4" s="20"/>
      <c r="I4" s="20"/>
      <c r="J4" s="20"/>
      <c r="K4" s="20"/>
      <c r="L4" s="20"/>
      <c r="M4" s="20"/>
      <c r="N4" s="20"/>
      <c r="O4" s="20"/>
      <c r="P4" s="20"/>
      <c r="Q4" s="20"/>
      <c r="R4" s="20"/>
      <c r="S4" s="20"/>
      <c r="T4" s="20"/>
      <c r="U4" s="20"/>
      <c r="V4" s="20"/>
    </row>
    <row r="5" spans="1:22" ht="19" x14ac:dyDescent="0.25">
      <c r="A5" s="20"/>
      <c r="B5" s="29" t="s">
        <v>547</v>
      </c>
      <c r="C5" s="27">
        <v>8886000000</v>
      </c>
      <c r="D5" s="27">
        <v>8872000000</v>
      </c>
      <c r="E5" s="27">
        <v>9073000000</v>
      </c>
      <c r="F5" s="28">
        <v>9175000000</v>
      </c>
      <c r="G5" s="20"/>
      <c r="H5" s="20"/>
      <c r="I5" s="20"/>
      <c r="J5" s="20"/>
      <c r="K5" s="20"/>
      <c r="L5" s="20"/>
      <c r="M5" s="20"/>
      <c r="N5" s="20"/>
      <c r="O5" s="20"/>
      <c r="P5" s="20"/>
      <c r="Q5" s="20"/>
      <c r="R5" s="20"/>
      <c r="S5" s="20"/>
      <c r="T5" s="20"/>
      <c r="U5" s="20"/>
      <c r="V5" s="20"/>
    </row>
    <row r="6" spans="1:22" ht="19" x14ac:dyDescent="0.25">
      <c r="A6" s="20"/>
      <c r="B6" s="29" t="s">
        <v>548</v>
      </c>
      <c r="C6" s="27">
        <v>25674000000</v>
      </c>
      <c r="D6" s="27">
        <v>24815000000</v>
      </c>
      <c r="E6" s="27">
        <v>25553000000</v>
      </c>
      <c r="F6" s="28">
        <v>24701000000</v>
      </c>
      <c r="G6" s="20"/>
      <c r="H6" s="20"/>
      <c r="I6" s="20"/>
      <c r="J6" s="20"/>
      <c r="K6" s="20"/>
      <c r="L6" s="20"/>
      <c r="M6" s="20"/>
      <c r="N6" s="20"/>
      <c r="O6" s="20"/>
      <c r="P6" s="20"/>
      <c r="Q6" s="20"/>
      <c r="R6" s="20"/>
      <c r="S6" s="20"/>
      <c r="T6" s="20"/>
      <c r="U6" s="20"/>
      <c r="V6" s="20"/>
    </row>
    <row r="7" spans="1:22" ht="19" x14ac:dyDescent="0.25">
      <c r="A7" s="20"/>
      <c r="B7" s="29" t="s">
        <v>549</v>
      </c>
      <c r="C7" s="27">
        <v>7762000000</v>
      </c>
      <c r="D7" s="27">
        <v>7339000000</v>
      </c>
      <c r="E7" s="27">
        <v>6407000000</v>
      </c>
      <c r="F7" s="28">
        <v>5752000000</v>
      </c>
      <c r="G7" s="20"/>
      <c r="H7" s="20"/>
      <c r="I7" s="20"/>
      <c r="J7" s="20"/>
      <c r="K7" s="20"/>
      <c r="L7" s="20"/>
      <c r="M7" s="20"/>
      <c r="N7" s="20"/>
      <c r="O7" s="20"/>
      <c r="P7" s="20"/>
      <c r="Q7" s="20"/>
      <c r="R7" s="20"/>
      <c r="S7" s="20"/>
      <c r="T7" s="20"/>
      <c r="U7" s="20"/>
      <c r="V7" s="20"/>
    </row>
    <row r="8" spans="1:22" ht="19" x14ac:dyDescent="0.25">
      <c r="A8" s="20"/>
      <c r="B8" s="29" t="s">
        <v>550</v>
      </c>
      <c r="C8" s="27">
        <v>18594000000</v>
      </c>
      <c r="D8" s="27">
        <v>16908000000</v>
      </c>
      <c r="E8" s="27">
        <v>17732000000</v>
      </c>
      <c r="F8" s="28">
        <v>18519000000</v>
      </c>
      <c r="G8" s="20"/>
      <c r="H8" s="20"/>
      <c r="I8" s="20"/>
      <c r="J8" s="20"/>
      <c r="K8" s="20"/>
      <c r="L8" s="20"/>
      <c r="M8" s="20"/>
      <c r="N8" s="20"/>
      <c r="O8" s="20"/>
      <c r="P8" s="20"/>
      <c r="Q8" s="20"/>
      <c r="R8" s="20"/>
      <c r="S8" s="20"/>
      <c r="T8" s="20"/>
      <c r="U8" s="20"/>
      <c r="V8" s="20"/>
    </row>
    <row r="9" spans="1:22" ht="19" x14ac:dyDescent="0.25">
      <c r="A9" s="20"/>
      <c r="B9" s="29" t="s">
        <v>551</v>
      </c>
      <c r="C9" s="27">
        <v>26356000000</v>
      </c>
      <c r="D9" s="27">
        <v>24247000000</v>
      </c>
      <c r="E9" s="27">
        <v>24139000000</v>
      </c>
      <c r="F9" s="28">
        <v>24271000000</v>
      </c>
      <c r="G9" s="20"/>
      <c r="H9" s="20"/>
      <c r="I9" s="20"/>
      <c r="J9" s="20"/>
      <c r="K9" s="20"/>
      <c r="L9" s="20"/>
      <c r="M9" s="20"/>
      <c r="N9" s="20"/>
      <c r="O9" s="20"/>
      <c r="P9" s="20"/>
      <c r="Q9" s="20"/>
      <c r="R9" s="20"/>
      <c r="S9" s="20"/>
      <c r="T9" s="20"/>
      <c r="U9" s="20"/>
      <c r="V9" s="20"/>
    </row>
    <row r="10" spans="1:22" ht="19" x14ac:dyDescent="0.25">
      <c r="A10" s="20"/>
      <c r="B10" s="29" t="s">
        <v>552</v>
      </c>
      <c r="C10" s="27">
        <v>20929000000</v>
      </c>
      <c r="D10" s="27">
        <v>17015000000</v>
      </c>
      <c r="E10" s="27">
        <v>14446000000</v>
      </c>
      <c r="F10" s="28">
        <v>14497000000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14838000000</v>
      </c>
      <c r="D12" s="27">
        <v>12342000000</v>
      </c>
      <c r="E12" s="27">
        <v>10305000000</v>
      </c>
      <c r="F12" s="28">
        <v>9206000000</v>
      </c>
      <c r="G12" s="20"/>
      <c r="H12" s="20"/>
      <c r="I12" s="20"/>
      <c r="J12" s="20"/>
      <c r="K12" s="20"/>
      <c r="L12" s="20"/>
      <c r="M12" s="20"/>
      <c r="N12" s="20"/>
      <c r="O12" s="20"/>
      <c r="P12" s="20"/>
      <c r="Q12" s="20"/>
      <c r="R12" s="20"/>
      <c r="S12" s="20"/>
      <c r="T12" s="20"/>
      <c r="U12" s="20"/>
      <c r="V12" s="20"/>
    </row>
    <row r="13" spans="1:22" ht="19" x14ac:dyDescent="0.25">
      <c r="A13" s="20"/>
      <c r="B13" s="29" t="s">
        <v>555</v>
      </c>
      <c r="C13" s="27">
        <v>-682000000</v>
      </c>
      <c r="D13" s="27">
        <v>568000000</v>
      </c>
      <c r="E13" s="27">
        <v>1414000000</v>
      </c>
      <c r="F13" s="28">
        <v>430000000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3170000000</v>
      </c>
      <c r="D17" s="34">
        <v>2363000000</v>
      </c>
      <c r="E17" s="34">
        <v>1177000000</v>
      </c>
      <c r="F17" s="35">
        <v>1639000000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1.2629482071713147</v>
      </c>
      <c r="D24" s="50">
        <f>D17/(D4)</f>
        <v>0.91874027993779162</v>
      </c>
      <c r="E24" s="50">
        <f>E17/(E4)</f>
        <v>0.45886939571150098</v>
      </c>
      <c r="F24" s="51">
        <f>F17/(F4)</f>
        <v>0.72330097087378642</v>
      </c>
      <c r="G24" s="46">
        <f>(IF(C24 &gt; 0.5, 100, IF(C24 &gt;= 0.2, 50, 0))) +
  (IF(D24 &gt; 0.5, 100, IF(D24 &gt;= 0.2, 50, 0))) +
  (IF(E24 &gt; 0.5, 100, IF(E24 &gt;= 0.2, 50, 0))) +
  (IF(F24 &gt; 0.5, 100, IF(F24 &gt;= 0.2, 50, 0)))</f>
        <v>350</v>
      </c>
      <c r="H24" s="47" t="s">
        <v>571</v>
      </c>
      <c r="I24" s="20"/>
      <c r="J24" s="20"/>
      <c r="K24" s="20"/>
      <c r="L24" s="20"/>
      <c r="M24" s="20"/>
      <c r="N24" s="20"/>
      <c r="O24" s="20"/>
      <c r="P24" s="20"/>
      <c r="Q24" s="20"/>
      <c r="R24" s="20"/>
      <c r="S24" s="20"/>
      <c r="T24" s="20"/>
      <c r="U24" s="20"/>
      <c r="V24" s="20"/>
    </row>
    <row r="25" spans="1:22" x14ac:dyDescent="0.2">
      <c r="A25" s="20"/>
      <c r="B25" s="39" t="s">
        <v>487</v>
      </c>
      <c r="C25" s="50">
        <f>C17/C6</f>
        <v>0.12347121601620316</v>
      </c>
      <c r="D25" s="50">
        <f>D17/D6</f>
        <v>9.5224662502518639E-2</v>
      </c>
      <c r="E25" s="50">
        <f>E17/E6</f>
        <v>4.6061127851915629E-2</v>
      </c>
      <c r="F25" s="51">
        <f>F17/F6</f>
        <v>6.6353588923525358E-2</v>
      </c>
      <c r="G25" s="46">
        <f>(IF(C25 &gt; 0.17, 100, IF(C25 &gt;= 0.1, 50, 0))) +
  (IF(D25 &gt; 0.17, 100, IF(D25 &gt;= 0.1, 50, 0))) +
  (IF(E25 &gt; 0.17, 100, IF(E25 &gt;= 0.1, 50, 0))) +
  (IF(F25 &gt; 0.17, 100, IF(F25 &gt;= 0.1, 50, 0)))</f>
        <v>50</v>
      </c>
      <c r="H25" s="47" t="s">
        <v>572</v>
      </c>
      <c r="I25" s="20"/>
      <c r="J25" s="20"/>
      <c r="K25" s="20"/>
      <c r="L25" s="20"/>
      <c r="M25" s="20"/>
      <c r="N25" s="20"/>
      <c r="O25" s="20"/>
      <c r="P25" s="20"/>
      <c r="Q25" s="20"/>
      <c r="R25" s="20"/>
      <c r="S25" s="20"/>
      <c r="T25" s="20"/>
      <c r="U25" s="20"/>
      <c r="V25" s="20"/>
    </row>
    <row r="26" spans="1:22" x14ac:dyDescent="0.2">
      <c r="A26" s="20"/>
      <c r="B26" s="39" t="s">
        <v>489</v>
      </c>
      <c r="C26" s="50">
        <f>C8/C6</f>
        <v>0.72423463426034118</v>
      </c>
      <c r="D26" s="50">
        <f>D8/D6</f>
        <v>0.68136207938746729</v>
      </c>
      <c r="E26" s="50">
        <f>E8/E6</f>
        <v>0.6939302625914765</v>
      </c>
      <c r="F26" s="51">
        <f>F8/F6</f>
        <v>0.7497267317112668</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1.3017237121548872</v>
      </c>
      <c r="D27" s="50">
        <f>D9/(D13+D10)</f>
        <v>1.3790024455439913</v>
      </c>
      <c r="E27" s="50">
        <f>E9/(E13+E10)</f>
        <v>1.5220050441361916</v>
      </c>
      <c r="F27" s="51">
        <f>F9/(F13+F10)</f>
        <v>1.6259797682052657</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0.17309532199120584</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0.15656640489949128</v>
      </c>
      <c r="D31" s="50">
        <f>D17/(D13+D10)</f>
        <v>0.1343911732923847</v>
      </c>
      <c r="E31" s="50">
        <f>E17/(E13+E10)</f>
        <v>7.4211853720050444E-2</v>
      </c>
      <c r="F31" s="51">
        <f>F17/(F13+F10)</f>
        <v>0.10980103168754606</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0.35083333333333327</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2423000000</v>
      </c>
      <c r="D4" s="27">
        <v>2433000000</v>
      </c>
      <c r="E4" s="27">
        <v>2715000000</v>
      </c>
      <c r="F4" s="28">
        <v>2750000000</v>
      </c>
      <c r="G4" s="20"/>
      <c r="H4" s="20"/>
      <c r="I4" s="20"/>
      <c r="J4" s="20"/>
      <c r="K4" s="20"/>
      <c r="L4" s="20"/>
      <c r="M4" s="20"/>
      <c r="N4" s="20"/>
      <c r="O4" s="20"/>
      <c r="P4" s="20"/>
      <c r="Q4" s="20"/>
      <c r="R4" s="20"/>
      <c r="S4" s="20"/>
      <c r="T4" s="20"/>
      <c r="U4" s="20"/>
      <c r="V4" s="20"/>
    </row>
    <row r="5" spans="1:22" ht="19" x14ac:dyDescent="0.25">
      <c r="A5" s="20"/>
      <c r="B5" s="29" t="s">
        <v>547</v>
      </c>
      <c r="C5" s="27">
        <v>17231000000</v>
      </c>
      <c r="D5" s="27">
        <v>16251000000</v>
      </c>
      <c r="E5" s="27">
        <v>16317000000</v>
      </c>
      <c r="F5" s="28">
        <v>15517000000</v>
      </c>
      <c r="G5" s="20"/>
      <c r="H5" s="20"/>
      <c r="I5" s="20"/>
      <c r="J5" s="20"/>
      <c r="K5" s="20"/>
      <c r="L5" s="20"/>
      <c r="M5" s="20"/>
      <c r="N5" s="20"/>
      <c r="O5" s="20"/>
      <c r="P5" s="20"/>
      <c r="Q5" s="20"/>
      <c r="R5" s="20"/>
      <c r="S5" s="20"/>
      <c r="T5" s="20"/>
      <c r="U5" s="20"/>
      <c r="V5" s="20"/>
    </row>
    <row r="6" spans="1:22" ht="19" x14ac:dyDescent="0.25">
      <c r="A6" s="20"/>
      <c r="B6" s="29" t="s">
        <v>548</v>
      </c>
      <c r="C6" s="27">
        <v>48030000000</v>
      </c>
      <c r="D6" s="27">
        <v>44114000000</v>
      </c>
      <c r="E6" s="27">
        <v>34388000000</v>
      </c>
      <c r="F6" s="28">
        <v>33049000000</v>
      </c>
      <c r="G6" s="20"/>
      <c r="H6" s="20"/>
      <c r="I6" s="20"/>
      <c r="J6" s="20"/>
      <c r="K6" s="20"/>
      <c r="L6" s="20"/>
      <c r="M6" s="20"/>
      <c r="N6" s="20"/>
      <c r="O6" s="20"/>
      <c r="P6" s="20"/>
      <c r="Q6" s="20"/>
      <c r="R6" s="20"/>
      <c r="S6" s="20"/>
      <c r="T6" s="20"/>
      <c r="U6" s="20"/>
      <c r="V6" s="20"/>
    </row>
    <row r="7" spans="1:22" ht="19" x14ac:dyDescent="0.25">
      <c r="A7" s="20"/>
      <c r="B7" s="29" t="s">
        <v>549</v>
      </c>
      <c r="C7" s="27">
        <v>19795000000</v>
      </c>
      <c r="D7" s="27">
        <v>17832000000</v>
      </c>
      <c r="E7" s="27">
        <v>6654000000</v>
      </c>
      <c r="F7" s="28">
        <v>6556000000</v>
      </c>
      <c r="G7" s="20"/>
      <c r="H7" s="20"/>
      <c r="I7" s="20"/>
      <c r="J7" s="20"/>
      <c r="K7" s="20"/>
      <c r="L7" s="20"/>
      <c r="M7" s="20"/>
      <c r="N7" s="20"/>
      <c r="O7" s="20"/>
      <c r="P7" s="20"/>
      <c r="Q7" s="20"/>
      <c r="R7" s="20"/>
      <c r="S7" s="20"/>
      <c r="T7" s="20"/>
      <c r="U7" s="20"/>
      <c r="V7" s="20"/>
    </row>
    <row r="8" spans="1:22" ht="19" x14ac:dyDescent="0.25">
      <c r="A8" s="20"/>
      <c r="B8" s="29" t="s">
        <v>550</v>
      </c>
      <c r="C8" s="27">
        <v>15865000000</v>
      </c>
      <c r="D8" s="27">
        <v>15533000000</v>
      </c>
      <c r="E8" s="27">
        <v>16512000000</v>
      </c>
      <c r="F8" s="28">
        <v>17233000000</v>
      </c>
      <c r="G8" s="20"/>
      <c r="H8" s="20"/>
      <c r="I8" s="20"/>
      <c r="J8" s="20"/>
      <c r="K8" s="20"/>
      <c r="L8" s="20"/>
      <c r="M8" s="20"/>
      <c r="N8" s="20"/>
      <c r="O8" s="20"/>
      <c r="P8" s="20"/>
      <c r="Q8" s="20"/>
      <c r="R8" s="20"/>
      <c r="S8" s="20"/>
      <c r="T8" s="20"/>
      <c r="U8" s="20"/>
      <c r="V8" s="20"/>
    </row>
    <row r="9" spans="1:22" ht="19" x14ac:dyDescent="0.25">
      <c r="A9" s="20"/>
      <c r="B9" s="29" t="s">
        <v>551</v>
      </c>
      <c r="C9" s="27">
        <v>35660000000</v>
      </c>
      <c r="D9" s="27">
        <v>33365000000</v>
      </c>
      <c r="E9" s="27">
        <v>23166000000</v>
      </c>
      <c r="F9" s="28">
        <v>23789000000</v>
      </c>
      <c r="G9" s="20"/>
      <c r="H9" s="20"/>
      <c r="I9" s="20"/>
      <c r="J9" s="20"/>
      <c r="K9" s="20"/>
      <c r="L9" s="20"/>
      <c r="M9" s="20"/>
      <c r="N9" s="20"/>
      <c r="O9" s="20"/>
      <c r="P9" s="20"/>
      <c r="Q9" s="20"/>
      <c r="R9" s="20"/>
      <c r="S9" s="20"/>
      <c r="T9" s="20"/>
      <c r="U9" s="20"/>
      <c r="V9" s="20"/>
    </row>
    <row r="10" spans="1:22" ht="19" x14ac:dyDescent="0.25">
      <c r="A10" s="20"/>
      <c r="B10" s="29" t="s">
        <v>552</v>
      </c>
      <c r="C10" s="27">
        <v>7076000000</v>
      </c>
      <c r="D10" s="27">
        <v>6207000000</v>
      </c>
      <c r="E10" s="27">
        <v>4478000000</v>
      </c>
      <c r="F10" s="28">
        <v>3562000000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22759000000</v>
      </c>
      <c r="D12" s="27">
        <v>20301000000</v>
      </c>
      <c r="E12" s="27">
        <v>18389000000</v>
      </c>
      <c r="F12" s="28">
        <v>16272000000</v>
      </c>
      <c r="G12" s="20"/>
      <c r="H12" s="20"/>
      <c r="I12" s="20"/>
      <c r="J12" s="20"/>
      <c r="K12" s="20"/>
      <c r="L12" s="20"/>
      <c r="M12" s="20"/>
      <c r="N12" s="20"/>
      <c r="O12" s="20"/>
      <c r="P12" s="20"/>
      <c r="Q12" s="20"/>
      <c r="R12" s="20"/>
      <c r="S12" s="20"/>
      <c r="T12" s="20"/>
      <c r="U12" s="20"/>
      <c r="V12" s="20"/>
    </row>
    <row r="13" spans="1:22" ht="19" x14ac:dyDescent="0.25">
      <c r="A13" s="20"/>
      <c r="B13" s="29" t="s">
        <v>555</v>
      </c>
      <c r="C13" s="27">
        <v>12370000000</v>
      </c>
      <c r="D13" s="27">
        <v>10749000000</v>
      </c>
      <c r="E13" s="27">
        <v>11222000000</v>
      </c>
      <c r="F13" s="28">
        <v>9260000000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4258000000</v>
      </c>
      <c r="D17" s="34">
        <v>3465000000</v>
      </c>
      <c r="E17" s="34">
        <v>3516000000</v>
      </c>
      <c r="F17" s="35">
        <v>3382000000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1.7573256293850599</v>
      </c>
      <c r="D24" s="50">
        <f>D17/(D4)</f>
        <v>1.4241676942046855</v>
      </c>
      <c r="E24" s="50">
        <f>E17/(E4)</f>
        <v>1.2950276243093923</v>
      </c>
      <c r="F24" s="51">
        <f>F17/(F4)</f>
        <v>1.2298181818181819</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8.8652925255048934E-2</v>
      </c>
      <c r="D25" s="50">
        <f>D17/D6</f>
        <v>7.8546493176769275E-2</v>
      </c>
      <c r="E25" s="50">
        <f>E17/E6</f>
        <v>0.1022449691752937</v>
      </c>
      <c r="F25" s="51">
        <f>F17/F6</f>
        <v>0.10233289963387697</v>
      </c>
      <c r="G25" s="46">
        <f>(IF(C25 &gt; 0.17, 100, IF(C25 &gt;= 0.1, 50, 0))) +
  (IF(D25 &gt; 0.17, 100, IF(D25 &gt;= 0.1, 50, 0))) +
  (IF(E25 &gt; 0.17, 100, IF(E25 &gt;= 0.1, 50, 0))) +
  (IF(F25 &gt; 0.17, 100, IF(F25 &gt;= 0.1, 50, 0)))</f>
        <v>100</v>
      </c>
      <c r="H25" s="47" t="s">
        <v>572</v>
      </c>
      <c r="I25" s="20"/>
      <c r="J25" s="20"/>
      <c r="K25" s="20"/>
      <c r="L25" s="20"/>
      <c r="M25" s="20"/>
      <c r="N25" s="20"/>
      <c r="O25" s="20"/>
      <c r="P25" s="20"/>
      <c r="Q25" s="20"/>
      <c r="R25" s="20"/>
      <c r="S25" s="20"/>
      <c r="T25" s="20"/>
      <c r="U25" s="20"/>
      <c r="V25" s="20"/>
    </row>
    <row r="26" spans="1:22" x14ac:dyDescent="0.2">
      <c r="A26" s="20"/>
      <c r="B26" s="39" t="s">
        <v>489</v>
      </c>
      <c r="C26" s="50">
        <f>C8/C6</f>
        <v>0.33031438684155734</v>
      </c>
      <c r="D26" s="50">
        <f>D8/D6</f>
        <v>0.35211044112980006</v>
      </c>
      <c r="E26" s="50">
        <f>E8/E6</f>
        <v>0.48016750029079913</v>
      </c>
      <c r="F26" s="51">
        <f>F8/F6</f>
        <v>0.52143786498835065</v>
      </c>
      <c r="G26" s="46">
        <f>(IF(C26 &lt; 0.5, 100, 0)) +
  (IF(D26 &lt; 0.5, 100, 0)) +
  (IF(E26 &lt; 0.5, 100, 0)) +
  (IF(F26 &lt; 0.5, 100, 0))</f>
        <v>300</v>
      </c>
      <c r="H26" s="47" t="s">
        <v>573</v>
      </c>
      <c r="I26" s="20"/>
      <c r="J26" s="20"/>
      <c r="K26" s="20"/>
      <c r="L26" s="20"/>
      <c r="M26" s="20"/>
      <c r="N26" s="20"/>
      <c r="O26" s="20"/>
      <c r="P26" s="20"/>
      <c r="Q26" s="20"/>
      <c r="R26" s="20"/>
      <c r="S26" s="20"/>
      <c r="T26" s="20"/>
      <c r="U26" s="20"/>
      <c r="V26" s="20"/>
    </row>
    <row r="27" spans="1:22" x14ac:dyDescent="0.2">
      <c r="A27" s="20"/>
      <c r="B27" s="39" t="s">
        <v>574</v>
      </c>
      <c r="C27" s="50">
        <f>C9/(C13+C10)</f>
        <v>1.8337961534505811</v>
      </c>
      <c r="D27" s="50">
        <f>D9/(D13+D10)</f>
        <v>1.9677400330266572</v>
      </c>
      <c r="E27" s="50">
        <f>E9/(E13+E10)</f>
        <v>1.4755414012738854</v>
      </c>
      <c r="F27" s="51">
        <f>F9/(F13+F10)</f>
        <v>1.8553267820932773</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0.11838458953794007</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0.21896533991566389</v>
      </c>
      <c r="D31" s="50">
        <f>D17/(D13+D10)</f>
        <v>0.20435244161358812</v>
      </c>
      <c r="E31" s="50">
        <f>E17/(E13+E10)</f>
        <v>0.22394904458598727</v>
      </c>
      <c r="F31" s="51">
        <f>F17/(F13+F10)</f>
        <v>0.26376540321322728</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0.53083333333333338</v>
      </c>
      <c r="J2" s="20"/>
      <c r="K2" s="20"/>
      <c r="L2" s="20"/>
      <c r="M2" s="20"/>
      <c r="N2" s="20"/>
      <c r="O2" s="20"/>
      <c r="P2" s="20"/>
      <c r="Q2" s="20"/>
      <c r="R2" s="20"/>
      <c r="S2" s="20"/>
      <c r="T2" s="20"/>
      <c r="U2" s="20"/>
      <c r="V2" s="20"/>
    </row>
    <row r="3" spans="1:22" ht="19" x14ac:dyDescent="0.25">
      <c r="A3" s="20"/>
      <c r="B3" s="26" t="s">
        <v>545</v>
      </c>
      <c r="C3" s="27">
        <v>988600000</v>
      </c>
      <c r="D3" s="27">
        <v>873700000</v>
      </c>
      <c r="E3" s="27">
        <v>752600000</v>
      </c>
      <c r="F3" s="28">
        <v>709000000</v>
      </c>
      <c r="G3" s="20"/>
      <c r="H3" s="20"/>
      <c r="I3" s="20"/>
      <c r="J3" s="20"/>
      <c r="K3" s="20"/>
      <c r="L3" s="20"/>
      <c r="M3" s="20"/>
      <c r="N3" s="20"/>
      <c r="O3" s="20"/>
      <c r="P3" s="20"/>
      <c r="Q3" s="20"/>
      <c r="R3" s="20"/>
      <c r="S3" s="20"/>
      <c r="T3" s="20"/>
      <c r="U3" s="20"/>
      <c r="V3" s="20"/>
    </row>
    <row r="4" spans="1:22" ht="19" x14ac:dyDescent="0.25">
      <c r="A4" s="20"/>
      <c r="B4" s="29" t="s">
        <v>546</v>
      </c>
      <c r="C4" s="27">
        <v>6557500000</v>
      </c>
      <c r="D4" s="27">
        <v>6700200000</v>
      </c>
      <c r="E4" s="27">
        <v>6764700000</v>
      </c>
      <c r="F4" s="28">
        <v>5695300000</v>
      </c>
      <c r="G4" s="20"/>
      <c r="H4" s="20"/>
      <c r="I4" s="20"/>
      <c r="J4" s="20"/>
      <c r="K4" s="20"/>
      <c r="L4" s="20"/>
      <c r="M4" s="20"/>
      <c r="N4" s="20"/>
      <c r="O4" s="20"/>
      <c r="P4" s="20"/>
      <c r="Q4" s="20"/>
      <c r="R4" s="20"/>
      <c r="S4" s="20"/>
      <c r="T4" s="20"/>
      <c r="U4" s="20"/>
      <c r="V4" s="20"/>
    </row>
    <row r="5" spans="1:22" ht="19" x14ac:dyDescent="0.25">
      <c r="A5" s="20"/>
      <c r="B5" s="29" t="s">
        <v>547</v>
      </c>
      <c r="C5" s="27">
        <v>3389500000</v>
      </c>
      <c r="D5" s="27">
        <v>3649500000</v>
      </c>
      <c r="E5" s="27">
        <v>3494400000</v>
      </c>
      <c r="F5" s="28">
        <v>2414000000</v>
      </c>
      <c r="G5" s="20"/>
      <c r="H5" s="20"/>
      <c r="I5" s="20"/>
      <c r="J5" s="20"/>
      <c r="K5" s="20"/>
      <c r="L5" s="20"/>
      <c r="M5" s="20"/>
      <c r="N5" s="20"/>
      <c r="O5" s="20"/>
      <c r="P5" s="20"/>
      <c r="Q5" s="20"/>
      <c r="R5" s="20"/>
      <c r="S5" s="20"/>
      <c r="T5" s="20"/>
      <c r="U5" s="20"/>
      <c r="V5" s="20"/>
    </row>
    <row r="6" spans="1:22" ht="19" x14ac:dyDescent="0.25">
      <c r="A6" s="20"/>
      <c r="B6" s="29" t="s">
        <v>548</v>
      </c>
      <c r="C6" s="27">
        <v>15124900000</v>
      </c>
      <c r="D6" s="27">
        <v>14993600000</v>
      </c>
      <c r="E6" s="27">
        <v>14393000000</v>
      </c>
      <c r="F6" s="28">
        <v>10580800000</v>
      </c>
      <c r="G6" s="20"/>
      <c r="H6" s="20"/>
      <c r="I6" s="20"/>
      <c r="J6" s="20"/>
      <c r="K6" s="20"/>
      <c r="L6" s="20"/>
      <c r="M6" s="20"/>
      <c r="N6" s="20"/>
      <c r="O6" s="20"/>
      <c r="P6" s="20"/>
      <c r="Q6" s="20"/>
      <c r="R6" s="20"/>
      <c r="S6" s="20"/>
      <c r="T6" s="20"/>
      <c r="U6" s="20"/>
      <c r="V6" s="20"/>
    </row>
    <row r="7" spans="1:22" ht="19" x14ac:dyDescent="0.25">
      <c r="A7" s="20"/>
      <c r="B7" s="29" t="s">
        <v>549</v>
      </c>
      <c r="C7" s="27">
        <v>1170200000</v>
      </c>
      <c r="D7" s="27">
        <v>1445600000</v>
      </c>
      <c r="E7" s="27">
        <v>752600000</v>
      </c>
      <c r="F7" s="28">
        <v>499300000</v>
      </c>
      <c r="G7" s="20"/>
      <c r="H7" s="20"/>
      <c r="I7" s="20"/>
      <c r="J7" s="20"/>
      <c r="K7" s="20"/>
      <c r="L7" s="20"/>
      <c r="M7" s="20"/>
      <c r="N7" s="20"/>
      <c r="O7" s="20"/>
      <c r="P7" s="20"/>
      <c r="Q7" s="20"/>
      <c r="R7" s="20"/>
      <c r="S7" s="20"/>
      <c r="T7" s="20"/>
      <c r="U7" s="20"/>
      <c r="V7" s="20"/>
    </row>
    <row r="8" spans="1:22" ht="19" x14ac:dyDescent="0.25">
      <c r="A8" s="20"/>
      <c r="B8" s="29" t="s">
        <v>550</v>
      </c>
      <c r="C8" s="27">
        <v>5919100000</v>
      </c>
      <c r="D8" s="27">
        <v>6375200000</v>
      </c>
      <c r="E8" s="27">
        <v>7102800000</v>
      </c>
      <c r="F8" s="28">
        <v>4188200000</v>
      </c>
      <c r="G8" s="20"/>
      <c r="H8" s="20"/>
      <c r="I8" s="20"/>
      <c r="J8" s="20"/>
      <c r="K8" s="20"/>
      <c r="L8" s="20"/>
      <c r="M8" s="20"/>
      <c r="N8" s="20"/>
      <c r="O8" s="20"/>
      <c r="P8" s="20"/>
      <c r="Q8" s="20"/>
      <c r="R8" s="20"/>
      <c r="S8" s="20"/>
      <c r="T8" s="20"/>
      <c r="U8" s="20"/>
      <c r="V8" s="20"/>
    </row>
    <row r="9" spans="1:22" ht="19" x14ac:dyDescent="0.25">
      <c r="A9" s="20"/>
      <c r="B9" s="29" t="s">
        <v>551</v>
      </c>
      <c r="C9" s="27">
        <v>7089300000</v>
      </c>
      <c r="D9" s="27">
        <v>7820800000</v>
      </c>
      <c r="E9" s="27">
        <v>7855400000</v>
      </c>
      <c r="F9" s="28">
        <v>4687500000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4562600000</v>
      </c>
      <c r="D12" s="27">
        <v>3719400000</v>
      </c>
      <c r="E12" s="27">
        <v>3161900000</v>
      </c>
      <c r="F12" s="28">
        <v>2607700000</v>
      </c>
      <c r="G12" s="20"/>
      <c r="H12" s="20"/>
      <c r="I12" s="20"/>
      <c r="J12" s="20"/>
      <c r="K12" s="20"/>
      <c r="L12" s="20"/>
      <c r="M12" s="20"/>
      <c r="N12" s="20"/>
      <c r="O12" s="20"/>
      <c r="P12" s="20"/>
      <c r="Q12" s="20"/>
      <c r="R12" s="20"/>
      <c r="S12" s="20"/>
      <c r="T12" s="20"/>
      <c r="U12" s="20"/>
      <c r="V12" s="20"/>
    </row>
    <row r="13" spans="1:22" ht="19" x14ac:dyDescent="0.25">
      <c r="A13" s="20"/>
      <c r="B13" s="29" t="s">
        <v>555</v>
      </c>
      <c r="C13" s="27">
        <v>8035600000</v>
      </c>
      <c r="D13" s="27">
        <v>7172800000</v>
      </c>
      <c r="E13" s="27">
        <v>6537600000</v>
      </c>
      <c r="F13" s="28">
        <v>5893300000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1528400000</v>
      </c>
      <c r="D17" s="34">
        <v>991200000</v>
      </c>
      <c r="E17" s="34">
        <v>1137700000</v>
      </c>
      <c r="F17" s="35">
        <v>1050100000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Fail</v>
      </c>
      <c r="E23" s="44" t="str">
        <f>IF(E17&gt;E7, "Pass", "Fail")</f>
        <v>Pass</v>
      </c>
      <c r="F23" s="49" t="str">
        <f>IF(F17&gt;F7, "Pass", "Fail")</f>
        <v>Pass</v>
      </c>
      <c r="G23" s="46">
        <f>(COUNTIF(C23:F23, "Pass") * 100) + (COUNTIF(C23:F23, "Fail") * 0)</f>
        <v>300</v>
      </c>
      <c r="H23" s="47" t="s">
        <v>570</v>
      </c>
      <c r="I23" s="20"/>
      <c r="J23" s="20"/>
      <c r="K23" s="20"/>
      <c r="L23" s="20"/>
      <c r="M23" s="20"/>
      <c r="N23" s="20"/>
      <c r="O23" s="20"/>
      <c r="P23" s="20"/>
      <c r="Q23" s="20"/>
      <c r="R23" s="20"/>
      <c r="S23" s="20"/>
      <c r="T23" s="20"/>
      <c r="U23" s="20"/>
      <c r="V23" s="20"/>
    </row>
    <row r="24" spans="1:22" x14ac:dyDescent="0.2">
      <c r="A24" s="20"/>
      <c r="B24" s="39" t="s">
        <v>499</v>
      </c>
      <c r="C24" s="50">
        <f>C17/(C4)</f>
        <v>0.23307662981319099</v>
      </c>
      <c r="D24" s="50">
        <f>D17/(D4)</f>
        <v>0.14793588251096981</v>
      </c>
      <c r="E24" s="50">
        <f>E17/(E4)</f>
        <v>0.16818188537555251</v>
      </c>
      <c r="F24" s="51">
        <f>F17/(F4)</f>
        <v>0.18438010289185819</v>
      </c>
      <c r="G24" s="46">
        <f>(IF(C24 &gt; 0.5, 100, IF(C24 &gt;= 0.2, 50, 0))) +
  (IF(D24 &gt; 0.5, 100, IF(D24 &gt;= 0.2, 50, 0))) +
  (IF(E24 &gt; 0.5, 100, IF(E24 &gt;= 0.2, 50, 0))) +
  (IF(F24 &gt; 0.5, 100, IF(F24 &gt;= 0.2, 50, 0)))</f>
        <v>50</v>
      </c>
      <c r="H24" s="47" t="s">
        <v>571</v>
      </c>
      <c r="I24" s="20"/>
      <c r="J24" s="20"/>
      <c r="K24" s="20"/>
      <c r="L24" s="20"/>
      <c r="M24" s="20"/>
      <c r="N24" s="20"/>
      <c r="O24" s="20"/>
      <c r="P24" s="20"/>
      <c r="Q24" s="20"/>
      <c r="R24" s="20"/>
      <c r="S24" s="20"/>
      <c r="T24" s="20"/>
      <c r="U24" s="20"/>
      <c r="V24" s="20"/>
    </row>
    <row r="25" spans="1:22" x14ac:dyDescent="0.2">
      <c r="A25" s="20"/>
      <c r="B25" s="39" t="s">
        <v>487</v>
      </c>
      <c r="C25" s="50">
        <f>C17/C6</f>
        <v>0.10105190778120847</v>
      </c>
      <c r="D25" s="50">
        <f>D17/D6</f>
        <v>6.6108206167964992E-2</v>
      </c>
      <c r="E25" s="50">
        <f>E17/E6</f>
        <v>7.9045369276731739E-2</v>
      </c>
      <c r="F25" s="51">
        <f>F17/F6</f>
        <v>9.9245803719945555E-2</v>
      </c>
      <c r="G25" s="46">
        <f>(IF(C25 &gt; 0.17, 100, IF(C25 &gt;= 0.1, 50, 0))) +
  (IF(D25 &gt; 0.17, 100, IF(D25 &gt;= 0.1, 50, 0))) +
  (IF(E25 &gt; 0.17, 100, IF(E25 &gt;= 0.1, 50, 0))) +
  (IF(F25 &gt; 0.17, 100, IF(F25 &gt;= 0.1, 50, 0)))</f>
        <v>50</v>
      </c>
      <c r="H25" s="47" t="s">
        <v>572</v>
      </c>
      <c r="I25" s="20"/>
      <c r="J25" s="20"/>
      <c r="K25" s="20"/>
      <c r="L25" s="20"/>
      <c r="M25" s="20"/>
      <c r="N25" s="20"/>
      <c r="O25" s="20"/>
      <c r="P25" s="20"/>
      <c r="Q25" s="20"/>
      <c r="R25" s="20"/>
      <c r="S25" s="20"/>
      <c r="T25" s="20"/>
      <c r="U25" s="20"/>
      <c r="V25" s="20"/>
    </row>
    <row r="26" spans="1:22" x14ac:dyDescent="0.2">
      <c r="A26" s="20"/>
      <c r="B26" s="39" t="s">
        <v>489</v>
      </c>
      <c r="C26" s="50">
        <f>C8/C6</f>
        <v>0.39134804197052542</v>
      </c>
      <c r="D26" s="50">
        <f>D8/D6</f>
        <v>0.42519474975989757</v>
      </c>
      <c r="E26" s="50">
        <f>E8/E6</f>
        <v>0.49348989091919682</v>
      </c>
      <c r="F26" s="51">
        <f>F8/F6</f>
        <v>0.3958301829729321</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0.88223654736422918</v>
      </c>
      <c r="D27" s="50">
        <f>D9/(D13+D10)</f>
        <v>1.0903412893151907</v>
      </c>
      <c r="E27" s="50">
        <f>E9/(E13+E10)</f>
        <v>1.2015724424865395</v>
      </c>
      <c r="F27" s="51">
        <f>F9/(F13+F10)</f>
        <v>0.79539477033241135</v>
      </c>
      <c r="G27" s="46">
        <f>(IF(C27 &lt; 0.8, 100, IF(C27 &lt; 1, 50, 0))) +
  (IF(D27 &lt; 0.8, 100, IF(D27 &lt; 1, 50, 0))) +
  (IF(E27 &lt; 0.8, 100, IF(E27 &lt; 1, 50, 0))) +
  (IF(F27 &lt; 0.8, 100, IF(F27 &lt; 1, 50, 0)))</f>
        <v>150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0.20518190505270928</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0.19020359400667031</v>
      </c>
      <c r="D31" s="50">
        <f>D17/(D13+D10)</f>
        <v>0.13818871291545839</v>
      </c>
      <c r="E31" s="50">
        <f>E17/(E13+E10)</f>
        <v>0.17402410670582477</v>
      </c>
      <c r="F31" s="51">
        <f>F17/(F13+F10)</f>
        <v>0.17818539697622723</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0.34749999999999998</v>
      </c>
      <c r="J2" s="20"/>
      <c r="K2" s="20"/>
      <c r="L2" s="20"/>
      <c r="M2" s="20"/>
      <c r="N2" s="20"/>
      <c r="O2" s="20"/>
      <c r="P2" s="20"/>
      <c r="Q2" s="20"/>
      <c r="R2" s="20"/>
      <c r="S2" s="20"/>
      <c r="T2" s="20"/>
      <c r="U2" s="20"/>
      <c r="V2" s="20"/>
    </row>
    <row r="3" spans="1:22" ht="19" x14ac:dyDescent="0.25">
      <c r="A3" s="20"/>
      <c r="B3" s="26" t="s">
        <v>545</v>
      </c>
      <c r="C3" s="27">
        <v>1022000000</v>
      </c>
      <c r="D3" s="27">
        <v>1236000000</v>
      </c>
      <c r="E3" s="27">
        <v>1216000000</v>
      </c>
      <c r="F3" s="28">
        <v>876000000</v>
      </c>
      <c r="G3" s="20"/>
      <c r="H3" s="20"/>
      <c r="I3" s="20"/>
      <c r="J3" s="20"/>
      <c r="K3" s="20"/>
      <c r="L3" s="20"/>
      <c r="M3" s="20"/>
      <c r="N3" s="20"/>
      <c r="O3" s="20"/>
      <c r="P3" s="20"/>
      <c r="Q3" s="20"/>
      <c r="R3" s="20"/>
      <c r="S3" s="20"/>
      <c r="T3" s="20"/>
      <c r="U3" s="20"/>
      <c r="V3" s="20"/>
    </row>
    <row r="4" spans="1:22" ht="19" x14ac:dyDescent="0.25">
      <c r="A4" s="20"/>
      <c r="B4" s="29" t="s">
        <v>546</v>
      </c>
      <c r="C4" s="27">
        <v>1390000000</v>
      </c>
      <c r="D4" s="27">
        <v>1241000000</v>
      </c>
      <c r="E4" s="27">
        <v>1083000000</v>
      </c>
      <c r="F4" s="28">
        <v>1074000000</v>
      </c>
      <c r="G4" s="20"/>
      <c r="H4" s="20"/>
      <c r="I4" s="20"/>
      <c r="J4" s="20"/>
      <c r="K4" s="20"/>
      <c r="L4" s="20"/>
      <c r="M4" s="20"/>
      <c r="N4" s="20"/>
      <c r="O4" s="20"/>
      <c r="P4" s="20"/>
      <c r="Q4" s="20"/>
      <c r="R4" s="20"/>
      <c r="S4" s="20"/>
      <c r="T4" s="20"/>
      <c r="U4" s="20"/>
      <c r="V4" s="20"/>
    </row>
    <row r="5" spans="1:22" ht="19" x14ac:dyDescent="0.25">
      <c r="A5" s="20"/>
      <c r="B5" s="29" t="s">
        <v>547</v>
      </c>
      <c r="C5" s="27">
        <v>603000000</v>
      </c>
      <c r="D5" s="27">
        <v>537000000</v>
      </c>
      <c r="E5" s="27">
        <v>568000000</v>
      </c>
      <c r="F5" s="28">
        <v>563000000</v>
      </c>
      <c r="G5" s="20"/>
      <c r="H5" s="20"/>
      <c r="I5" s="20"/>
      <c r="J5" s="20"/>
      <c r="K5" s="20"/>
      <c r="L5" s="20"/>
      <c r="M5" s="20"/>
      <c r="N5" s="20"/>
      <c r="O5" s="20"/>
      <c r="P5" s="20"/>
      <c r="Q5" s="20"/>
      <c r="R5" s="20"/>
      <c r="S5" s="20"/>
      <c r="T5" s="20"/>
      <c r="U5" s="20"/>
      <c r="V5" s="20"/>
    </row>
    <row r="6" spans="1:22" ht="19" x14ac:dyDescent="0.25">
      <c r="A6" s="20"/>
      <c r="B6" s="29" t="s">
        <v>548</v>
      </c>
      <c r="C6" s="27">
        <v>5363000000</v>
      </c>
      <c r="D6" s="27">
        <v>5187000000</v>
      </c>
      <c r="E6" s="27">
        <v>5575000000</v>
      </c>
      <c r="F6" s="28">
        <v>5777000000</v>
      </c>
      <c r="G6" s="20"/>
      <c r="H6" s="20"/>
      <c r="I6" s="20"/>
      <c r="J6" s="20"/>
      <c r="K6" s="20"/>
      <c r="L6" s="20"/>
      <c r="M6" s="20"/>
      <c r="N6" s="20"/>
      <c r="O6" s="20"/>
      <c r="P6" s="20"/>
      <c r="Q6" s="20"/>
      <c r="R6" s="20"/>
      <c r="S6" s="20"/>
      <c r="T6" s="20"/>
      <c r="U6" s="20"/>
      <c r="V6" s="20"/>
    </row>
    <row r="7" spans="1:22" ht="19" x14ac:dyDescent="0.25">
      <c r="A7" s="20"/>
      <c r="B7" s="29" t="s">
        <v>549</v>
      </c>
      <c r="C7" s="27">
        <v>1695000000</v>
      </c>
      <c r="D7" s="27">
        <v>1889000000</v>
      </c>
      <c r="E7" s="27">
        <v>1939000000</v>
      </c>
      <c r="F7" s="28">
        <v>1934000000</v>
      </c>
      <c r="G7" s="20"/>
      <c r="H7" s="20"/>
      <c r="I7" s="20"/>
      <c r="J7" s="20"/>
      <c r="K7" s="20"/>
      <c r="L7" s="20"/>
      <c r="M7" s="20"/>
      <c r="N7" s="20"/>
      <c r="O7" s="20"/>
      <c r="P7" s="20"/>
      <c r="Q7" s="20"/>
      <c r="R7" s="20"/>
      <c r="S7" s="20"/>
      <c r="T7" s="20"/>
      <c r="U7" s="20"/>
      <c r="V7" s="20"/>
    </row>
    <row r="8" spans="1:22" ht="19" x14ac:dyDescent="0.25">
      <c r="A8" s="20"/>
      <c r="B8" s="29" t="s">
        <v>550</v>
      </c>
      <c r="C8" s="27">
        <v>3552000000</v>
      </c>
      <c r="D8" s="27">
        <v>3540000000</v>
      </c>
      <c r="E8" s="27">
        <v>3558000000</v>
      </c>
      <c r="F8" s="28">
        <v>3422000000</v>
      </c>
      <c r="G8" s="20"/>
      <c r="H8" s="20"/>
      <c r="I8" s="20"/>
      <c r="J8" s="20"/>
      <c r="K8" s="20"/>
      <c r="L8" s="20"/>
      <c r="M8" s="20"/>
      <c r="N8" s="20"/>
      <c r="O8" s="20"/>
      <c r="P8" s="20"/>
      <c r="Q8" s="20"/>
      <c r="R8" s="20"/>
      <c r="S8" s="20"/>
      <c r="T8" s="20"/>
      <c r="U8" s="20"/>
      <c r="V8" s="20"/>
    </row>
    <row r="9" spans="1:22" ht="19" x14ac:dyDescent="0.25">
      <c r="A9" s="20"/>
      <c r="B9" s="29" t="s">
        <v>551</v>
      </c>
      <c r="C9" s="27">
        <v>5247000000</v>
      </c>
      <c r="D9" s="27">
        <v>5429000000</v>
      </c>
      <c r="E9" s="27">
        <v>5497000000</v>
      </c>
      <c r="F9" s="28">
        <v>5356000000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-596000000</v>
      </c>
      <c r="D12" s="27">
        <v>-947000000</v>
      </c>
      <c r="E12" s="27">
        <v>-652000000</v>
      </c>
      <c r="F12" s="28">
        <v>79000000</v>
      </c>
      <c r="G12" s="20"/>
      <c r="H12" s="20"/>
      <c r="I12" s="20"/>
      <c r="J12" s="20"/>
      <c r="K12" s="20"/>
      <c r="L12" s="20"/>
      <c r="M12" s="20"/>
      <c r="N12" s="20"/>
      <c r="O12" s="20"/>
      <c r="P12" s="20"/>
      <c r="Q12" s="20"/>
      <c r="R12" s="20"/>
      <c r="S12" s="20"/>
      <c r="T12" s="20"/>
      <c r="U12" s="20"/>
      <c r="V12" s="20"/>
    </row>
    <row r="13" spans="1:22" ht="19" x14ac:dyDescent="0.25">
      <c r="A13" s="20"/>
      <c r="B13" s="29" t="s">
        <v>555</v>
      </c>
      <c r="C13" s="27">
        <v>116000000</v>
      </c>
      <c r="D13" s="27">
        <v>-242000000</v>
      </c>
      <c r="E13" s="27">
        <v>78000000</v>
      </c>
      <c r="F13" s="28">
        <v>421000000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1413000000</v>
      </c>
      <c r="D17" s="34">
        <v>840000000</v>
      </c>
      <c r="E17" s="34">
        <v>930000000</v>
      </c>
      <c r="F17" s="35">
        <v>953000000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1.016546762589928</v>
      </c>
      <c r="D24" s="50">
        <f>D17/(D4)</f>
        <v>0.67687348912167611</v>
      </c>
      <c r="E24" s="50">
        <f>E17/(E4)</f>
        <v>0.8587257617728532</v>
      </c>
      <c r="F24" s="51">
        <f>F17/(F4)</f>
        <v>0.88733705772811922</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0.263471937348499</v>
      </c>
      <c r="D25" s="50">
        <f>D17/D6</f>
        <v>0.16194331983805668</v>
      </c>
      <c r="E25" s="50">
        <f>E17/E6</f>
        <v>0.16681614349775784</v>
      </c>
      <c r="F25" s="51">
        <f>F17/F6</f>
        <v>0.16496451445386878</v>
      </c>
      <c r="G25" s="46">
        <f>(IF(C25 &gt; 0.17, 100, IF(C25 &gt;= 0.1, 50, 0))) +
  (IF(D25 &gt; 0.17, 100, IF(D25 &gt;= 0.1, 50, 0))) +
  (IF(E25 &gt; 0.17, 100, IF(E25 &gt;= 0.1, 50, 0))) +
  (IF(F25 &gt; 0.17, 100, IF(F25 &gt;= 0.1, 50, 0)))</f>
        <v>250</v>
      </c>
      <c r="H25" s="47" t="s">
        <v>572</v>
      </c>
      <c r="I25" s="20"/>
      <c r="J25" s="20"/>
      <c r="K25" s="20"/>
      <c r="L25" s="20"/>
      <c r="M25" s="20"/>
      <c r="N25" s="20"/>
      <c r="O25" s="20"/>
      <c r="P25" s="20"/>
      <c r="Q25" s="20"/>
      <c r="R25" s="20"/>
      <c r="S25" s="20"/>
      <c r="T25" s="20"/>
      <c r="U25" s="20"/>
      <c r="V25" s="20"/>
    </row>
    <row r="26" spans="1:22" x14ac:dyDescent="0.2">
      <c r="A26" s="20"/>
      <c r="B26" s="39" t="s">
        <v>489</v>
      </c>
      <c r="C26" s="50">
        <f>C8/C6</f>
        <v>0.66231586798433717</v>
      </c>
      <c r="D26" s="50">
        <f>D8/D6</f>
        <v>0.68247541931752453</v>
      </c>
      <c r="E26" s="50">
        <f>E8/E6</f>
        <v>0.63820627802690588</v>
      </c>
      <c r="F26" s="51">
        <f>F8/F6</f>
        <v>0.59234897005366105</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45.232758620689658</v>
      </c>
      <c r="D27" s="50">
        <f>D9/(D13+D10)</f>
        <v>-22.43388429752066</v>
      </c>
      <c r="E27" s="50">
        <f>E9/(E13+E10)</f>
        <v>70.474358974358978</v>
      </c>
      <c r="F27" s="51">
        <f>F9/(F13+F10)</f>
        <v>12.722090261282661</v>
      </c>
      <c r="G27" s="46">
        <f>(IF(C27 &lt; 0.8, 100, IF(C27 &lt; 1, 50, 0))) +
  (IF(D27 &lt; 0.8, 100, IF(D27 &lt; 1, 50, 0))) +
  (IF(E27 &lt; 0.8, 100, IF(E27 &lt; 1, 50, 0))) +
  (IF(F27 &lt; 0.8, 100, IF(F27 &lt; 1, 50, 0)))</f>
        <v>100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-3.057118236206501</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12.181034482758621</v>
      </c>
      <c r="D31" s="50">
        <f>D17/(D13+D10)</f>
        <v>-3.4710743801652892</v>
      </c>
      <c r="E31" s="50">
        <f>E17/(E13+E10)</f>
        <v>11.923076923076923</v>
      </c>
      <c r="F31" s="51">
        <f>F17/(F13+F10)</f>
        <v>2.2636579572446558</v>
      </c>
      <c r="G31" s="46">
        <f>(IF(C31 &gt; 0.23, 100, 0)) +
  (IF(D31 &gt; 0.23, 100, 0)) +
  (IF(E31 &gt; 0.23, 100, 0)) +
  (IF(F31 &gt; 0.23, 100, 0))</f>
        <v>300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0.61499999999999999</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2061000000</v>
      </c>
      <c r="D4" s="27">
        <v>2006000000</v>
      </c>
      <c r="E4" s="27">
        <v>1907000000</v>
      </c>
      <c r="F4" s="28">
        <v>1902000000</v>
      </c>
      <c r="G4" s="20"/>
      <c r="H4" s="20"/>
      <c r="I4" s="20"/>
      <c r="J4" s="20"/>
      <c r="K4" s="20"/>
      <c r="L4" s="20"/>
      <c r="M4" s="20"/>
      <c r="N4" s="20"/>
      <c r="O4" s="20"/>
      <c r="P4" s="20"/>
      <c r="Q4" s="20"/>
      <c r="R4" s="20"/>
      <c r="S4" s="20"/>
      <c r="T4" s="20"/>
      <c r="U4" s="20"/>
      <c r="V4" s="20"/>
    </row>
    <row r="5" spans="1:22" ht="19" x14ac:dyDescent="0.25">
      <c r="A5" s="20"/>
      <c r="B5" s="29" t="s">
        <v>547</v>
      </c>
      <c r="C5" s="27">
        <v>7660000000</v>
      </c>
      <c r="D5" s="27">
        <v>7522000000</v>
      </c>
      <c r="E5" s="27">
        <v>7662000000</v>
      </c>
      <c r="F5" s="28">
        <v>4960000000</v>
      </c>
      <c r="G5" s="20"/>
      <c r="H5" s="20"/>
      <c r="I5" s="20"/>
      <c r="J5" s="20"/>
      <c r="K5" s="20"/>
      <c r="L5" s="20"/>
      <c r="M5" s="20"/>
      <c r="N5" s="20"/>
      <c r="O5" s="20"/>
      <c r="P5" s="20"/>
      <c r="Q5" s="20"/>
      <c r="R5" s="20"/>
      <c r="S5" s="20"/>
      <c r="T5" s="20"/>
      <c r="U5" s="20"/>
      <c r="V5" s="20"/>
    </row>
    <row r="6" spans="1:22" ht="19" x14ac:dyDescent="0.25">
      <c r="A6" s="20"/>
      <c r="B6" s="29" t="s">
        <v>548</v>
      </c>
      <c r="C6" s="27">
        <v>42448000000</v>
      </c>
      <c r="D6" s="27">
        <v>38724000000</v>
      </c>
      <c r="E6" s="27">
        <v>37669000000</v>
      </c>
      <c r="F6" s="28">
        <v>33584000000</v>
      </c>
      <c r="G6" s="20"/>
      <c r="H6" s="20"/>
      <c r="I6" s="20"/>
      <c r="J6" s="20"/>
      <c r="K6" s="20"/>
      <c r="L6" s="20"/>
      <c r="M6" s="20"/>
      <c r="N6" s="20"/>
      <c r="O6" s="20"/>
      <c r="P6" s="20"/>
      <c r="Q6" s="20"/>
      <c r="R6" s="20"/>
      <c r="S6" s="20"/>
      <c r="T6" s="20"/>
      <c r="U6" s="20"/>
      <c r="V6" s="20"/>
    </row>
    <row r="7" spans="1:22" ht="19" x14ac:dyDescent="0.25">
      <c r="A7" s="20"/>
      <c r="B7" s="29" t="s">
        <v>549</v>
      </c>
      <c r="C7" s="27">
        <v>16264000000</v>
      </c>
      <c r="D7" s="27">
        <v>14171000000</v>
      </c>
      <c r="E7" s="27">
        <v>13162000000</v>
      </c>
      <c r="F7" s="28">
        <v>11847000000</v>
      </c>
      <c r="G7" s="20"/>
      <c r="H7" s="20"/>
      <c r="I7" s="20"/>
      <c r="J7" s="20"/>
      <c r="K7" s="20"/>
      <c r="L7" s="20"/>
      <c r="M7" s="20"/>
      <c r="N7" s="20"/>
      <c r="O7" s="20"/>
      <c r="P7" s="20"/>
      <c r="Q7" s="20"/>
      <c r="R7" s="20"/>
      <c r="S7" s="20"/>
      <c r="T7" s="20"/>
      <c r="U7" s="20"/>
      <c r="V7" s="20"/>
    </row>
    <row r="8" spans="1:22" ht="19" x14ac:dyDescent="0.25">
      <c r="A8" s="20"/>
      <c r="B8" s="29" t="s">
        <v>550</v>
      </c>
      <c r="C8" s="27">
        <v>19187000000</v>
      </c>
      <c r="D8" s="27">
        <v>18176000000</v>
      </c>
      <c r="E8" s="27">
        <v>17095000000</v>
      </c>
      <c r="F8" s="28">
        <v>15220000000</v>
      </c>
      <c r="G8" s="20"/>
      <c r="H8" s="20"/>
      <c r="I8" s="20"/>
      <c r="J8" s="20"/>
      <c r="K8" s="20"/>
      <c r="L8" s="20"/>
      <c r="M8" s="20"/>
      <c r="N8" s="20"/>
      <c r="O8" s="20"/>
      <c r="P8" s="20"/>
      <c r="Q8" s="20"/>
      <c r="R8" s="20"/>
      <c r="S8" s="20"/>
      <c r="T8" s="20"/>
      <c r="U8" s="20"/>
      <c r="V8" s="20"/>
    </row>
    <row r="9" spans="1:22" ht="19" x14ac:dyDescent="0.25">
      <c r="A9" s="20"/>
      <c r="B9" s="29" t="s">
        <v>551</v>
      </c>
      <c r="C9" s="27">
        <v>35451000000</v>
      </c>
      <c r="D9" s="27">
        <v>32347000000</v>
      </c>
      <c r="E9" s="27">
        <v>30257000000</v>
      </c>
      <c r="F9" s="28">
        <v>27067000000</v>
      </c>
      <c r="G9" s="20"/>
      <c r="H9" s="20"/>
      <c r="I9" s="20"/>
      <c r="J9" s="20"/>
      <c r="K9" s="20"/>
      <c r="L9" s="20"/>
      <c r="M9" s="20"/>
      <c r="N9" s="20"/>
      <c r="O9" s="20"/>
      <c r="P9" s="20"/>
      <c r="Q9" s="20"/>
      <c r="R9" s="20"/>
      <c r="S9" s="20"/>
      <c r="T9" s="20"/>
      <c r="U9" s="20"/>
      <c r="V9" s="20"/>
    </row>
    <row r="10" spans="1:22" ht="19" x14ac:dyDescent="0.25">
      <c r="A10" s="20"/>
      <c r="B10" s="29" t="s">
        <v>552</v>
      </c>
      <c r="C10" s="27">
        <v>60429000000</v>
      </c>
      <c r="D10" s="27">
        <v>51354000000</v>
      </c>
      <c r="E10" s="27">
        <v>42588000000</v>
      </c>
      <c r="F10" s="28">
        <v>36658000000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62564000000</v>
      </c>
      <c r="D12" s="27">
        <v>53607000000</v>
      </c>
      <c r="E12" s="27">
        <v>45648000000</v>
      </c>
      <c r="F12" s="28">
        <v>38747000000</v>
      </c>
      <c r="G12" s="20"/>
      <c r="H12" s="20"/>
      <c r="I12" s="20"/>
      <c r="J12" s="20"/>
      <c r="K12" s="20"/>
      <c r="L12" s="20"/>
      <c r="M12" s="20"/>
      <c r="N12" s="20"/>
      <c r="O12" s="20"/>
      <c r="P12" s="20"/>
      <c r="Q12" s="20"/>
      <c r="R12" s="20"/>
      <c r="S12" s="20"/>
      <c r="T12" s="20"/>
      <c r="U12" s="20"/>
      <c r="V12" s="20"/>
    </row>
    <row r="13" spans="1:22" ht="19" x14ac:dyDescent="0.25">
      <c r="A13" s="20"/>
      <c r="B13" s="29" t="s">
        <v>555</v>
      </c>
      <c r="C13" s="27">
        <v>6997000000</v>
      </c>
      <c r="D13" s="27">
        <v>6377000000</v>
      </c>
      <c r="E13" s="27">
        <v>7412000000</v>
      </c>
      <c r="F13" s="28">
        <v>6517000000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11980000000</v>
      </c>
      <c r="D17" s="34">
        <v>11195000000</v>
      </c>
      <c r="E17" s="34">
        <v>9463000000</v>
      </c>
      <c r="F17" s="35">
        <v>7224000000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5.8127122755943716</v>
      </c>
      <c r="D24" s="50">
        <f>D17/(D4)</f>
        <v>5.5807577268195416</v>
      </c>
      <c r="E24" s="50">
        <f>E17/(E4)</f>
        <v>4.9622443628736237</v>
      </c>
      <c r="F24" s="51">
        <f>F17/(F4)</f>
        <v>3.7981072555205047</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0.28222766679231059</v>
      </c>
      <c r="D25" s="50">
        <f>D17/D6</f>
        <v>0.2890972007024068</v>
      </c>
      <c r="E25" s="50">
        <f>E17/E6</f>
        <v>0.25121452653375453</v>
      </c>
      <c r="F25" s="51">
        <f>F17/F6</f>
        <v>0.21510242972844212</v>
      </c>
      <c r="G25" s="46">
        <f>(IF(C25 &gt; 0.17, 100, IF(C25 &gt;= 0.1, 50, 0))) +
  (IF(D25 &gt; 0.17, 100, IF(D25 &gt;= 0.1, 50, 0))) +
  (IF(E25 &gt; 0.17, 100, IF(E25 &gt;= 0.1, 50, 0))) +
  (IF(F25 &gt; 0.17, 100, IF(F25 &gt;= 0.1, 50, 0)))</f>
        <v>400</v>
      </c>
      <c r="H25" s="47" t="s">
        <v>572</v>
      </c>
      <c r="I25" s="20"/>
      <c r="J25" s="20"/>
      <c r="K25" s="20"/>
      <c r="L25" s="20"/>
      <c r="M25" s="20"/>
      <c r="N25" s="20"/>
      <c r="O25" s="20"/>
      <c r="P25" s="20"/>
      <c r="Q25" s="20"/>
      <c r="R25" s="20"/>
      <c r="S25" s="20"/>
      <c r="T25" s="20"/>
      <c r="U25" s="20"/>
      <c r="V25" s="20"/>
    </row>
    <row r="26" spans="1:22" x14ac:dyDescent="0.2">
      <c r="A26" s="20"/>
      <c r="B26" s="39" t="s">
        <v>489</v>
      </c>
      <c r="C26" s="50">
        <f>C8/C6</f>
        <v>0.45201187335092347</v>
      </c>
      <c r="D26" s="50">
        <f>D8/D6</f>
        <v>0.46937299865716353</v>
      </c>
      <c r="E26" s="50">
        <f>E8/E6</f>
        <v>0.45382144468926705</v>
      </c>
      <c r="F26" s="51">
        <f>F8/F6</f>
        <v>0.45319199618866129</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0.52577640672737525</v>
      </c>
      <c r="D27" s="50">
        <f>D9/(D13+D10)</f>
        <v>0.56030555507439672</v>
      </c>
      <c r="E27" s="50">
        <f>E9/(E13+E10)</f>
        <v>0.60514000000000001</v>
      </c>
      <c r="F27" s="51">
        <f>F9/(F13+F10)</f>
        <v>0.62691372321945571</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0.17318214679079044</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0.17767626731527897</v>
      </c>
      <c r="D31" s="50">
        <f>D17/(D13+D10)</f>
        <v>0.1939166132580416</v>
      </c>
      <c r="E31" s="50">
        <f>E17/(E13+E10)</f>
        <v>0.18926000000000001</v>
      </c>
      <c r="F31" s="51">
        <f>F17/(F13+F10)</f>
        <v>0.16731905037637521</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0.48583333333333328</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194525000</v>
      </c>
      <c r="D4" s="27">
        <v>176136000</v>
      </c>
      <c r="E4" s="27">
        <v>163256000</v>
      </c>
      <c r="F4" s="28">
        <v>107799000</v>
      </c>
      <c r="G4" s="20"/>
      <c r="H4" s="20"/>
      <c r="I4" s="20"/>
      <c r="J4" s="20"/>
      <c r="K4" s="20"/>
      <c r="L4" s="20"/>
      <c r="M4" s="20"/>
      <c r="N4" s="20"/>
      <c r="O4" s="20"/>
      <c r="P4" s="20"/>
      <c r="Q4" s="20"/>
      <c r="R4" s="20"/>
      <c r="S4" s="20"/>
      <c r="T4" s="20"/>
      <c r="U4" s="20"/>
      <c r="V4" s="20"/>
    </row>
    <row r="5" spans="1:22" ht="19" x14ac:dyDescent="0.25">
      <c r="A5" s="20"/>
      <c r="B5" s="29" t="s">
        <v>547</v>
      </c>
      <c r="C5" s="27">
        <v>2342612000</v>
      </c>
      <c r="D5" s="27">
        <v>2348366000</v>
      </c>
      <c r="E5" s="27">
        <v>2411996000</v>
      </c>
      <c r="F5" s="28">
        <v>1270532000</v>
      </c>
      <c r="G5" s="20"/>
      <c r="H5" s="20"/>
      <c r="I5" s="20"/>
      <c r="J5" s="20"/>
      <c r="K5" s="20"/>
      <c r="L5" s="20"/>
      <c r="M5" s="20"/>
      <c r="N5" s="20"/>
      <c r="O5" s="20"/>
      <c r="P5" s="20"/>
      <c r="Q5" s="20"/>
      <c r="R5" s="20"/>
      <c r="S5" s="20"/>
      <c r="T5" s="20"/>
      <c r="U5" s="20"/>
      <c r="V5" s="20"/>
    </row>
    <row r="6" spans="1:22" ht="19" x14ac:dyDescent="0.25">
      <c r="A6" s="20"/>
      <c r="B6" s="29" t="s">
        <v>548</v>
      </c>
      <c r="C6" s="27">
        <v>4507886000</v>
      </c>
      <c r="D6" s="27">
        <v>4182764000</v>
      </c>
      <c r="E6" s="27">
        <v>5063288000</v>
      </c>
      <c r="F6" s="28">
        <v>3046454000</v>
      </c>
      <c r="G6" s="20"/>
      <c r="H6" s="20"/>
      <c r="I6" s="20"/>
      <c r="J6" s="20"/>
      <c r="K6" s="20"/>
      <c r="L6" s="20"/>
      <c r="M6" s="20"/>
      <c r="N6" s="20"/>
      <c r="O6" s="20"/>
      <c r="P6" s="20"/>
      <c r="Q6" s="20"/>
      <c r="R6" s="20"/>
      <c r="S6" s="20"/>
      <c r="T6" s="20"/>
      <c r="U6" s="20"/>
      <c r="V6" s="20"/>
    </row>
    <row r="7" spans="1:22" ht="19" x14ac:dyDescent="0.25">
      <c r="A7" s="20"/>
      <c r="B7" s="29" t="s">
        <v>549</v>
      </c>
      <c r="C7" s="27">
        <v>531768000</v>
      </c>
      <c r="D7" s="27">
        <v>556354000</v>
      </c>
      <c r="E7" s="27">
        <v>1168295000</v>
      </c>
      <c r="F7" s="28">
        <v>500036000</v>
      </c>
      <c r="G7" s="20"/>
      <c r="H7" s="20"/>
      <c r="I7" s="20"/>
      <c r="J7" s="20"/>
      <c r="K7" s="20"/>
      <c r="L7" s="20"/>
      <c r="M7" s="20"/>
      <c r="N7" s="20"/>
      <c r="O7" s="20"/>
      <c r="P7" s="20"/>
      <c r="Q7" s="20"/>
      <c r="R7" s="20"/>
      <c r="S7" s="20"/>
      <c r="T7" s="20"/>
      <c r="U7" s="20"/>
      <c r="V7" s="20"/>
    </row>
    <row r="8" spans="1:22" ht="19" x14ac:dyDescent="0.25">
      <c r="A8" s="20"/>
      <c r="B8" s="29" t="s">
        <v>550</v>
      </c>
      <c r="C8" s="27">
        <v>3995191000</v>
      </c>
      <c r="D8" s="27">
        <v>3985291000</v>
      </c>
      <c r="E8" s="27">
        <v>4089575000</v>
      </c>
      <c r="F8" s="28">
        <v>3959153000</v>
      </c>
      <c r="G8" s="20"/>
      <c r="H8" s="20"/>
      <c r="I8" s="20"/>
      <c r="J8" s="20"/>
      <c r="K8" s="20"/>
      <c r="L8" s="20"/>
      <c r="M8" s="20"/>
      <c r="N8" s="20"/>
      <c r="O8" s="20"/>
      <c r="P8" s="20"/>
      <c r="Q8" s="20"/>
      <c r="R8" s="20"/>
      <c r="S8" s="20"/>
      <c r="T8" s="20"/>
      <c r="U8" s="20"/>
      <c r="V8" s="20"/>
    </row>
    <row r="9" spans="1:22" ht="19" x14ac:dyDescent="0.25">
      <c r="A9" s="20"/>
      <c r="B9" s="29" t="s">
        <v>551</v>
      </c>
      <c r="C9" s="27">
        <v>4526959000</v>
      </c>
      <c r="D9" s="27">
        <v>4541645000</v>
      </c>
      <c r="E9" s="27">
        <v>5257870000</v>
      </c>
      <c r="F9" s="28">
        <v>4459189000</v>
      </c>
      <c r="G9" s="20"/>
      <c r="H9" s="20"/>
      <c r="I9" s="20"/>
      <c r="J9" s="20"/>
      <c r="K9" s="20"/>
      <c r="L9" s="20"/>
      <c r="M9" s="20"/>
      <c r="N9" s="20"/>
      <c r="O9" s="20"/>
      <c r="P9" s="20"/>
      <c r="Q9" s="20"/>
      <c r="R9" s="20"/>
      <c r="S9" s="20"/>
      <c r="T9" s="20"/>
      <c r="U9" s="20"/>
      <c r="V9" s="20"/>
    </row>
    <row r="10" spans="1:22" ht="19" x14ac:dyDescent="0.25">
      <c r="A10" s="20"/>
      <c r="B10" s="29" t="s">
        <v>552</v>
      </c>
      <c r="C10" s="27">
        <v>1032538000</v>
      </c>
      <c r="D10" s="27">
        <v>482049000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-7131029000</v>
      </c>
      <c r="D12" s="27">
        <v>-7782568000</v>
      </c>
      <c r="E12" s="27">
        <v>-8144514000</v>
      </c>
      <c r="F12" s="28">
        <v>-8422237000</v>
      </c>
      <c r="G12" s="20"/>
      <c r="H12" s="20"/>
      <c r="I12" s="20"/>
      <c r="J12" s="20"/>
      <c r="K12" s="20"/>
      <c r="L12" s="20"/>
      <c r="M12" s="20"/>
      <c r="N12" s="20"/>
      <c r="O12" s="20"/>
      <c r="P12" s="20"/>
      <c r="Q12" s="20"/>
      <c r="R12" s="20"/>
      <c r="S12" s="20"/>
      <c r="T12" s="20"/>
      <c r="U12" s="20"/>
      <c r="V12" s="20"/>
    </row>
    <row r="13" spans="1:22" ht="19" x14ac:dyDescent="0.25">
      <c r="A13" s="20"/>
      <c r="B13" s="29" t="s">
        <v>555</v>
      </c>
      <c r="C13" s="27">
        <v>-19073000</v>
      </c>
      <c r="D13" s="27">
        <v>-358881000</v>
      </c>
      <c r="E13" s="27">
        <v>-194582000</v>
      </c>
      <c r="F13" s="28">
        <v>-1412735000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384185000</v>
      </c>
      <c r="D15" s="27">
        <v>333639000</v>
      </c>
      <c r="E15" s="27">
        <v>241049000</v>
      </c>
      <c r="F15" s="28">
        <v>169811000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896791000</v>
      </c>
      <c r="D17" s="34">
        <v>525688000</v>
      </c>
      <c r="E17" s="34">
        <v>912499000</v>
      </c>
      <c r="F17" s="35">
        <v>802182000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Fail</v>
      </c>
      <c r="E23" s="44" t="str">
        <f>IF(E17&gt;E7, "Pass", "Fail")</f>
        <v>Fail</v>
      </c>
      <c r="F23" s="49" t="str">
        <f>IF(F17&gt;F7, "Pass", "Fail")</f>
        <v>Pass</v>
      </c>
      <c r="G23" s="46">
        <f>(COUNTIF(C23:F23, "Pass") * 100) + (COUNTIF(C23:F23, "Fail") * 0)</f>
        <v>200</v>
      </c>
      <c r="H23" s="47" t="s">
        <v>570</v>
      </c>
      <c r="I23" s="20"/>
      <c r="J23" s="20"/>
      <c r="K23" s="20"/>
      <c r="L23" s="20"/>
      <c r="M23" s="20"/>
      <c r="N23" s="20"/>
      <c r="O23" s="20"/>
      <c r="P23" s="20"/>
      <c r="Q23" s="20"/>
      <c r="R23" s="20"/>
      <c r="S23" s="20"/>
      <c r="T23" s="20"/>
      <c r="U23" s="20"/>
      <c r="V23" s="20"/>
    </row>
    <row r="24" spans="1:22" x14ac:dyDescent="0.2">
      <c r="A24" s="20"/>
      <c r="B24" s="39" t="s">
        <v>499</v>
      </c>
      <c r="C24" s="50">
        <f>C17/(C4)</f>
        <v>4.6101580773679478</v>
      </c>
      <c r="D24" s="50">
        <f>D17/(D4)</f>
        <v>2.9845573874733162</v>
      </c>
      <c r="E24" s="50">
        <f>E17/(E4)</f>
        <v>5.589374969373254</v>
      </c>
      <c r="F24" s="51">
        <f>F17/(F4)</f>
        <v>7.4414604959229678</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0.19893826063924419</v>
      </c>
      <c r="D25" s="50">
        <f>D17/D6</f>
        <v>0.12567957455883239</v>
      </c>
      <c r="E25" s="50">
        <f>E17/E6</f>
        <v>0.18021866423557181</v>
      </c>
      <c r="F25" s="51">
        <f>F17/F6</f>
        <v>0.26331662976037057</v>
      </c>
      <c r="G25" s="46">
        <f>(IF(C25 &gt; 0.17, 100, IF(C25 &gt;= 0.1, 50, 0))) +
  (IF(D25 &gt; 0.17, 100, IF(D25 &gt;= 0.1, 50, 0))) +
  (IF(E25 &gt; 0.17, 100, IF(E25 &gt;= 0.1, 50, 0))) +
  (IF(F25 &gt; 0.17, 100, IF(F25 &gt;= 0.1, 50, 0)))</f>
        <v>350</v>
      </c>
      <c r="H25" s="47" t="s">
        <v>572</v>
      </c>
      <c r="I25" s="20"/>
      <c r="J25" s="20"/>
      <c r="K25" s="20"/>
      <c r="L25" s="20"/>
      <c r="M25" s="20"/>
      <c r="N25" s="20"/>
      <c r="O25" s="20"/>
      <c r="P25" s="20"/>
      <c r="Q25" s="20"/>
      <c r="R25" s="20"/>
      <c r="S25" s="20"/>
      <c r="T25" s="20"/>
      <c r="U25" s="20"/>
      <c r="V25" s="20"/>
    </row>
    <row r="26" spans="1:22" x14ac:dyDescent="0.2">
      <c r="A26" s="20"/>
      <c r="B26" s="39" t="s">
        <v>489</v>
      </c>
      <c r="C26" s="50">
        <f>C8/C6</f>
        <v>0.88626708838688473</v>
      </c>
      <c r="D26" s="50">
        <f>D8/D6</f>
        <v>0.95278887357737607</v>
      </c>
      <c r="E26" s="50">
        <f>E8/E6</f>
        <v>0.80769156326876923</v>
      </c>
      <c r="F26" s="51">
        <f>F8/F6</f>
        <v>1.2995938885011886</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4.4668133581327423</v>
      </c>
      <c r="D27" s="50">
        <f>D9/(D13+D10)</f>
        <v>36.873579176409457</v>
      </c>
      <c r="E27" s="50">
        <f>E9/(E13+E10)</f>
        <v>-27.021358604598575</v>
      </c>
      <c r="F27" s="51">
        <f>F9/(F13+F10)</f>
        <v>-3.1564228252290771</v>
      </c>
      <c r="G27" s="46">
        <f>(IF(C27 &lt; 0.8, 100, IF(C27 &lt; 1, 50, 0))) +
  (IF(D27 &lt; 0.8, 100, IF(D27 &lt; 1, 50, 0))) +
  (IF(E27 &lt; 0.8, 100, IF(E27 &lt; 1, 50, 0))) +
  (IF(F27 &lt; 0.8, 100, IF(F27 &lt; 1, 50, 0)))</f>
        <v>200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-5.3711058091179709E-2</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Fail</v>
      </c>
      <c r="F30" s="58" t="str">
        <f>IF(F10&lt;&gt;0,"Pass","Fail")</f>
        <v>Fail</v>
      </c>
      <c r="G30" s="46">
        <f>(COUNTIF(C30:F30, "Pass") * 100) + (COUNTIF(C30:F30, "Fail") * 0)</f>
        <v>200</v>
      </c>
      <c r="H30" s="47" t="s">
        <v>579</v>
      </c>
      <c r="I30" s="20"/>
      <c r="J30" s="20"/>
      <c r="K30" s="20"/>
      <c r="L30" s="20"/>
      <c r="M30" s="20"/>
      <c r="N30" s="20"/>
      <c r="O30" s="20"/>
      <c r="P30" s="20"/>
      <c r="Q30" s="20"/>
      <c r="R30" s="20"/>
      <c r="S30" s="20"/>
      <c r="T30" s="20"/>
      <c r="U30" s="20"/>
      <c r="V30" s="20"/>
    </row>
    <row r="31" spans="1:22" x14ac:dyDescent="0.2">
      <c r="A31" s="20"/>
      <c r="B31" s="39" t="s">
        <v>580</v>
      </c>
      <c r="C31" s="50">
        <f>C17/(C13+C10)</f>
        <v>0.88487614273803239</v>
      </c>
      <c r="D31" s="50">
        <f>D17/(D13+D10)</f>
        <v>4.2680566380878151</v>
      </c>
      <c r="E31" s="50">
        <f>E17/(E13+E10)</f>
        <v>-4.6895344893155588</v>
      </c>
      <c r="F31" s="51">
        <f>F17/(F13+F10)</f>
        <v>-0.56782199067765715</v>
      </c>
      <c r="G31" s="46">
        <f>(IF(C31 &gt; 0.23, 100, 0)) +
  (IF(D31 &gt; 0.23, 100, 0)) +
  (IF(E31 &gt; 0.23, 100, 0)) +
  (IF(F31 &gt; 0.23, 100, 0))</f>
        <v>200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591</v>
      </c>
      <c r="D2" s="23" t="s">
        <v>592</v>
      </c>
      <c r="E2" s="23" t="s">
        <v>593</v>
      </c>
      <c r="F2" s="23" t="s">
        <v>594</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0.34625</v>
      </c>
      <c r="J2" s="20"/>
      <c r="K2" s="20"/>
      <c r="L2" s="20"/>
      <c r="M2" s="20"/>
      <c r="N2" s="20"/>
      <c r="O2" s="20"/>
      <c r="P2" s="20"/>
      <c r="Q2" s="20"/>
      <c r="R2" s="20"/>
      <c r="S2" s="20"/>
      <c r="T2" s="20"/>
      <c r="U2" s="20"/>
      <c r="V2" s="20"/>
    </row>
    <row r="3" spans="1:22" ht="19" x14ac:dyDescent="0.25">
      <c r="A3" s="20"/>
      <c r="B3" s="26" t="s">
        <v>545</v>
      </c>
      <c r="C3" s="27">
        <v>1126500000</v>
      </c>
      <c r="D3" s="27">
        <v>1340100000</v>
      </c>
      <c r="E3" s="27">
        <v>1182300000</v>
      </c>
      <c r="F3" s="28">
        <v>1032600000</v>
      </c>
      <c r="G3" s="20"/>
      <c r="H3" s="20"/>
      <c r="I3" s="20"/>
      <c r="J3" s="20"/>
      <c r="K3" s="20"/>
      <c r="L3" s="20"/>
      <c r="M3" s="20"/>
      <c r="N3" s="20"/>
      <c r="O3" s="20"/>
      <c r="P3" s="20"/>
      <c r="Q3" s="20"/>
      <c r="R3" s="20"/>
      <c r="S3" s="20"/>
      <c r="T3" s="20"/>
      <c r="U3" s="20"/>
      <c r="V3" s="20"/>
    </row>
    <row r="4" spans="1:22" ht="19" x14ac:dyDescent="0.25">
      <c r="A4" s="20"/>
      <c r="B4" s="29" t="s">
        <v>546</v>
      </c>
      <c r="C4" s="27">
        <v>1544700000</v>
      </c>
      <c r="D4" s="27">
        <v>1416900000</v>
      </c>
      <c r="E4" s="27">
        <v>1277100000</v>
      </c>
      <c r="F4" s="28">
        <v>1165200000</v>
      </c>
      <c r="G4" s="20"/>
      <c r="H4" s="20"/>
      <c r="I4" s="20"/>
      <c r="J4" s="20"/>
      <c r="K4" s="20"/>
      <c r="L4" s="20"/>
      <c r="M4" s="20"/>
      <c r="N4" s="20"/>
      <c r="O4" s="20"/>
      <c r="P4" s="20"/>
      <c r="Q4" s="20"/>
      <c r="R4" s="20"/>
      <c r="S4" s="20"/>
      <c r="T4" s="20"/>
      <c r="U4" s="20"/>
      <c r="V4" s="20"/>
    </row>
    <row r="5" spans="1:22" ht="19" x14ac:dyDescent="0.25">
      <c r="A5" s="20"/>
      <c r="B5" s="29" t="s">
        <v>547</v>
      </c>
      <c r="C5" s="27">
        <v>5260100000</v>
      </c>
      <c r="D5" s="27">
        <v>5212900000</v>
      </c>
      <c r="E5" s="27">
        <v>5335800000</v>
      </c>
      <c r="F5" s="28">
        <v>4986300000</v>
      </c>
      <c r="G5" s="20"/>
      <c r="H5" s="20"/>
      <c r="I5" s="20"/>
      <c r="J5" s="20"/>
      <c r="K5" s="20"/>
      <c r="L5" s="20"/>
      <c r="M5" s="20"/>
      <c r="N5" s="20"/>
      <c r="O5" s="20"/>
      <c r="P5" s="20"/>
      <c r="Q5" s="20"/>
      <c r="R5" s="20"/>
      <c r="S5" s="20"/>
      <c r="T5" s="20"/>
      <c r="U5" s="20"/>
      <c r="V5" s="20"/>
    </row>
    <row r="6" spans="1:22" ht="19" x14ac:dyDescent="0.25">
      <c r="A6" s="20"/>
      <c r="B6" s="29" t="s">
        <v>548</v>
      </c>
      <c r="C6" s="27">
        <v>12862300000</v>
      </c>
      <c r="D6" s="27">
        <v>13124900000</v>
      </c>
      <c r="E6" s="27">
        <v>12905800000</v>
      </c>
      <c r="F6" s="28">
        <v>12089700000</v>
      </c>
      <c r="G6" s="20"/>
      <c r="H6" s="20"/>
      <c r="I6" s="20"/>
      <c r="J6" s="20"/>
      <c r="K6" s="20"/>
      <c r="L6" s="20"/>
      <c r="M6" s="20"/>
      <c r="N6" s="20"/>
      <c r="O6" s="20"/>
      <c r="P6" s="20"/>
      <c r="Q6" s="20"/>
      <c r="R6" s="20"/>
      <c r="S6" s="20"/>
      <c r="T6" s="20"/>
      <c r="U6" s="20"/>
      <c r="V6" s="20"/>
    </row>
    <row r="7" spans="1:22" ht="19" x14ac:dyDescent="0.25">
      <c r="A7" s="20"/>
      <c r="B7" s="29" t="s">
        <v>549</v>
      </c>
      <c r="C7" s="27">
        <v>3098900000</v>
      </c>
      <c r="D7" s="27">
        <v>3432400000</v>
      </c>
      <c r="E7" s="27">
        <v>3223800000</v>
      </c>
      <c r="F7" s="28">
        <v>3046500000</v>
      </c>
      <c r="G7" s="20"/>
      <c r="H7" s="20"/>
      <c r="I7" s="20"/>
      <c r="J7" s="20"/>
      <c r="K7" s="20"/>
      <c r="L7" s="20"/>
      <c r="M7" s="20"/>
      <c r="N7" s="20"/>
      <c r="O7" s="20"/>
      <c r="P7" s="20"/>
      <c r="Q7" s="20"/>
      <c r="R7" s="20"/>
      <c r="S7" s="20"/>
      <c r="T7" s="20"/>
      <c r="U7" s="20"/>
      <c r="V7" s="20"/>
    </row>
    <row r="8" spans="1:22" ht="19" x14ac:dyDescent="0.25">
      <c r="A8" s="20"/>
      <c r="B8" s="29" t="s">
        <v>550</v>
      </c>
      <c r="C8" s="27">
        <v>4679900000</v>
      </c>
      <c r="D8" s="27">
        <v>4993300000</v>
      </c>
      <c r="E8" s="27">
        <v>5256500000</v>
      </c>
      <c r="F8" s="28">
        <v>5103200000</v>
      </c>
      <c r="G8" s="20"/>
      <c r="H8" s="20"/>
      <c r="I8" s="20"/>
      <c r="J8" s="20"/>
      <c r="K8" s="20"/>
      <c r="L8" s="20"/>
      <c r="M8" s="20"/>
      <c r="N8" s="20"/>
      <c r="O8" s="20"/>
      <c r="P8" s="20"/>
      <c r="Q8" s="20"/>
      <c r="R8" s="20"/>
      <c r="S8" s="20"/>
      <c r="T8" s="20"/>
      <c r="U8" s="20"/>
      <c r="V8" s="20"/>
    </row>
    <row r="9" spans="1:22" ht="19" x14ac:dyDescent="0.25">
      <c r="A9" s="20"/>
      <c r="B9" s="29" t="s">
        <v>551</v>
      </c>
      <c r="C9" s="27">
        <v>7778800000</v>
      </c>
      <c r="D9" s="27">
        <v>8425700000</v>
      </c>
      <c r="E9" s="27">
        <v>8480300000</v>
      </c>
      <c r="F9" s="28">
        <v>8149700000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3249700000</v>
      </c>
      <c r="D12" s="27">
        <v>3022500000</v>
      </c>
      <c r="E12" s="27">
        <v>2782400000</v>
      </c>
      <c r="F12" s="28">
        <v>2415600000</v>
      </c>
      <c r="G12" s="20"/>
      <c r="H12" s="20"/>
      <c r="I12" s="20"/>
      <c r="J12" s="20"/>
      <c r="K12" s="20"/>
      <c r="L12" s="20"/>
      <c r="M12" s="20"/>
      <c r="N12" s="20"/>
      <c r="O12" s="20"/>
      <c r="P12" s="20"/>
      <c r="Q12" s="20"/>
      <c r="R12" s="20"/>
      <c r="S12" s="20"/>
      <c r="T12" s="20"/>
      <c r="U12" s="20"/>
      <c r="V12" s="20"/>
    </row>
    <row r="13" spans="1:22" ht="19" x14ac:dyDescent="0.25">
      <c r="A13" s="20"/>
      <c r="B13" s="29" t="s">
        <v>555</v>
      </c>
      <c r="C13" s="27">
        <v>5083500000</v>
      </c>
      <c r="D13" s="27">
        <v>4699200000</v>
      </c>
      <c r="E13" s="27">
        <v>4425500000</v>
      </c>
      <c r="F13" s="28">
        <v>3940000000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1237300000</v>
      </c>
      <c r="D17" s="34">
        <v>651500000</v>
      </c>
      <c r="E17" s="34">
        <v>828300000</v>
      </c>
      <c r="F17" s="35">
        <v>1041300000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0.80099695733799448</v>
      </c>
      <c r="D24" s="50">
        <f>D17/(D4)</f>
        <v>0.45980662008610346</v>
      </c>
      <c r="E24" s="50">
        <f>E17/(E4)</f>
        <v>0.64857881136950901</v>
      </c>
      <c r="F24" s="51">
        <f>F17/(F4)</f>
        <v>0.89366632337796081</v>
      </c>
      <c r="G24" s="46">
        <f>(IF(C24 &gt; 0.5, 100, IF(C24 &gt;= 0.2, 50, 0))) +
  (IF(D24 &gt; 0.5, 100, IF(D24 &gt;= 0.2, 50, 0))) +
  (IF(E24 &gt; 0.5, 100, IF(E24 &gt;= 0.2, 50, 0))) +
  (IF(F24 &gt; 0.5, 100, IF(F24 &gt;= 0.2, 50, 0)))</f>
        <v>350</v>
      </c>
      <c r="H24" s="47" t="s">
        <v>571</v>
      </c>
      <c r="I24" s="20"/>
      <c r="J24" s="20"/>
      <c r="K24" s="20"/>
      <c r="L24" s="20"/>
      <c r="M24" s="20"/>
      <c r="N24" s="20"/>
      <c r="O24" s="20"/>
      <c r="P24" s="20"/>
      <c r="Q24" s="20"/>
      <c r="R24" s="20"/>
      <c r="S24" s="20"/>
      <c r="T24" s="20"/>
      <c r="U24" s="20"/>
      <c r="V24" s="20"/>
    </row>
    <row r="25" spans="1:22" x14ac:dyDescent="0.2">
      <c r="A25" s="20"/>
      <c r="B25" s="39" t="s">
        <v>487</v>
      </c>
      <c r="C25" s="50">
        <f>C17/C6</f>
        <v>9.6195859216469837E-2</v>
      </c>
      <c r="D25" s="50">
        <f>D17/D6</f>
        <v>4.9638473435988081E-2</v>
      </c>
      <c r="E25" s="50">
        <f>E17/E6</f>
        <v>6.4180446001022795E-2</v>
      </c>
      <c r="F25" s="51">
        <f>F17/F6</f>
        <v>8.6131169507928235E-2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0.3638462794368037</v>
      </c>
      <c r="D26" s="50">
        <f>D8/D6</f>
        <v>0.38044480338897818</v>
      </c>
      <c r="E26" s="50">
        <f>E8/E6</f>
        <v>0.40729749414991712</v>
      </c>
      <c r="F26" s="51">
        <f>F8/F6</f>
        <v>0.42211138407073789</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1.5302055670305892</v>
      </c>
      <c r="D27" s="50">
        <f>D9/(D13+D10)</f>
        <v>1.7930073203949608</v>
      </c>
      <c r="E27" s="50">
        <f>E9/(E13+E10)</f>
        <v>1.9162354536210597</v>
      </c>
      <c r="F27" s="51">
        <f>F9/(F13+F10)</f>
        <v>2.0684517766497463</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0.10443610107536094</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0.24339529851480279</v>
      </c>
      <c r="D31" s="50">
        <f>D17/(D13+D10)</f>
        <v>0.13864061967994551</v>
      </c>
      <c r="E31" s="50">
        <f>E17/(E13+E10)</f>
        <v>0.18716529205739466</v>
      </c>
      <c r="F31" s="51">
        <f>F17/(F13+F10)</f>
        <v>0.26428934010152283</v>
      </c>
      <c r="G31" s="46">
        <f>(IF(C31 &gt; 0.23, 100, 0)) +
  (IF(D31 &gt; 0.23, 100, 0)) +
  (IF(E31 &gt; 0.23, 100, 0)) +
  (IF(F31 &gt; 0.23, 100, 0))</f>
        <v>200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0.53666666666666663</v>
      </c>
      <c r="J2" s="20"/>
      <c r="K2" s="20"/>
      <c r="L2" s="20"/>
      <c r="M2" s="20"/>
      <c r="N2" s="20"/>
      <c r="O2" s="20"/>
      <c r="P2" s="20"/>
      <c r="Q2" s="20"/>
      <c r="R2" s="20"/>
      <c r="S2" s="20"/>
      <c r="T2" s="20"/>
      <c r="U2" s="20"/>
      <c r="V2" s="20"/>
    </row>
    <row r="3" spans="1:22" ht="19" x14ac:dyDescent="0.25">
      <c r="A3" s="20"/>
      <c r="B3" s="26" t="s">
        <v>545</v>
      </c>
      <c r="C3" s="27">
        <v>52800000</v>
      </c>
      <c r="D3" s="27">
        <v>52000000</v>
      </c>
      <c r="E3" s="27">
        <v>55600000</v>
      </c>
      <c r="F3" s="28">
        <v>51100000</v>
      </c>
      <c r="G3" s="20"/>
      <c r="H3" s="20"/>
      <c r="I3" s="20"/>
      <c r="J3" s="20"/>
      <c r="K3" s="20"/>
      <c r="L3" s="20"/>
      <c r="M3" s="20"/>
      <c r="N3" s="20"/>
      <c r="O3" s="20"/>
      <c r="P3" s="20"/>
      <c r="Q3" s="20"/>
      <c r="R3" s="20"/>
      <c r="S3" s="20"/>
      <c r="T3" s="20"/>
      <c r="U3" s="20"/>
      <c r="V3" s="20"/>
    </row>
    <row r="4" spans="1:22" ht="19" x14ac:dyDescent="0.25">
      <c r="A4" s="20"/>
      <c r="B4" s="29" t="s">
        <v>546</v>
      </c>
      <c r="C4" s="27">
        <v>38422000000</v>
      </c>
      <c r="D4" s="27">
        <v>36339300000</v>
      </c>
      <c r="E4" s="27">
        <v>38272600000</v>
      </c>
      <c r="F4" s="28">
        <v>38785900000</v>
      </c>
      <c r="G4" s="20"/>
      <c r="H4" s="20"/>
      <c r="I4" s="20"/>
      <c r="J4" s="20"/>
      <c r="K4" s="20"/>
      <c r="L4" s="20"/>
      <c r="M4" s="20"/>
      <c r="N4" s="20"/>
      <c r="O4" s="20"/>
      <c r="P4" s="20"/>
      <c r="Q4" s="20"/>
      <c r="R4" s="20"/>
      <c r="S4" s="20"/>
      <c r="T4" s="20"/>
      <c r="U4" s="20"/>
      <c r="V4" s="20"/>
    </row>
    <row r="5" spans="1:22" ht="19" x14ac:dyDescent="0.25">
      <c r="A5" s="20"/>
      <c r="B5" s="29" t="s">
        <v>547</v>
      </c>
      <c r="C5" s="27">
        <v>3040400000</v>
      </c>
      <c r="D5" s="27">
        <v>2900400000</v>
      </c>
      <c r="E5" s="27">
        <v>2782500000</v>
      </c>
      <c r="F5" s="28">
        <v>2773100000</v>
      </c>
      <c r="G5" s="20"/>
      <c r="H5" s="20"/>
      <c r="I5" s="20"/>
      <c r="J5" s="20"/>
      <c r="K5" s="20"/>
      <c r="L5" s="20"/>
      <c r="M5" s="20"/>
      <c r="N5" s="20"/>
      <c r="O5" s="20"/>
      <c r="P5" s="20"/>
      <c r="Q5" s="20"/>
      <c r="R5" s="20"/>
      <c r="S5" s="20"/>
      <c r="T5" s="20"/>
      <c r="U5" s="20"/>
      <c r="V5" s="20"/>
    </row>
    <row r="6" spans="1:22" ht="19" x14ac:dyDescent="0.25">
      <c r="A6" s="20"/>
      <c r="B6" s="29" t="s">
        <v>548</v>
      </c>
      <c r="C6" s="27">
        <v>56146800000</v>
      </c>
      <c r="D6" s="27">
        <v>50435600000</v>
      </c>
      <c r="E6" s="27">
        <v>53854300000</v>
      </c>
      <c r="F6" s="28">
        <v>52626800000</v>
      </c>
      <c r="G6" s="20"/>
      <c r="H6" s="20"/>
      <c r="I6" s="20"/>
      <c r="J6" s="20"/>
      <c r="K6" s="20"/>
      <c r="L6" s="20"/>
      <c r="M6" s="20"/>
      <c r="N6" s="20"/>
      <c r="O6" s="20"/>
      <c r="P6" s="20"/>
      <c r="Q6" s="20"/>
      <c r="R6" s="20"/>
      <c r="S6" s="20"/>
      <c r="T6" s="20"/>
      <c r="U6" s="20"/>
      <c r="V6" s="20"/>
    </row>
    <row r="7" spans="1:22" ht="19" x14ac:dyDescent="0.25">
      <c r="A7" s="20"/>
      <c r="B7" s="29" t="s">
        <v>549</v>
      </c>
      <c r="C7" s="27">
        <v>6859000000</v>
      </c>
      <c r="D7" s="27">
        <v>3802100000</v>
      </c>
      <c r="E7" s="27">
        <v>4020000000</v>
      </c>
      <c r="F7" s="28">
        <v>6181200000</v>
      </c>
      <c r="G7" s="20"/>
      <c r="H7" s="20"/>
      <c r="I7" s="20"/>
      <c r="J7" s="20"/>
      <c r="K7" s="20"/>
      <c r="L7" s="20"/>
      <c r="M7" s="20"/>
      <c r="N7" s="20"/>
      <c r="O7" s="20"/>
      <c r="P7" s="20"/>
      <c r="Q7" s="20"/>
      <c r="R7" s="20"/>
      <c r="S7" s="20"/>
      <c r="T7" s="20"/>
      <c r="U7" s="20"/>
      <c r="V7" s="20"/>
    </row>
    <row r="8" spans="1:22" ht="19" x14ac:dyDescent="0.25">
      <c r="A8" s="20"/>
      <c r="B8" s="29" t="s">
        <v>550</v>
      </c>
      <c r="C8" s="27">
        <v>53994500000</v>
      </c>
      <c r="D8" s="27">
        <v>52636900000</v>
      </c>
      <c r="E8" s="27">
        <v>54435300000</v>
      </c>
      <c r="F8" s="28">
        <v>54270500000</v>
      </c>
      <c r="G8" s="20"/>
      <c r="H8" s="20"/>
      <c r="I8" s="20"/>
      <c r="J8" s="20"/>
      <c r="K8" s="20"/>
      <c r="L8" s="20"/>
      <c r="M8" s="20"/>
      <c r="N8" s="20"/>
      <c r="O8" s="20"/>
      <c r="P8" s="20"/>
      <c r="Q8" s="20"/>
      <c r="R8" s="20"/>
      <c r="S8" s="20"/>
      <c r="T8" s="20"/>
      <c r="U8" s="20"/>
      <c r="V8" s="20"/>
    </row>
    <row r="9" spans="1:22" ht="19" x14ac:dyDescent="0.25">
      <c r="A9" s="20"/>
      <c r="B9" s="29" t="s">
        <v>551</v>
      </c>
      <c r="C9" s="27">
        <v>60853500000</v>
      </c>
      <c r="D9" s="27">
        <v>56439000000</v>
      </c>
      <c r="E9" s="27">
        <v>58455300000</v>
      </c>
      <c r="F9" s="28">
        <v>60451700000</v>
      </c>
      <c r="G9" s="20"/>
      <c r="H9" s="20"/>
      <c r="I9" s="20"/>
      <c r="J9" s="20"/>
      <c r="K9" s="20"/>
      <c r="L9" s="20"/>
      <c r="M9" s="20"/>
      <c r="N9" s="20"/>
      <c r="O9" s="20"/>
      <c r="P9" s="20"/>
      <c r="Q9" s="20"/>
      <c r="R9" s="20"/>
      <c r="S9" s="20"/>
      <c r="T9" s="20"/>
      <c r="U9" s="20"/>
      <c r="V9" s="20"/>
    </row>
    <row r="10" spans="1:22" ht="19" x14ac:dyDescent="0.25">
      <c r="A10" s="20"/>
      <c r="B10" s="29" t="s">
        <v>552</v>
      </c>
      <c r="C10" s="27">
        <v>74640100000</v>
      </c>
      <c r="D10" s="27">
        <v>71624400000</v>
      </c>
      <c r="E10" s="27">
        <v>67810200000</v>
      </c>
      <c r="F10" s="28">
        <v>67066400000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63479900000</v>
      </c>
      <c r="D12" s="27">
        <v>59543900000</v>
      </c>
      <c r="E12" s="27">
        <v>57534700000</v>
      </c>
      <c r="F12" s="28">
        <v>53908100000</v>
      </c>
      <c r="G12" s="20"/>
      <c r="H12" s="20"/>
      <c r="I12" s="20"/>
      <c r="J12" s="20"/>
      <c r="K12" s="20"/>
      <c r="L12" s="20"/>
      <c r="M12" s="20"/>
      <c r="N12" s="20"/>
      <c r="O12" s="20"/>
      <c r="P12" s="20"/>
      <c r="Q12" s="20"/>
      <c r="R12" s="20"/>
      <c r="S12" s="20"/>
      <c r="T12" s="20"/>
      <c r="U12" s="20"/>
      <c r="V12" s="20"/>
    </row>
    <row r="13" spans="1:22" ht="19" x14ac:dyDescent="0.25">
      <c r="A13" s="20"/>
      <c r="B13" s="29" t="s">
        <v>555</v>
      </c>
      <c r="C13" s="27">
        <v>-4706700000</v>
      </c>
      <c r="D13" s="27">
        <v>-6003400000</v>
      </c>
      <c r="E13" s="27">
        <v>-4601000000</v>
      </c>
      <c r="F13" s="28">
        <v>-7824900000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9611900000</v>
      </c>
      <c r="D17" s="34">
        <v>7386700000</v>
      </c>
      <c r="E17" s="34">
        <v>9141500000</v>
      </c>
      <c r="F17" s="35">
        <v>6265200000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Fail</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f>C17/(C4)</f>
        <v>0.25016657123522984</v>
      </c>
      <c r="D24" s="50">
        <f>D17/(D4)</f>
        <v>0.20327028864067276</v>
      </c>
      <c r="E24" s="50">
        <f>E17/(E4)</f>
        <v>0.23885233822630289</v>
      </c>
      <c r="F24" s="51">
        <f>F17/(F4)</f>
        <v>0.16153292820329038</v>
      </c>
      <c r="G24" s="46">
        <f>(IF(C24 &gt; 0.5, 100, IF(C24 &gt;= 0.2, 50, 0))) +
  (IF(D24 &gt; 0.5, 100, IF(D24 &gt;= 0.2, 50, 0))) +
  (IF(E24 &gt; 0.5, 100, IF(E24 &gt;= 0.2, 50, 0))) +
  (IF(F24 &gt; 0.5, 100, IF(F24 &gt;= 0.2, 50, 0)))</f>
        <v>150</v>
      </c>
      <c r="H24" s="47" t="s">
        <v>571</v>
      </c>
      <c r="I24" s="20"/>
      <c r="J24" s="20"/>
      <c r="K24" s="20"/>
      <c r="L24" s="20"/>
      <c r="M24" s="20"/>
      <c r="N24" s="20"/>
      <c r="O24" s="20"/>
      <c r="P24" s="20"/>
      <c r="Q24" s="20"/>
      <c r="R24" s="20"/>
      <c r="S24" s="20"/>
      <c r="T24" s="20"/>
      <c r="U24" s="20"/>
      <c r="V24" s="20"/>
    </row>
    <row r="25" spans="1:22" x14ac:dyDescent="0.2">
      <c r="A25" s="20"/>
      <c r="B25" s="39" t="s">
        <v>487</v>
      </c>
      <c r="C25" s="50">
        <f>C17/C6</f>
        <v>0.17119230303418895</v>
      </c>
      <c r="D25" s="50">
        <f>D17/D6</f>
        <v>0.14645805740389725</v>
      </c>
      <c r="E25" s="50">
        <f>E17/E6</f>
        <v>0.16974503428695573</v>
      </c>
      <c r="F25" s="51">
        <f>F17/F6</f>
        <v>0.11904960970456117</v>
      </c>
      <c r="G25" s="46">
        <f>(IF(C25 &gt; 0.17, 100, IF(C25 &gt;= 0.1, 50, 0))) +
  (IF(D25 &gt; 0.17, 100, IF(D25 &gt;= 0.1, 50, 0))) +
  (IF(E25 &gt; 0.17, 100, IF(E25 &gt;= 0.1, 50, 0))) +
  (IF(F25 &gt; 0.17, 100, IF(F25 &gt;= 0.1, 50, 0)))</f>
        <v>250</v>
      </c>
      <c r="H25" s="47" t="s">
        <v>572</v>
      </c>
      <c r="I25" s="20"/>
      <c r="J25" s="20"/>
      <c r="K25" s="20"/>
      <c r="L25" s="20"/>
      <c r="M25" s="20"/>
      <c r="N25" s="20"/>
      <c r="O25" s="20"/>
      <c r="P25" s="20"/>
      <c r="Q25" s="20"/>
      <c r="R25" s="20"/>
      <c r="S25" s="20"/>
      <c r="T25" s="20"/>
      <c r="U25" s="20"/>
      <c r="V25" s="20"/>
    </row>
    <row r="26" spans="1:22" x14ac:dyDescent="0.2">
      <c r="A26" s="20"/>
      <c r="B26" s="39" t="s">
        <v>489</v>
      </c>
      <c r="C26" s="50">
        <f>C8/C6</f>
        <v>0.96166655980394256</v>
      </c>
      <c r="D26" s="50">
        <f>D8/D6</f>
        <v>1.0436457581549541</v>
      </c>
      <c r="E26" s="50">
        <f>E8/E6</f>
        <v>1.0107883678740601</v>
      </c>
      <c r="F26" s="51">
        <f>F8/F6</f>
        <v>1.0312331359687459</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0.87016361280875809</v>
      </c>
      <c r="D27" s="50">
        <f>D9/(D13+D10)</f>
        <v>0.86007528077901896</v>
      </c>
      <c r="E27" s="50">
        <f>E9/(E13+E10)</f>
        <v>0.92479101143504427</v>
      </c>
      <c r="F27" s="51">
        <f>F9/(F13+F10)</f>
        <v>1.0204282470902999</v>
      </c>
      <c r="G27" s="46">
        <f>(IF(C27 &lt; 0.8, 100, IF(C27 &lt; 1, 50, 0))) +
  (IF(D27 &lt; 0.8, 100, IF(D27 &lt; 1, 50, 0))) +
  (IF(E27 &lt; 0.8, 100, IF(E27 &lt; 1, 50, 0))) +
  (IF(F27 &lt; 0.8, 100, IF(F27 &lt; 1, 50, 0)))</f>
        <v>150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5.6099257536894549E-2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0.13744362493458062</v>
      </c>
      <c r="D31" s="50">
        <f>D17/(D13+D10)</f>
        <v>0.11256609926700294</v>
      </c>
      <c r="E31" s="50">
        <f>E17/(E13+E10)</f>
        <v>0.14462293463609727</v>
      </c>
      <c r="F31" s="51">
        <f>F17/(F13+F10)</f>
        <v>0.10575694403416525</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626</v>
      </c>
      <c r="D2" s="23" t="s">
        <v>627</v>
      </c>
      <c r="E2" s="23" t="s">
        <v>628</v>
      </c>
      <c r="F2" s="23" t="s">
        <v>629</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0.47749999999999998</v>
      </c>
      <c r="J2" s="20"/>
      <c r="K2" s="20"/>
      <c r="L2" s="20"/>
      <c r="M2" s="20"/>
      <c r="N2" s="20"/>
      <c r="O2" s="20"/>
      <c r="P2" s="20"/>
      <c r="Q2" s="20"/>
      <c r="R2" s="20"/>
      <c r="S2" s="20"/>
      <c r="T2" s="20"/>
      <c r="U2" s="20"/>
      <c r="V2" s="20"/>
    </row>
    <row r="3" spans="1:22" ht="19" x14ac:dyDescent="0.25">
      <c r="A3" s="20"/>
      <c r="B3" s="26" t="s">
        <v>545</v>
      </c>
      <c r="C3" s="27">
        <v>21139000000</v>
      </c>
      <c r="D3" s="27">
        <v>19691000000</v>
      </c>
      <c r="E3" s="27">
        <v>18702000000</v>
      </c>
      <c r="F3" s="28">
        <v>19246000000</v>
      </c>
      <c r="G3" s="20"/>
      <c r="H3" s="20"/>
      <c r="I3" s="20"/>
      <c r="J3" s="20"/>
      <c r="K3" s="20"/>
      <c r="L3" s="20"/>
      <c r="M3" s="20"/>
      <c r="N3" s="20"/>
      <c r="O3" s="20"/>
      <c r="P3" s="20"/>
      <c r="Q3" s="20"/>
      <c r="R3" s="20"/>
      <c r="S3" s="20"/>
      <c r="T3" s="20"/>
      <c r="U3" s="20"/>
      <c r="V3" s="20"/>
    </row>
    <row r="4" spans="1:22" ht="19" x14ac:dyDescent="0.25">
      <c r="A4" s="20"/>
      <c r="B4" s="29" t="s">
        <v>546</v>
      </c>
      <c r="C4" s="27">
        <v>4045000000</v>
      </c>
      <c r="D4" s="27">
        <v>3812000000</v>
      </c>
      <c r="E4" s="27">
        <v>3640000000</v>
      </c>
      <c r="F4" s="28">
        <v>4681000000</v>
      </c>
      <c r="G4" s="20"/>
      <c r="H4" s="20"/>
      <c r="I4" s="20"/>
      <c r="J4" s="20"/>
      <c r="K4" s="20"/>
      <c r="L4" s="20"/>
      <c r="M4" s="20"/>
      <c r="N4" s="20"/>
      <c r="O4" s="20"/>
      <c r="P4" s="20"/>
      <c r="Q4" s="20"/>
      <c r="R4" s="20"/>
      <c r="S4" s="20"/>
      <c r="T4" s="20"/>
      <c r="U4" s="20"/>
      <c r="V4" s="20"/>
    </row>
    <row r="5" spans="1:22" ht="19" x14ac:dyDescent="0.25">
      <c r="A5" s="20"/>
      <c r="B5" s="29" t="s">
        <v>547</v>
      </c>
      <c r="C5" s="27">
        <v>10132000000</v>
      </c>
      <c r="D5" s="27">
        <v>9947000000</v>
      </c>
      <c r="E5" s="27">
        <v>9451000000</v>
      </c>
      <c r="F5" s="28">
        <v>9493000000</v>
      </c>
      <c r="G5" s="20"/>
      <c r="H5" s="20"/>
      <c r="I5" s="20"/>
      <c r="J5" s="20"/>
      <c r="K5" s="20"/>
      <c r="L5" s="20"/>
      <c r="M5" s="20"/>
      <c r="N5" s="20"/>
      <c r="O5" s="20"/>
      <c r="P5" s="20"/>
      <c r="Q5" s="20"/>
      <c r="R5" s="20"/>
      <c r="S5" s="20"/>
      <c r="T5" s="20"/>
      <c r="U5" s="20"/>
      <c r="V5" s="20"/>
    </row>
    <row r="6" spans="1:22" ht="19" x14ac:dyDescent="0.25">
      <c r="A6" s="20"/>
      <c r="B6" s="29" t="s">
        <v>548</v>
      </c>
      <c r="C6" s="27">
        <v>67443000000</v>
      </c>
      <c r="D6" s="27">
        <v>62320000000</v>
      </c>
      <c r="E6" s="27">
        <v>63298000000</v>
      </c>
      <c r="F6" s="28">
        <v>65015000000</v>
      </c>
      <c r="G6" s="20"/>
      <c r="H6" s="20"/>
      <c r="I6" s="20"/>
      <c r="J6" s="20"/>
      <c r="K6" s="20"/>
      <c r="L6" s="20"/>
      <c r="M6" s="20"/>
      <c r="N6" s="20"/>
      <c r="O6" s="20"/>
      <c r="P6" s="20"/>
      <c r="Q6" s="20"/>
      <c r="R6" s="20"/>
      <c r="S6" s="20"/>
      <c r="T6" s="20"/>
      <c r="U6" s="20"/>
      <c r="V6" s="20"/>
    </row>
    <row r="7" spans="1:22" ht="19" x14ac:dyDescent="0.25">
      <c r="A7" s="20"/>
      <c r="B7" s="29" t="s">
        <v>549</v>
      </c>
      <c r="C7" s="27">
        <v>52357000000</v>
      </c>
      <c r="D7" s="27">
        <v>47957000000</v>
      </c>
      <c r="E7" s="27">
        <v>48466000000</v>
      </c>
      <c r="F7" s="28">
        <v>44103000000</v>
      </c>
      <c r="G7" s="20"/>
      <c r="H7" s="20"/>
      <c r="I7" s="20"/>
      <c r="J7" s="20"/>
      <c r="K7" s="20"/>
      <c r="L7" s="20"/>
      <c r="M7" s="20"/>
      <c r="N7" s="20"/>
      <c r="O7" s="20"/>
      <c r="P7" s="20"/>
      <c r="Q7" s="20"/>
      <c r="R7" s="20"/>
      <c r="S7" s="20"/>
      <c r="T7" s="20"/>
      <c r="U7" s="20"/>
      <c r="V7" s="20"/>
    </row>
    <row r="8" spans="1:22" ht="19" x14ac:dyDescent="0.25">
      <c r="A8" s="20"/>
      <c r="B8" s="29" t="s">
        <v>550</v>
      </c>
      <c r="C8" s="27">
        <v>16685000000</v>
      </c>
      <c r="D8" s="27">
        <v>15853000000</v>
      </c>
      <c r="E8" s="27">
        <v>16624000000</v>
      </c>
      <c r="F8" s="28">
        <v>19466000000</v>
      </c>
      <c r="G8" s="20"/>
      <c r="H8" s="20"/>
      <c r="I8" s="20"/>
      <c r="J8" s="20"/>
      <c r="K8" s="20"/>
      <c r="L8" s="20"/>
      <c r="M8" s="20"/>
      <c r="N8" s="20"/>
      <c r="O8" s="20"/>
      <c r="P8" s="20"/>
      <c r="Q8" s="20"/>
      <c r="R8" s="20"/>
      <c r="S8" s="20"/>
      <c r="T8" s="20"/>
      <c r="U8" s="20"/>
      <c r="V8" s="20"/>
    </row>
    <row r="9" spans="1:22" ht="19" x14ac:dyDescent="0.25">
      <c r="A9" s="20"/>
      <c r="B9" s="29" t="s">
        <v>551</v>
      </c>
      <c r="C9" s="27">
        <v>69042000000</v>
      </c>
      <c r="D9" s="27">
        <v>63810000000</v>
      </c>
      <c r="E9" s="27">
        <v>65090000000</v>
      </c>
      <c r="F9" s="28">
        <v>63569000000</v>
      </c>
      <c r="G9" s="20"/>
      <c r="H9" s="20"/>
      <c r="I9" s="20"/>
      <c r="J9" s="20"/>
      <c r="K9" s="20"/>
      <c r="L9" s="20"/>
      <c r="M9" s="20"/>
      <c r="N9" s="20"/>
      <c r="O9" s="20"/>
      <c r="P9" s="20"/>
      <c r="Q9" s="20"/>
      <c r="R9" s="20"/>
      <c r="S9" s="20"/>
      <c r="T9" s="20"/>
      <c r="U9" s="20"/>
      <c r="V9" s="20"/>
    </row>
    <row r="10" spans="1:22" ht="19" x14ac:dyDescent="0.25">
      <c r="A10" s="20"/>
      <c r="B10" s="29" t="s">
        <v>552</v>
      </c>
      <c r="C10" s="27">
        <v>24119000000</v>
      </c>
      <c r="D10" s="27">
        <v>20997000000</v>
      </c>
      <c r="E10" s="27">
        <v>17045000000</v>
      </c>
      <c r="F10" s="28">
        <v>13670000000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14978000000</v>
      </c>
      <c r="D12" s="27">
        <v>12295000000</v>
      </c>
      <c r="E12" s="27">
        <v>9030000000</v>
      </c>
      <c r="F12" s="28">
        <v>8202000000</v>
      </c>
      <c r="G12" s="20"/>
      <c r="H12" s="20"/>
      <c r="I12" s="20"/>
      <c r="J12" s="20"/>
      <c r="K12" s="20"/>
      <c r="L12" s="20"/>
      <c r="M12" s="20"/>
      <c r="N12" s="20"/>
      <c r="O12" s="20"/>
      <c r="P12" s="20"/>
      <c r="Q12" s="20"/>
      <c r="R12" s="20"/>
      <c r="S12" s="20"/>
      <c r="T12" s="20"/>
      <c r="U12" s="20"/>
      <c r="V12" s="20"/>
    </row>
    <row r="13" spans="1:22" ht="19" x14ac:dyDescent="0.25">
      <c r="A13" s="20"/>
      <c r="B13" s="29" t="s">
        <v>555</v>
      </c>
      <c r="C13" s="27">
        <v>-1599000000</v>
      </c>
      <c r="D13" s="27">
        <v>-1490000000</v>
      </c>
      <c r="E13" s="27">
        <v>-1792000000</v>
      </c>
      <c r="F13" s="28">
        <v>1446000000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4314000000</v>
      </c>
      <c r="D17" s="34">
        <v>5159000000</v>
      </c>
      <c r="E17" s="34">
        <v>4434000000</v>
      </c>
      <c r="F17" s="35">
        <v>4542000000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Fail</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1.0665018541409148</v>
      </c>
      <c r="D24" s="50">
        <f>D17/(D4)</f>
        <v>1.3533578174186778</v>
      </c>
      <c r="E24" s="50">
        <f>E17/(E4)</f>
        <v>1.218131868131868</v>
      </c>
      <c r="F24" s="51">
        <f>F17/(F4)</f>
        <v>0.97030549027985469</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6.3965126106489925E-2</v>
      </c>
      <c r="D25" s="50">
        <f>D17/D6</f>
        <v>8.2782413350449294E-2</v>
      </c>
      <c r="E25" s="50">
        <f>E17/E6</f>
        <v>7.0049606622642105E-2</v>
      </c>
      <c r="F25" s="51">
        <f>F17/F6</f>
        <v>6.98608013535338E-2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0.24739409575493379</v>
      </c>
      <c r="D26" s="50">
        <f>D8/D6</f>
        <v>0.2543806161745828</v>
      </c>
      <c r="E26" s="50">
        <f>E8/E6</f>
        <v>0.26263073082877814</v>
      </c>
      <c r="F26" s="51">
        <f>F8/F6</f>
        <v>0.29940782896254708</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3.0658081705150977</v>
      </c>
      <c r="D27" s="50">
        <f>D9/(D13+D10)</f>
        <v>3.2711334392782079</v>
      </c>
      <c r="E27" s="50">
        <f>E9/(E13+E10)</f>
        <v>4.2673572411984528</v>
      </c>
      <c r="F27" s="51">
        <f>F9/(F13+F10)</f>
        <v>4.2054114845197139</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0.22691410389346786</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0.19156305506216698</v>
      </c>
      <c r="D31" s="50">
        <f>D17/(D13+D10)</f>
        <v>0.26446916491515865</v>
      </c>
      <c r="E31" s="50">
        <f>E17/(E13+E10)</f>
        <v>0.29069691208286896</v>
      </c>
      <c r="F31" s="51">
        <f>F17/(F13+F10)</f>
        <v>0.30047631648584283</v>
      </c>
      <c r="G31" s="46">
        <f>(IF(C31 &gt; 0.23, 100, 0)) +
  (IF(D31 &gt; 0.23, 100, 0)) +
  (IF(E31 &gt; 0.23, 100, 0)) +
  (IF(F31 &gt; 0.23, 100, 0))</f>
        <v>300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630</v>
      </c>
      <c r="D2" s="23" t="s">
        <v>631</v>
      </c>
      <c r="E2" s="23" t="s">
        <v>632</v>
      </c>
      <c r="F2" s="23" t="s">
        <v>633</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0.39791666666666664</v>
      </c>
      <c r="J2" s="20"/>
      <c r="K2" s="20"/>
      <c r="L2" s="20"/>
      <c r="M2" s="20"/>
      <c r="N2" s="20"/>
      <c r="O2" s="20"/>
      <c r="P2" s="20"/>
      <c r="Q2" s="20"/>
      <c r="R2" s="20"/>
      <c r="S2" s="20"/>
      <c r="T2" s="20"/>
      <c r="U2" s="20"/>
      <c r="V2" s="20"/>
    </row>
    <row r="3" spans="1:22" ht="19" x14ac:dyDescent="0.25">
      <c r="A3" s="20"/>
      <c r="B3" s="26" t="s">
        <v>545</v>
      </c>
      <c r="C3" s="27">
        <v>5217000000</v>
      </c>
      <c r="D3" s="27">
        <v>5293000000</v>
      </c>
      <c r="E3" s="27">
        <v>4616000000</v>
      </c>
      <c r="F3" s="28">
        <v>4313000000</v>
      </c>
      <c r="G3" s="20"/>
      <c r="H3" s="20"/>
      <c r="I3" s="20"/>
      <c r="J3" s="20"/>
      <c r="K3" s="20"/>
      <c r="L3" s="20"/>
      <c r="M3" s="20"/>
      <c r="N3" s="20"/>
      <c r="O3" s="20"/>
      <c r="P3" s="20"/>
      <c r="Q3" s="20"/>
      <c r="R3" s="20"/>
      <c r="S3" s="20"/>
      <c r="T3" s="20"/>
      <c r="U3" s="20"/>
      <c r="V3" s="20"/>
    </row>
    <row r="4" spans="1:22" ht="19" x14ac:dyDescent="0.25">
      <c r="A4" s="20"/>
      <c r="B4" s="29" t="s">
        <v>546</v>
      </c>
      <c r="C4" s="27">
        <v>6131000000</v>
      </c>
      <c r="D4" s="27">
        <v>5569000000</v>
      </c>
      <c r="E4" s="27">
        <v>5413000000</v>
      </c>
      <c r="F4" s="28">
        <v>5221000000</v>
      </c>
      <c r="G4" s="20"/>
      <c r="H4" s="20"/>
      <c r="I4" s="20"/>
      <c r="J4" s="20"/>
      <c r="K4" s="20"/>
      <c r="L4" s="20"/>
      <c r="M4" s="20"/>
      <c r="N4" s="20"/>
      <c r="O4" s="20"/>
      <c r="P4" s="20"/>
      <c r="Q4" s="20"/>
      <c r="R4" s="20"/>
      <c r="S4" s="20"/>
      <c r="T4" s="20"/>
      <c r="U4" s="20"/>
      <c r="V4" s="20"/>
    </row>
    <row r="5" spans="1:22" ht="19" x14ac:dyDescent="0.25">
      <c r="A5" s="20"/>
      <c r="B5" s="29" t="s">
        <v>547</v>
      </c>
      <c r="C5" s="27">
        <v>40986000000</v>
      </c>
      <c r="D5" s="27">
        <v>41425000000</v>
      </c>
      <c r="E5" s="27">
        <v>40502000000</v>
      </c>
      <c r="F5" s="28">
        <v>41961000000</v>
      </c>
      <c r="G5" s="20"/>
      <c r="H5" s="20"/>
      <c r="I5" s="20"/>
      <c r="J5" s="20"/>
      <c r="K5" s="20"/>
      <c r="L5" s="20"/>
      <c r="M5" s="20"/>
      <c r="N5" s="20"/>
      <c r="O5" s="20"/>
      <c r="P5" s="20"/>
      <c r="Q5" s="20"/>
      <c r="R5" s="20"/>
      <c r="S5" s="20"/>
      <c r="T5" s="20"/>
      <c r="U5" s="20"/>
      <c r="V5" s="20"/>
    </row>
    <row r="6" spans="1:22" ht="19" x14ac:dyDescent="0.25">
      <c r="A6" s="20"/>
      <c r="B6" s="29" t="s">
        <v>548</v>
      </c>
      <c r="C6" s="27">
        <v>89981000000</v>
      </c>
      <c r="D6" s="27">
        <v>90948000000</v>
      </c>
      <c r="E6" s="27">
        <v>90981000000</v>
      </c>
      <c r="F6" s="28">
        <v>93083000000</v>
      </c>
      <c r="G6" s="20"/>
      <c r="H6" s="20"/>
      <c r="I6" s="20"/>
      <c r="J6" s="20"/>
      <c r="K6" s="20"/>
      <c r="L6" s="20"/>
      <c r="M6" s="20"/>
      <c r="N6" s="20"/>
      <c r="O6" s="20"/>
      <c r="P6" s="20"/>
      <c r="Q6" s="20"/>
      <c r="R6" s="20"/>
      <c r="S6" s="20"/>
      <c r="T6" s="20"/>
      <c r="U6" s="20"/>
      <c r="V6" s="20"/>
    </row>
    <row r="7" spans="1:22" ht="19" x14ac:dyDescent="0.25">
      <c r="A7" s="20"/>
      <c r="B7" s="29" t="s">
        <v>549</v>
      </c>
      <c r="C7" s="27">
        <v>10789000000</v>
      </c>
      <c r="D7" s="27">
        <v>9051000000</v>
      </c>
      <c r="E7" s="27">
        <v>12394000000</v>
      </c>
      <c r="F7" s="28">
        <v>8509000000</v>
      </c>
      <c r="G7" s="20"/>
      <c r="H7" s="20"/>
      <c r="I7" s="20"/>
      <c r="J7" s="20"/>
      <c r="K7" s="20"/>
      <c r="L7" s="20"/>
      <c r="M7" s="20"/>
      <c r="N7" s="20"/>
      <c r="O7" s="20"/>
      <c r="P7" s="20"/>
      <c r="Q7" s="20"/>
      <c r="R7" s="20"/>
      <c r="S7" s="20"/>
      <c r="T7" s="20"/>
      <c r="U7" s="20"/>
      <c r="V7" s="20"/>
    </row>
    <row r="8" spans="1:22" ht="19" x14ac:dyDescent="0.25">
      <c r="A8" s="20"/>
      <c r="B8" s="29" t="s">
        <v>550</v>
      </c>
      <c r="C8" s="27">
        <v>28772000000</v>
      </c>
      <c r="D8" s="27">
        <v>30232000000</v>
      </c>
      <c r="E8" s="27">
        <v>25865000000</v>
      </c>
      <c r="F8" s="28">
        <v>32972000000</v>
      </c>
      <c r="G8" s="20"/>
      <c r="H8" s="20"/>
      <c r="I8" s="20"/>
      <c r="J8" s="20"/>
      <c r="K8" s="20"/>
      <c r="L8" s="20"/>
      <c r="M8" s="20"/>
      <c r="N8" s="20"/>
      <c r="O8" s="20"/>
      <c r="P8" s="20"/>
      <c r="Q8" s="20"/>
      <c r="R8" s="20"/>
      <c r="S8" s="20"/>
      <c r="T8" s="20"/>
      <c r="U8" s="20"/>
      <c r="V8" s="20"/>
    </row>
    <row r="9" spans="1:22" ht="19" x14ac:dyDescent="0.25">
      <c r="A9" s="20"/>
      <c r="B9" s="29" t="s">
        <v>551</v>
      </c>
      <c r="C9" s="27">
        <v>39561000000</v>
      </c>
      <c r="D9" s="27">
        <v>39283000000</v>
      </c>
      <c r="E9" s="27">
        <v>38259000000</v>
      </c>
      <c r="F9" s="28">
        <v>41481000000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30403000000</v>
      </c>
      <c r="D12" s="27">
        <v>30392000000</v>
      </c>
      <c r="E12" s="27">
        <v>30250000000</v>
      </c>
      <c r="F12" s="28">
        <v>28594000000</v>
      </c>
      <c r="G12" s="20"/>
      <c r="H12" s="20"/>
      <c r="I12" s="20"/>
      <c r="J12" s="20"/>
      <c r="K12" s="20"/>
      <c r="L12" s="20"/>
      <c r="M12" s="20"/>
      <c r="N12" s="20"/>
      <c r="O12" s="20"/>
      <c r="P12" s="20"/>
      <c r="Q12" s="20"/>
      <c r="R12" s="20"/>
      <c r="S12" s="20"/>
      <c r="T12" s="20"/>
      <c r="U12" s="20"/>
      <c r="V12" s="20"/>
    </row>
    <row r="13" spans="1:22" ht="19" x14ac:dyDescent="0.25">
      <c r="A13" s="20"/>
      <c r="B13" s="29" t="s">
        <v>555</v>
      </c>
      <c r="C13" s="27">
        <v>50420000000</v>
      </c>
      <c r="D13" s="27">
        <v>51665000000</v>
      </c>
      <c r="E13" s="27">
        <v>52722000000</v>
      </c>
      <c r="F13" s="28">
        <v>51602000000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2735000000</v>
      </c>
      <c r="D15" s="27">
        <v>2696000000</v>
      </c>
      <c r="E15" s="27">
        <v>2746000000</v>
      </c>
      <c r="F15" s="28">
        <v>2493000000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6787000000</v>
      </c>
      <c r="D17" s="34">
        <v>6039000000</v>
      </c>
      <c r="E17" s="34">
        <v>7346000000</v>
      </c>
      <c r="F17" s="35">
        <v>6240000000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1.1069972272060022</v>
      </c>
      <c r="D24" s="50">
        <f>D17/(D4)</f>
        <v>1.0843957622553422</v>
      </c>
      <c r="E24" s="50">
        <f>E17/(E4)</f>
        <v>1.3571032699057823</v>
      </c>
      <c r="F24" s="51">
        <f>F17/(F4)</f>
        <v>1.1951733384409118</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7.542703459619253E-2</v>
      </c>
      <c r="D25" s="50">
        <f>D17/D6</f>
        <v>6.6400580551523952E-2</v>
      </c>
      <c r="E25" s="50">
        <f>E17/E6</f>
        <v>8.0742132972818501E-2</v>
      </c>
      <c r="F25" s="51">
        <f>F17/F6</f>
        <v>6.7036945521738667E-2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0.31975639301630343</v>
      </c>
      <c r="D26" s="50">
        <f>D8/D6</f>
        <v>0.33240972863614371</v>
      </c>
      <c r="E26" s="50">
        <f>E8/E6</f>
        <v>0.28429012650993063</v>
      </c>
      <c r="F26" s="51">
        <f>F8/F6</f>
        <v>0.35422150124082807</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0.78462911543038472</v>
      </c>
      <c r="D27" s="50">
        <f>D9/(D13+D10)</f>
        <v>0.76034065615019841</v>
      </c>
      <c r="E27" s="50">
        <f>E9/(E13+E10)</f>
        <v>0.72567429156708774</v>
      </c>
      <c r="F27" s="51">
        <f>F9/(F13+F10)</f>
        <v>0.80386419131041431</v>
      </c>
      <c r="G27" s="46">
        <f>(IF(C27 &lt; 0.8, 100, IF(C27 &lt; 1, 50, 0))) +
  (IF(D27 &lt; 0.8, 100, IF(D27 &lt; 1, 50, 0))) +
  (IF(E27 &lt; 0.8, 100, IF(E27 &lt; 1, 50, 0))) +
  (IF(F27 &lt; 0.8, 100, IF(F27 &lt; 1, 50, 0)))</f>
        <v>350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2.0990133324083265E-2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0.13460928203094011</v>
      </c>
      <c r="D31" s="50">
        <f>D17/(D13+D10)</f>
        <v>0.11688764153682377</v>
      </c>
      <c r="E31" s="50">
        <f>E17/(E13+E10)</f>
        <v>0.13933462311748415</v>
      </c>
      <c r="F31" s="51">
        <f>F17/(F13+F10)</f>
        <v>0.12092554552149141</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0.53041666666666665</v>
      </c>
      <c r="J2" s="20"/>
      <c r="K2" s="20"/>
      <c r="L2" s="20"/>
      <c r="M2" s="20"/>
      <c r="N2" s="20"/>
      <c r="O2" s="20"/>
      <c r="P2" s="20"/>
      <c r="Q2" s="20"/>
      <c r="R2" s="20"/>
      <c r="S2" s="20"/>
      <c r="T2" s="20"/>
      <c r="U2" s="20"/>
      <c r="V2" s="20"/>
    </row>
    <row r="3" spans="1:22" ht="19" x14ac:dyDescent="0.25">
      <c r="A3" s="20"/>
      <c r="B3" s="26" t="s">
        <v>545</v>
      </c>
      <c r="C3" s="27">
        <v>6358000000</v>
      </c>
      <c r="D3" s="27">
        <v>5911000000</v>
      </c>
      <c r="E3" s="27">
        <v>5953000000</v>
      </c>
      <c r="F3" s="28">
        <v>5554000000</v>
      </c>
      <c r="G3" s="20"/>
      <c r="H3" s="20"/>
      <c r="I3" s="20"/>
      <c r="J3" s="20"/>
      <c r="K3" s="20"/>
      <c r="L3" s="20"/>
      <c r="M3" s="20"/>
      <c r="N3" s="20"/>
      <c r="O3" s="20"/>
      <c r="P3" s="20"/>
      <c r="Q3" s="20"/>
      <c r="R3" s="20"/>
      <c r="S3" s="20"/>
      <c r="T3" s="20"/>
      <c r="U3" s="20"/>
      <c r="V3" s="20"/>
    </row>
    <row r="4" spans="1:22" ht="19" x14ac:dyDescent="0.25">
      <c r="A4" s="20"/>
      <c r="B4" s="29" t="s">
        <v>546</v>
      </c>
      <c r="C4" s="27">
        <v>23051000000</v>
      </c>
      <c r="D4" s="27">
        <v>21422000000</v>
      </c>
      <c r="E4" s="27">
        <v>19279000000</v>
      </c>
      <c r="F4" s="28">
        <v>17000000000</v>
      </c>
      <c r="G4" s="20"/>
      <c r="H4" s="20"/>
      <c r="I4" s="20"/>
      <c r="J4" s="20"/>
      <c r="K4" s="20"/>
      <c r="L4" s="20"/>
      <c r="M4" s="20"/>
      <c r="N4" s="20"/>
      <c r="O4" s="20"/>
      <c r="P4" s="20"/>
      <c r="Q4" s="20"/>
      <c r="R4" s="20"/>
      <c r="S4" s="20"/>
      <c r="T4" s="20"/>
      <c r="U4" s="20"/>
      <c r="V4" s="20"/>
    </row>
    <row r="5" spans="1:22" ht="19" x14ac:dyDescent="0.25">
      <c r="A5" s="20"/>
      <c r="B5" s="29" t="s">
        <v>547</v>
      </c>
      <c r="C5" s="27">
        <v>21197000000</v>
      </c>
      <c r="D5" s="27">
        <v>21204000000</v>
      </c>
      <c r="E5" s="27">
        <v>21264000000</v>
      </c>
      <c r="F5" s="28">
        <v>18882000000</v>
      </c>
      <c r="G5" s="20"/>
      <c r="H5" s="20"/>
      <c r="I5" s="20"/>
      <c r="J5" s="20"/>
      <c r="K5" s="20"/>
      <c r="L5" s="20"/>
      <c r="M5" s="20"/>
      <c r="N5" s="20"/>
      <c r="O5" s="20"/>
      <c r="P5" s="20"/>
      <c r="Q5" s="20"/>
      <c r="R5" s="20"/>
      <c r="S5" s="20"/>
      <c r="T5" s="20"/>
      <c r="U5" s="20"/>
      <c r="V5" s="20"/>
    </row>
    <row r="6" spans="1:22" ht="19" x14ac:dyDescent="0.25">
      <c r="A6" s="20"/>
      <c r="B6" s="29" t="s">
        <v>548</v>
      </c>
      <c r="C6" s="27">
        <v>106675000000</v>
      </c>
      <c r="D6" s="27">
        <v>109160000000</v>
      </c>
      <c r="E6" s="27">
        <v>105694000000</v>
      </c>
      <c r="F6" s="28">
        <v>91588000000</v>
      </c>
      <c r="G6" s="20"/>
      <c r="H6" s="20"/>
      <c r="I6" s="20"/>
      <c r="J6" s="20"/>
      <c r="K6" s="20"/>
      <c r="L6" s="20"/>
      <c r="M6" s="20"/>
      <c r="N6" s="20"/>
      <c r="O6" s="20"/>
      <c r="P6" s="20"/>
      <c r="Q6" s="20"/>
      <c r="R6" s="20"/>
      <c r="S6" s="20"/>
      <c r="T6" s="20"/>
      <c r="U6" s="20"/>
      <c r="V6" s="20"/>
    </row>
    <row r="7" spans="1:22" ht="19" x14ac:dyDescent="0.25">
      <c r="A7" s="20"/>
      <c r="B7" s="29" t="s">
        <v>549</v>
      </c>
      <c r="C7" s="27">
        <v>25694000000</v>
      </c>
      <c r="D7" s="27">
        <v>24239000000</v>
      </c>
      <c r="E7" s="27">
        <v>23872000000</v>
      </c>
      <c r="F7" s="28">
        <v>27327000000</v>
      </c>
      <c r="G7" s="20"/>
      <c r="H7" s="20"/>
      <c r="I7" s="20"/>
      <c r="J7" s="20"/>
      <c r="K7" s="20"/>
      <c r="L7" s="20"/>
      <c r="M7" s="20"/>
      <c r="N7" s="20"/>
      <c r="O7" s="20"/>
      <c r="P7" s="20"/>
      <c r="Q7" s="20"/>
      <c r="R7" s="20"/>
      <c r="S7" s="20"/>
      <c r="T7" s="20"/>
      <c r="U7" s="20"/>
      <c r="V7" s="20"/>
    </row>
    <row r="8" spans="1:22" ht="19" x14ac:dyDescent="0.25">
      <c r="A8" s="20"/>
      <c r="B8" s="29" t="s">
        <v>550</v>
      </c>
      <c r="C8" s="27">
        <v>43346000000</v>
      </c>
      <c r="D8" s="27">
        <v>38863000000</v>
      </c>
      <c r="E8" s="27">
        <v>43565000000</v>
      </c>
      <c r="F8" s="28">
        <v>38857000000</v>
      </c>
      <c r="G8" s="20"/>
      <c r="H8" s="20"/>
      <c r="I8" s="20"/>
      <c r="J8" s="20"/>
      <c r="K8" s="20"/>
      <c r="L8" s="20"/>
      <c r="M8" s="20"/>
      <c r="N8" s="20"/>
      <c r="O8" s="20"/>
      <c r="P8" s="20"/>
      <c r="Q8" s="20"/>
      <c r="R8" s="20"/>
      <c r="S8" s="20"/>
      <c r="T8" s="20"/>
      <c r="U8" s="20"/>
      <c r="V8" s="20"/>
    </row>
    <row r="9" spans="1:22" ht="19" x14ac:dyDescent="0.25">
      <c r="A9" s="20"/>
      <c r="B9" s="29" t="s">
        <v>551</v>
      </c>
      <c r="C9" s="27">
        <v>69040000000</v>
      </c>
      <c r="D9" s="27">
        <v>63102000000</v>
      </c>
      <c r="E9" s="27">
        <v>67437000000</v>
      </c>
      <c r="F9" s="28">
        <v>66184000000</v>
      </c>
      <c r="G9" s="20"/>
      <c r="H9" s="20"/>
      <c r="I9" s="20"/>
      <c r="J9" s="20"/>
      <c r="K9" s="20"/>
      <c r="L9" s="20"/>
      <c r="M9" s="20"/>
      <c r="N9" s="20"/>
      <c r="O9" s="20"/>
      <c r="P9" s="20"/>
      <c r="Q9" s="20"/>
      <c r="R9" s="20"/>
      <c r="S9" s="20"/>
      <c r="T9" s="20"/>
      <c r="U9" s="20"/>
      <c r="V9" s="20"/>
    </row>
    <row r="10" spans="1:22" ht="19" x14ac:dyDescent="0.25">
      <c r="A10" s="20"/>
      <c r="B10" s="29" t="s">
        <v>552</v>
      </c>
      <c r="C10" s="27">
        <v>57450000000</v>
      </c>
      <c r="D10" s="27">
        <v>56489000000</v>
      </c>
      <c r="E10" s="27">
        <v>57109000000</v>
      </c>
      <c r="F10" s="28">
        <v>56787000000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53895000000</v>
      </c>
      <c r="D12" s="27">
        <v>61081000000</v>
      </c>
      <c r="E12" s="27">
        <v>53696000000</v>
      </c>
      <c r="F12" s="28">
        <v>47362000000</v>
      </c>
      <c r="G12" s="20"/>
      <c r="H12" s="20"/>
      <c r="I12" s="20"/>
      <c r="J12" s="20"/>
      <c r="K12" s="20"/>
      <c r="L12" s="20"/>
      <c r="M12" s="20"/>
      <c r="N12" s="20"/>
      <c r="O12" s="20"/>
      <c r="P12" s="20"/>
      <c r="Q12" s="20"/>
      <c r="R12" s="20"/>
      <c r="S12" s="20"/>
      <c r="T12" s="20"/>
      <c r="U12" s="20"/>
      <c r="V12" s="20"/>
    </row>
    <row r="13" spans="1:22" ht="19" x14ac:dyDescent="0.25">
      <c r="A13" s="20"/>
      <c r="B13" s="29" t="s">
        <v>555</v>
      </c>
      <c r="C13" s="27">
        <v>37635000000</v>
      </c>
      <c r="D13" s="27">
        <v>46058000000</v>
      </c>
      <c r="E13" s="27">
        <v>38257000000</v>
      </c>
      <c r="F13" s="28">
        <v>25404000000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30531000000</v>
      </c>
      <c r="D15" s="27">
        <v>13548000000</v>
      </c>
      <c r="E15" s="27">
        <v>12245000000</v>
      </c>
      <c r="F15" s="28">
        <v>13397000000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13006000000</v>
      </c>
      <c r="D17" s="34">
        <v>19095000000</v>
      </c>
      <c r="E17" s="34">
        <v>14109000000</v>
      </c>
      <c r="F17" s="35">
        <v>10253000000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Fail</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0.56422714849681144</v>
      </c>
      <c r="D24" s="50">
        <f>D17/(D4)</f>
        <v>0.89137335449537858</v>
      </c>
      <c r="E24" s="50">
        <f>E17/(E4)</f>
        <v>0.73183256392966445</v>
      </c>
      <c r="F24" s="51">
        <f>F17/(F4)</f>
        <v>0.60311764705882354</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0.1219217248652449</v>
      </c>
      <c r="D25" s="50">
        <f>D17/D6</f>
        <v>0.17492671308171492</v>
      </c>
      <c r="E25" s="50">
        <f>E17/E6</f>
        <v>0.13348912899502338</v>
      </c>
      <c r="F25" s="51">
        <f>F17/F6</f>
        <v>0.11194697995370573</v>
      </c>
      <c r="G25" s="46">
        <f>(IF(C25 &gt; 0.17, 100, IF(C25 &gt;= 0.1, 50, 0))) +
  (IF(D25 &gt; 0.17, 100, IF(D25 &gt;= 0.1, 50, 0))) +
  (IF(E25 &gt; 0.17, 100, IF(E25 &gt;= 0.1, 50, 0))) +
  (IF(F25 &gt; 0.17, 100, IF(F25 &gt;= 0.1, 50, 0)))</f>
        <v>250</v>
      </c>
      <c r="H25" s="47" t="s">
        <v>572</v>
      </c>
      <c r="I25" s="20"/>
      <c r="J25" s="20"/>
      <c r="K25" s="20"/>
      <c r="L25" s="20"/>
      <c r="M25" s="20"/>
      <c r="N25" s="20"/>
      <c r="O25" s="20"/>
      <c r="P25" s="20"/>
      <c r="Q25" s="20"/>
      <c r="R25" s="20"/>
      <c r="S25" s="20"/>
      <c r="T25" s="20"/>
      <c r="U25" s="20"/>
      <c r="V25" s="20"/>
    </row>
    <row r="26" spans="1:22" x14ac:dyDescent="0.2">
      <c r="A26" s="20"/>
      <c r="B26" s="39" t="s">
        <v>489</v>
      </c>
      <c r="C26" s="50">
        <f>C8/C6</f>
        <v>0.4063370049214905</v>
      </c>
      <c r="D26" s="50">
        <f>D8/D6</f>
        <v>0.35601868816416271</v>
      </c>
      <c r="E26" s="50">
        <f>E8/E6</f>
        <v>0.41218044543682708</v>
      </c>
      <c r="F26" s="51">
        <f>F8/F6</f>
        <v>0.4242586365025986</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0.72608718515012882</v>
      </c>
      <c r="D27" s="50">
        <f>D9/(D13+D10)</f>
        <v>0.61534710913044754</v>
      </c>
      <c r="E27" s="50">
        <f>E9/(E13+E10)</f>
        <v>0.70713881257471212</v>
      </c>
      <c r="F27" s="51">
        <f>F9/(F13+F10)</f>
        <v>0.80524631650667344</v>
      </c>
      <c r="G27" s="46">
        <f>(IF(C27 &lt; 0.8, 100, IF(C27 &lt; 1, 50, 0))) +
  (IF(D27 &lt; 0.8, 100, IF(D27 &lt; 1, 50, 0))) +
  (IF(E27 &lt; 0.8, 100, IF(E27 &lt; 1, 50, 0))) +
  (IF(F27 &lt; 0.8, 100, IF(F27 &lt; 1, 50, 0)))</f>
        <v>350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5.1207456549800273E-2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0.13678287847715201</v>
      </c>
      <c r="D31" s="50">
        <f>D17/(D13+D10)</f>
        <v>0.18620730006728622</v>
      </c>
      <c r="E31" s="50">
        <f>E17/(E13+E10)</f>
        <v>0.14794580877881006</v>
      </c>
      <c r="F31" s="51">
        <f>F17/(F13+F10)</f>
        <v>0.12474601842050832</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0.86333333333333329</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109881000000</v>
      </c>
      <c r="D4" s="27">
        <v>92191000000</v>
      </c>
      <c r="E4" s="27">
        <v>69964000000</v>
      </c>
      <c r="F4" s="28">
        <v>54981000000</v>
      </c>
      <c r="G4" s="20"/>
      <c r="H4" s="20"/>
      <c r="I4" s="20"/>
      <c r="J4" s="20"/>
      <c r="K4" s="20"/>
      <c r="L4" s="20"/>
      <c r="M4" s="20"/>
      <c r="N4" s="20"/>
      <c r="O4" s="20"/>
      <c r="P4" s="20"/>
      <c r="Q4" s="20"/>
      <c r="R4" s="20"/>
      <c r="S4" s="20"/>
      <c r="T4" s="20"/>
      <c r="U4" s="20"/>
      <c r="V4" s="20"/>
    </row>
    <row r="5" spans="1:22" ht="19" x14ac:dyDescent="0.25">
      <c r="A5" s="20"/>
      <c r="B5" s="29" t="s">
        <v>547</v>
      </c>
      <c r="C5" s="27">
        <v>20654000000</v>
      </c>
      <c r="D5" s="27">
        <v>20306000000</v>
      </c>
      <c r="E5" s="27">
        <v>19197000000</v>
      </c>
      <c r="F5" s="28">
        <v>19050000000</v>
      </c>
      <c r="G5" s="20"/>
      <c r="H5" s="20"/>
      <c r="I5" s="20"/>
      <c r="J5" s="20"/>
      <c r="K5" s="20"/>
      <c r="L5" s="20"/>
      <c r="M5" s="20"/>
      <c r="N5" s="20"/>
      <c r="O5" s="20"/>
      <c r="P5" s="20"/>
      <c r="Q5" s="20"/>
      <c r="R5" s="20"/>
      <c r="S5" s="20"/>
      <c r="T5" s="20"/>
      <c r="U5" s="20"/>
      <c r="V5" s="20"/>
    </row>
    <row r="6" spans="1:22" ht="19" x14ac:dyDescent="0.25">
      <c r="A6" s="20"/>
      <c r="B6" s="29" t="s">
        <v>548</v>
      </c>
      <c r="C6" s="27">
        <v>229623000000</v>
      </c>
      <c r="D6" s="27">
        <v>185727000000</v>
      </c>
      <c r="E6" s="27">
        <v>165987000000</v>
      </c>
      <c r="F6" s="28">
        <v>159316000000</v>
      </c>
      <c r="G6" s="20"/>
      <c r="H6" s="20"/>
      <c r="I6" s="20"/>
      <c r="J6" s="20"/>
      <c r="K6" s="20"/>
      <c r="L6" s="20"/>
      <c r="M6" s="20"/>
      <c r="N6" s="20"/>
      <c r="O6" s="20"/>
      <c r="P6" s="20"/>
      <c r="Q6" s="20"/>
      <c r="R6" s="20"/>
      <c r="S6" s="20"/>
      <c r="T6" s="20"/>
      <c r="U6" s="20"/>
      <c r="V6" s="20"/>
    </row>
    <row r="7" spans="1:22" ht="19" x14ac:dyDescent="0.25">
      <c r="A7" s="20"/>
      <c r="B7" s="29" t="s">
        <v>549</v>
      </c>
      <c r="C7" s="27">
        <v>31960000000</v>
      </c>
      <c r="D7" s="27">
        <v>27026000000</v>
      </c>
      <c r="E7" s="27">
        <v>21135000000</v>
      </c>
      <c r="F7" s="28">
        <v>14981000000</v>
      </c>
      <c r="G7" s="20"/>
      <c r="H7" s="20"/>
      <c r="I7" s="20"/>
      <c r="J7" s="20"/>
      <c r="K7" s="20"/>
      <c r="L7" s="20"/>
      <c r="M7" s="20"/>
      <c r="N7" s="20"/>
      <c r="O7" s="20"/>
      <c r="P7" s="20"/>
      <c r="Q7" s="20"/>
      <c r="R7" s="20"/>
      <c r="S7" s="20"/>
      <c r="T7" s="20"/>
      <c r="U7" s="20"/>
      <c r="V7" s="20"/>
    </row>
    <row r="8" spans="1:22" ht="19" x14ac:dyDescent="0.25">
      <c r="A8" s="20"/>
      <c r="B8" s="29" t="s">
        <v>550</v>
      </c>
      <c r="C8" s="27">
        <v>44495000000</v>
      </c>
      <c r="D8" s="27">
        <v>32988000000</v>
      </c>
      <c r="E8" s="27">
        <v>19973000000</v>
      </c>
      <c r="F8" s="28">
        <v>16045000000</v>
      </c>
      <c r="G8" s="20"/>
      <c r="H8" s="20"/>
      <c r="I8" s="20"/>
      <c r="J8" s="20"/>
      <c r="K8" s="20"/>
      <c r="L8" s="20"/>
      <c r="M8" s="20"/>
      <c r="N8" s="20"/>
      <c r="O8" s="20"/>
      <c r="P8" s="20"/>
      <c r="Q8" s="20"/>
      <c r="R8" s="20"/>
      <c r="S8" s="20"/>
      <c r="T8" s="20"/>
      <c r="U8" s="20"/>
      <c r="V8" s="20"/>
    </row>
    <row r="9" spans="1:22" ht="19" x14ac:dyDescent="0.25">
      <c r="A9" s="20"/>
      <c r="B9" s="29" t="s">
        <v>551</v>
      </c>
      <c r="C9" s="27">
        <v>76455000000</v>
      </c>
      <c r="D9" s="27">
        <v>60014000000</v>
      </c>
      <c r="E9" s="27">
        <v>41108000000</v>
      </c>
      <c r="F9" s="28">
        <v>31026000000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82070000000</v>
      </c>
      <c r="D12" s="27">
        <v>64799000000</v>
      </c>
      <c r="E12" s="27">
        <v>69761000000</v>
      </c>
      <c r="F12" s="28">
        <v>77345000000</v>
      </c>
      <c r="G12" s="20"/>
      <c r="H12" s="20"/>
      <c r="I12" s="20"/>
      <c r="J12" s="20"/>
      <c r="K12" s="20"/>
      <c r="L12" s="20"/>
      <c r="M12" s="20"/>
      <c r="N12" s="20"/>
      <c r="O12" s="20"/>
      <c r="P12" s="20"/>
      <c r="Q12" s="20"/>
      <c r="R12" s="20"/>
      <c r="S12" s="20"/>
      <c r="T12" s="20"/>
      <c r="U12" s="20"/>
      <c r="V12" s="20"/>
    </row>
    <row r="13" spans="1:22" ht="19" x14ac:dyDescent="0.25">
      <c r="A13" s="20"/>
      <c r="B13" s="29" t="s">
        <v>555</v>
      </c>
      <c r="C13" s="27">
        <v>153168000000</v>
      </c>
      <c r="D13" s="27">
        <v>125713000000</v>
      </c>
      <c r="E13" s="27">
        <v>124879000000</v>
      </c>
      <c r="F13" s="28">
        <v>128290000000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38483000000</v>
      </c>
      <c r="D15" s="27">
        <v>35338000000</v>
      </c>
      <c r="E15" s="27">
        <v>24655000000</v>
      </c>
      <c r="F15" s="28">
        <v>18447000000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71113000000</v>
      </c>
      <c r="D17" s="34">
        <v>50475000000</v>
      </c>
      <c r="E17" s="34">
        <v>57683000000</v>
      </c>
      <c r="F17" s="35">
        <v>38747000000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f>C17/(C4)</f>
        <v>0.64718195138376966</v>
      </c>
      <c r="D24" s="50">
        <f>D17/(D4)</f>
        <v>0.54750463711208253</v>
      </c>
      <c r="E24" s="50">
        <f>E17/(E4)</f>
        <v>0.82446686867531871</v>
      </c>
      <c r="F24" s="51">
        <f>F17/(F4)</f>
        <v>0.70473436277986945</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0.3096945863437025</v>
      </c>
      <c r="D25" s="50">
        <f>D17/D6</f>
        <v>0.27176985575602902</v>
      </c>
      <c r="E25" s="50">
        <f>E17/E6</f>
        <v>0.347515166850416</v>
      </c>
      <c r="F25" s="51">
        <f>F17/F6</f>
        <v>0.24320846619297498</v>
      </c>
      <c r="G25" s="46">
        <f>(IF(C25 &gt; 0.17, 100, IF(C25 &gt;= 0.1, 50, 0))) +
  (IF(D25 &gt; 0.17, 100, IF(D25 &gt;= 0.1, 50, 0))) +
  (IF(E25 &gt; 0.17, 100, IF(E25 &gt;= 0.1, 50, 0))) +
  (IF(F25 &gt; 0.17, 100, IF(F25 &gt;= 0.1, 50, 0)))</f>
        <v>400</v>
      </c>
      <c r="H25" s="47" t="s">
        <v>572</v>
      </c>
      <c r="I25" s="20"/>
      <c r="J25" s="20"/>
      <c r="K25" s="20"/>
      <c r="L25" s="20"/>
      <c r="M25" s="20"/>
      <c r="N25" s="20"/>
      <c r="O25" s="20"/>
      <c r="P25" s="20"/>
      <c r="Q25" s="20"/>
      <c r="R25" s="20"/>
      <c r="S25" s="20"/>
      <c r="T25" s="20"/>
      <c r="U25" s="20"/>
      <c r="V25" s="20"/>
    </row>
    <row r="26" spans="1:22" x14ac:dyDescent="0.2">
      <c r="A26" s="20"/>
      <c r="B26" s="39" t="s">
        <v>489</v>
      </c>
      <c r="C26" s="50">
        <f>C8/C6</f>
        <v>0.19377414283412375</v>
      </c>
      <c r="D26" s="50">
        <f>D8/D6</f>
        <v>0.17761553247508441</v>
      </c>
      <c r="E26" s="50">
        <f>E8/E6</f>
        <v>0.12032870044039594</v>
      </c>
      <c r="F26" s="51">
        <f>F8/F6</f>
        <v>0.10071179291471039</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0.49915778752742085</v>
      </c>
      <c r="D27" s="50">
        <f>D9/(D13+D10)</f>
        <v>0.4773889732963178</v>
      </c>
      <c r="E27" s="50">
        <f>E9/(E13+E10)</f>
        <v>0.3291826488040423</v>
      </c>
      <c r="F27" s="51">
        <f>F9/(F13+F10)</f>
        <v>0.24184270013251227</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3.2449716841551311E-2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0.46428105087224486</v>
      </c>
      <c r="D31" s="50">
        <f>D17/(D13+D10)</f>
        <v>0.40150978816828808</v>
      </c>
      <c r="E31" s="50">
        <f>E17/(E13+E10)</f>
        <v>0.46191112997381467</v>
      </c>
      <c r="F31" s="51">
        <f>F17/(F13+F10)</f>
        <v>0.30202665835217085</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t="e">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#DIV/0!</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0</v>
      </c>
      <c r="D4" s="27">
        <v>0</v>
      </c>
      <c r="E4" s="27">
        <v>0</v>
      </c>
      <c r="F4" s="28">
        <v>0</v>
      </c>
      <c r="G4" s="20"/>
      <c r="H4" s="20"/>
      <c r="I4" s="20"/>
      <c r="J4" s="20"/>
      <c r="K4" s="20"/>
      <c r="L4" s="20"/>
      <c r="M4" s="20"/>
      <c r="N4" s="20"/>
      <c r="O4" s="20"/>
      <c r="P4" s="20"/>
      <c r="Q4" s="20"/>
      <c r="R4" s="20"/>
      <c r="S4" s="20"/>
      <c r="T4" s="20"/>
      <c r="U4" s="20"/>
      <c r="V4" s="20"/>
    </row>
    <row r="5" spans="1:22" ht="19" x14ac:dyDescent="0.25">
      <c r="A5" s="20"/>
      <c r="B5" s="29" t="s">
        <v>547</v>
      </c>
      <c r="C5" s="27">
        <v>9236000000</v>
      </c>
      <c r="D5" s="27">
        <v>9297000000</v>
      </c>
      <c r="E5" s="27">
        <v>9535000000</v>
      </c>
      <c r="F5" s="28">
        <v>10112000000</v>
      </c>
      <c r="G5" s="20"/>
      <c r="H5" s="20"/>
      <c r="I5" s="20"/>
      <c r="J5" s="20"/>
      <c r="K5" s="20"/>
      <c r="L5" s="20"/>
      <c r="M5" s="20"/>
      <c r="N5" s="20"/>
      <c r="O5" s="20"/>
      <c r="P5" s="20"/>
      <c r="Q5" s="20"/>
      <c r="R5" s="20"/>
      <c r="S5" s="20"/>
      <c r="T5" s="20"/>
      <c r="U5" s="20"/>
      <c r="V5" s="20"/>
    </row>
    <row r="6" spans="1:22" ht="19" x14ac:dyDescent="0.25">
      <c r="A6" s="20"/>
      <c r="B6" s="29" t="s">
        <v>548</v>
      </c>
      <c r="C6" s="27">
        <v>687584000000</v>
      </c>
      <c r="D6" s="27">
        <v>663072000000</v>
      </c>
      <c r="E6" s="27">
        <v>759708000000</v>
      </c>
      <c r="F6" s="28">
        <v>795146000000</v>
      </c>
      <c r="G6" s="20"/>
      <c r="H6" s="20"/>
      <c r="I6" s="20"/>
      <c r="J6" s="20"/>
      <c r="K6" s="20"/>
      <c r="L6" s="20"/>
      <c r="M6" s="20"/>
      <c r="N6" s="20"/>
      <c r="O6" s="20"/>
      <c r="P6" s="20"/>
      <c r="Q6" s="20"/>
      <c r="R6" s="20"/>
      <c r="S6" s="20"/>
      <c r="T6" s="20"/>
      <c r="U6" s="20"/>
      <c r="V6" s="20"/>
    </row>
    <row r="7" spans="1:22" ht="19" x14ac:dyDescent="0.25">
      <c r="A7" s="20"/>
      <c r="B7" s="29" t="s">
        <v>549</v>
      </c>
      <c r="C7" s="27">
        <v>0</v>
      </c>
      <c r="D7" s="27">
        <v>0</v>
      </c>
      <c r="E7" s="27">
        <v>0</v>
      </c>
      <c r="F7" s="28">
        <v>0</v>
      </c>
      <c r="G7" s="20"/>
      <c r="H7" s="20"/>
      <c r="I7" s="20"/>
      <c r="J7" s="20"/>
      <c r="K7" s="20"/>
      <c r="L7" s="20"/>
      <c r="M7" s="20"/>
      <c r="N7" s="20"/>
      <c r="O7" s="20"/>
      <c r="P7" s="20"/>
      <c r="Q7" s="20"/>
      <c r="R7" s="20"/>
      <c r="S7" s="20"/>
      <c r="T7" s="20"/>
      <c r="U7" s="20"/>
      <c r="V7" s="20"/>
    </row>
    <row r="8" spans="1:22" ht="19" x14ac:dyDescent="0.25">
      <c r="A8" s="20"/>
      <c r="B8" s="29" t="s">
        <v>550</v>
      </c>
      <c r="C8" s="27">
        <v>0</v>
      </c>
      <c r="D8" s="27">
        <v>0</v>
      </c>
      <c r="E8" s="27">
        <v>0</v>
      </c>
      <c r="F8" s="28">
        <v>0</v>
      </c>
      <c r="G8" s="20"/>
      <c r="H8" s="20"/>
      <c r="I8" s="20"/>
      <c r="J8" s="20"/>
      <c r="K8" s="20"/>
      <c r="L8" s="20"/>
      <c r="M8" s="20"/>
      <c r="N8" s="20"/>
      <c r="O8" s="20"/>
      <c r="P8" s="20"/>
      <c r="Q8" s="20"/>
      <c r="R8" s="20"/>
      <c r="S8" s="20"/>
      <c r="T8" s="20"/>
      <c r="U8" s="20"/>
      <c r="V8" s="20"/>
    </row>
    <row r="9" spans="1:22" ht="19" x14ac:dyDescent="0.25">
      <c r="A9" s="20"/>
      <c r="B9" s="29" t="s">
        <v>551</v>
      </c>
      <c r="C9" s="27">
        <v>657331000000</v>
      </c>
      <c r="D9" s="27">
        <v>632947000000</v>
      </c>
      <c r="E9" s="27">
        <v>691959000000</v>
      </c>
      <c r="F9" s="28">
        <v>720329000000</v>
      </c>
      <c r="G9" s="20"/>
      <c r="H9" s="20"/>
      <c r="I9" s="20"/>
      <c r="J9" s="20"/>
      <c r="K9" s="20"/>
      <c r="L9" s="20"/>
      <c r="M9" s="20"/>
      <c r="N9" s="20"/>
      <c r="O9" s="20"/>
      <c r="P9" s="20"/>
      <c r="Q9" s="20"/>
      <c r="R9" s="20"/>
      <c r="S9" s="20"/>
      <c r="T9" s="20"/>
      <c r="U9" s="20"/>
      <c r="V9" s="20"/>
    </row>
    <row r="10" spans="1:22" ht="19" x14ac:dyDescent="0.25">
      <c r="A10" s="20"/>
      <c r="B10" s="29" t="s">
        <v>552</v>
      </c>
      <c r="C10" s="27">
        <v>24591000000</v>
      </c>
      <c r="D10" s="27">
        <v>21458000000</v>
      </c>
      <c r="E10" s="27">
        <v>18157000000</v>
      </c>
      <c r="F10" s="28">
        <v>13829000000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40146000000</v>
      </c>
      <c r="D12" s="27">
        <v>40332000000</v>
      </c>
      <c r="E12" s="27">
        <v>41197000000</v>
      </c>
      <c r="F12" s="28">
        <v>36491000000</v>
      </c>
      <c r="G12" s="20"/>
      <c r="H12" s="20"/>
      <c r="I12" s="20"/>
      <c r="J12" s="20"/>
      <c r="K12" s="20"/>
      <c r="L12" s="20"/>
      <c r="M12" s="20"/>
      <c r="N12" s="20"/>
      <c r="O12" s="20"/>
      <c r="P12" s="20"/>
      <c r="Q12" s="20"/>
      <c r="R12" s="20"/>
      <c r="S12" s="20"/>
      <c r="T12" s="20"/>
      <c r="U12" s="20"/>
      <c r="V12" s="20"/>
    </row>
    <row r="13" spans="1:22" ht="19" x14ac:dyDescent="0.25">
      <c r="A13" s="20"/>
      <c r="B13" s="29" t="s">
        <v>555</v>
      </c>
      <c r="C13" s="27">
        <v>30253000000</v>
      </c>
      <c r="D13" s="27">
        <v>30125000000</v>
      </c>
      <c r="E13" s="27">
        <v>67749000000</v>
      </c>
      <c r="F13" s="28">
        <v>74817000000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13721000000</v>
      </c>
      <c r="D17" s="34">
        <v>13044000000</v>
      </c>
      <c r="E17" s="34">
        <v>12347000000</v>
      </c>
      <c r="F17" s="35">
        <v>11639000000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t="e">
        <f>C17/(C4)</f>
        <v>#DIV/0!</v>
      </c>
      <c r="D24" s="50" t="e">
        <f>D17/(D4)</f>
        <v>#DIV/0!</v>
      </c>
      <c r="E24" s="50" t="e">
        <f>E17/(E4)</f>
        <v>#DIV/0!</v>
      </c>
      <c r="F24" s="51" t="e">
        <f>F17/(F4)</f>
        <v>#DIV/0!</v>
      </c>
      <c r="G24" s="46" t="e">
        <f>(IF(C24 &gt; 0.5, 100, IF(C24 &gt;= 0.2, 50, 0))) +
  (IF(D24 &gt; 0.5, 100, IF(D24 &gt;= 0.2, 50, 0))) +
  (IF(E24 &gt; 0.5, 100, IF(E24 &gt;= 0.2, 50, 0))) +
  (IF(F24 &gt; 0.5, 100, IF(F24 &gt;= 0.2, 50, 0)))</f>
        <v>#DIV/0!</v>
      </c>
      <c r="H24" s="47" t="s">
        <v>571</v>
      </c>
      <c r="I24" s="20"/>
      <c r="J24" s="20"/>
      <c r="K24" s="20"/>
      <c r="L24" s="20"/>
      <c r="M24" s="20"/>
      <c r="N24" s="20"/>
      <c r="O24" s="20"/>
      <c r="P24" s="20"/>
      <c r="Q24" s="20"/>
      <c r="R24" s="20"/>
      <c r="S24" s="20"/>
      <c r="T24" s="20"/>
      <c r="U24" s="20"/>
      <c r="V24" s="20"/>
    </row>
    <row r="25" spans="1:22" x14ac:dyDescent="0.2">
      <c r="A25" s="20"/>
      <c r="B25" s="39" t="s">
        <v>487</v>
      </c>
      <c r="C25" s="50">
        <f>C17/C6</f>
        <v>1.9955379997207614E-2</v>
      </c>
      <c r="D25" s="50">
        <f>D17/D6</f>
        <v>1.9672071811206022E-2</v>
      </c>
      <c r="E25" s="50">
        <f>E17/E6</f>
        <v>1.6252296935138237E-2</v>
      </c>
      <c r="F25" s="51">
        <f>F17/F6</f>
        <v>1.4637563416026742E-2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v>
      </c>
      <c r="D26" s="50">
        <f>D8/D6</f>
        <v>0</v>
      </c>
      <c r="E26" s="50">
        <f>E8/E6</f>
        <v>0</v>
      </c>
      <c r="F26" s="51">
        <f>F8/F6</f>
        <v>0</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11.985467872511123</v>
      </c>
      <c r="D27" s="50">
        <f>D9/(D13+D10)</f>
        <v>12.270457321210475</v>
      </c>
      <c r="E27" s="50">
        <f>E9/(E13+E10)</f>
        <v>8.0548390100807854</v>
      </c>
      <c r="F27" s="51">
        <f>F9/(F13+F10)</f>
        <v>8.1259052861945271</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3.4451636267983705E-2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0.2501823353511779</v>
      </c>
      <c r="D31" s="50">
        <f>D17/(D13+D10)</f>
        <v>0.25287400887889422</v>
      </c>
      <c r="E31" s="50">
        <f>E17/(E13+E10)</f>
        <v>0.14372686424696762</v>
      </c>
      <c r="F31" s="51">
        <f>F17/(F13+F10)</f>
        <v>0.13129752047469712</v>
      </c>
      <c r="G31" s="46">
        <f>(IF(C31 &gt; 0.23, 100, 0)) +
  (IF(D31 &gt; 0.23, 100, 0)) +
  (IF(E31 &gt; 0.23, 100, 0)) +
  (IF(F31 &gt; 0.23, 100, 0))</f>
        <v>200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0.48666666666666664</v>
      </c>
      <c r="J2" s="20"/>
      <c r="K2" s="20"/>
      <c r="L2" s="20"/>
      <c r="M2" s="20"/>
      <c r="N2" s="20"/>
      <c r="O2" s="20"/>
      <c r="P2" s="20"/>
      <c r="Q2" s="20"/>
      <c r="R2" s="20"/>
      <c r="S2" s="20"/>
      <c r="T2" s="20"/>
      <c r="U2" s="20"/>
      <c r="V2" s="20"/>
    </row>
    <row r="3" spans="1:22" ht="19" x14ac:dyDescent="0.25">
      <c r="A3" s="20"/>
      <c r="B3" s="26" t="s">
        <v>545</v>
      </c>
      <c r="C3" s="27">
        <v>385865000</v>
      </c>
      <c r="D3" s="27">
        <v>441694000</v>
      </c>
      <c r="E3" s="27">
        <v>414543000</v>
      </c>
      <c r="F3" s="28">
        <v>297611000</v>
      </c>
      <c r="G3" s="20"/>
      <c r="H3" s="20"/>
      <c r="I3" s="20"/>
      <c r="J3" s="20"/>
      <c r="K3" s="20"/>
      <c r="L3" s="20"/>
      <c r="M3" s="20"/>
      <c r="N3" s="20"/>
      <c r="O3" s="20"/>
      <c r="P3" s="20"/>
      <c r="Q3" s="20"/>
      <c r="R3" s="20"/>
      <c r="S3" s="20"/>
      <c r="T3" s="20"/>
      <c r="U3" s="20"/>
      <c r="V3" s="20"/>
    </row>
    <row r="4" spans="1:22" ht="19" x14ac:dyDescent="0.25">
      <c r="A4" s="20"/>
      <c r="B4" s="29" t="s">
        <v>546</v>
      </c>
      <c r="C4" s="27">
        <v>803374000</v>
      </c>
      <c r="D4" s="27">
        <v>778600000</v>
      </c>
      <c r="E4" s="27">
        <v>799365000</v>
      </c>
      <c r="F4" s="28">
        <v>798868000</v>
      </c>
      <c r="G4" s="20"/>
      <c r="H4" s="20"/>
      <c r="I4" s="20"/>
      <c r="J4" s="20"/>
      <c r="K4" s="20"/>
      <c r="L4" s="20"/>
      <c r="M4" s="20"/>
      <c r="N4" s="20"/>
      <c r="O4" s="20"/>
      <c r="P4" s="20"/>
      <c r="Q4" s="20"/>
      <c r="R4" s="20"/>
      <c r="S4" s="20"/>
      <c r="T4" s="20"/>
      <c r="U4" s="20"/>
      <c r="V4" s="20"/>
    </row>
    <row r="5" spans="1:22" ht="19" x14ac:dyDescent="0.25">
      <c r="A5" s="20"/>
      <c r="B5" s="29" t="s">
        <v>547</v>
      </c>
      <c r="C5" s="27">
        <v>670108000</v>
      </c>
      <c r="D5" s="27">
        <v>660170000</v>
      </c>
      <c r="E5" s="27">
        <v>648622000</v>
      </c>
      <c r="F5" s="28">
        <v>550270000</v>
      </c>
      <c r="G5" s="20"/>
      <c r="H5" s="20"/>
      <c r="I5" s="20"/>
      <c r="J5" s="20"/>
      <c r="K5" s="20"/>
      <c r="L5" s="20"/>
      <c r="M5" s="20"/>
      <c r="N5" s="20"/>
      <c r="O5" s="20"/>
      <c r="P5" s="20"/>
      <c r="Q5" s="20"/>
      <c r="R5" s="20"/>
      <c r="S5" s="20"/>
      <c r="T5" s="20"/>
      <c r="U5" s="20"/>
      <c r="V5" s="20"/>
    </row>
    <row r="6" spans="1:22" ht="19" x14ac:dyDescent="0.25">
      <c r="A6" s="20"/>
      <c r="B6" s="29" t="s">
        <v>548</v>
      </c>
      <c r="C6" s="27">
        <v>3355555000</v>
      </c>
      <c r="D6" s="27">
        <v>3492395000</v>
      </c>
      <c r="E6" s="27">
        <v>3326798000</v>
      </c>
      <c r="F6" s="28">
        <v>2814549000</v>
      </c>
      <c r="G6" s="20"/>
      <c r="H6" s="20"/>
      <c r="I6" s="20"/>
      <c r="J6" s="20"/>
      <c r="K6" s="20"/>
      <c r="L6" s="20"/>
      <c r="M6" s="20"/>
      <c r="N6" s="20"/>
      <c r="O6" s="20"/>
      <c r="P6" s="20"/>
      <c r="Q6" s="20"/>
      <c r="R6" s="20"/>
      <c r="S6" s="20"/>
      <c r="T6" s="20"/>
      <c r="U6" s="20"/>
      <c r="V6" s="20"/>
    </row>
    <row r="7" spans="1:22" ht="19" x14ac:dyDescent="0.25">
      <c r="A7" s="20"/>
      <c r="B7" s="29" t="s">
        <v>549</v>
      </c>
      <c r="C7" s="27">
        <v>1181082000</v>
      </c>
      <c r="D7" s="27">
        <v>1147731000</v>
      </c>
      <c r="E7" s="27">
        <v>1146538000</v>
      </c>
      <c r="F7" s="28">
        <v>840327000</v>
      </c>
      <c r="G7" s="20"/>
      <c r="H7" s="20"/>
      <c r="I7" s="20"/>
      <c r="J7" s="20"/>
      <c r="K7" s="20"/>
      <c r="L7" s="20"/>
      <c r="M7" s="20"/>
      <c r="N7" s="20"/>
      <c r="O7" s="20"/>
      <c r="P7" s="20"/>
      <c r="Q7" s="20"/>
      <c r="R7" s="20"/>
      <c r="S7" s="20"/>
      <c r="T7" s="20"/>
      <c r="U7" s="20"/>
      <c r="V7" s="20"/>
    </row>
    <row r="8" spans="1:22" ht="19" x14ac:dyDescent="0.25">
      <c r="A8" s="20"/>
      <c r="B8" s="29" t="s">
        <v>550</v>
      </c>
      <c r="C8" s="27">
        <v>2324411000</v>
      </c>
      <c r="D8" s="27">
        <v>2319871000</v>
      </c>
      <c r="E8" s="27">
        <v>2008839000</v>
      </c>
      <c r="F8" s="28">
        <v>1691547000</v>
      </c>
      <c r="G8" s="20"/>
      <c r="H8" s="20"/>
      <c r="I8" s="20"/>
      <c r="J8" s="20"/>
      <c r="K8" s="20"/>
      <c r="L8" s="20"/>
      <c r="M8" s="20"/>
      <c r="N8" s="20"/>
      <c r="O8" s="20"/>
      <c r="P8" s="20"/>
      <c r="Q8" s="20"/>
      <c r="R8" s="20"/>
      <c r="S8" s="20"/>
      <c r="T8" s="20"/>
      <c r="U8" s="20"/>
      <c r="V8" s="20"/>
    </row>
    <row r="9" spans="1:22" ht="19" x14ac:dyDescent="0.25">
      <c r="A9" s="20"/>
      <c r="B9" s="29" t="s">
        <v>551</v>
      </c>
      <c r="C9" s="27">
        <v>3505493000</v>
      </c>
      <c r="D9" s="27">
        <v>3467602000</v>
      </c>
      <c r="E9" s="27">
        <v>3155377000</v>
      </c>
      <c r="F9" s="28">
        <v>2531874000</v>
      </c>
      <c r="G9" s="20"/>
      <c r="H9" s="20"/>
      <c r="I9" s="20"/>
      <c r="J9" s="20"/>
      <c r="K9" s="20"/>
      <c r="L9" s="20"/>
      <c r="M9" s="20"/>
      <c r="N9" s="20"/>
      <c r="O9" s="20"/>
      <c r="P9" s="20"/>
      <c r="Q9" s="20"/>
      <c r="R9" s="20"/>
      <c r="S9" s="20"/>
      <c r="T9" s="20"/>
      <c r="U9" s="20"/>
      <c r="V9" s="20"/>
    </row>
    <row r="10" spans="1:22" ht="19" x14ac:dyDescent="0.25">
      <c r="A10" s="20"/>
      <c r="B10" s="29" t="s">
        <v>552</v>
      </c>
      <c r="C10" s="27">
        <v>8212437000</v>
      </c>
      <c r="D10" s="27">
        <v>7325656000</v>
      </c>
      <c r="E10" s="27">
        <v>6259049000</v>
      </c>
      <c r="F10" s="28">
        <v>5283584000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7510756000</v>
      </c>
      <c r="D12" s="27">
        <v>6726866000</v>
      </c>
      <c r="E12" s="27">
        <v>5859272000</v>
      </c>
      <c r="F12" s="28">
        <v>5095596000</v>
      </c>
      <c r="G12" s="20"/>
      <c r="H12" s="20"/>
      <c r="I12" s="20"/>
      <c r="J12" s="20"/>
      <c r="K12" s="20"/>
      <c r="L12" s="20"/>
      <c r="M12" s="20"/>
      <c r="N12" s="20"/>
      <c r="O12" s="20"/>
      <c r="P12" s="20"/>
      <c r="Q12" s="20"/>
      <c r="R12" s="20"/>
      <c r="S12" s="20"/>
      <c r="T12" s="20"/>
      <c r="U12" s="20"/>
      <c r="V12" s="20"/>
    </row>
    <row r="13" spans="1:22" ht="19" x14ac:dyDescent="0.25">
      <c r="A13" s="20"/>
      <c r="B13" s="29" t="s">
        <v>555</v>
      </c>
      <c r="C13" s="27">
        <v>-149938000</v>
      </c>
      <c r="D13" s="27">
        <v>24793000</v>
      </c>
      <c r="E13" s="27">
        <v>171421000</v>
      </c>
      <c r="F13" s="28">
        <v>282675000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185284000</v>
      </c>
      <c r="D15" s="27">
        <v>177122000</v>
      </c>
      <c r="E15" s="27">
        <v>169766000</v>
      </c>
      <c r="F15" s="28">
        <v>140102000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965874000</v>
      </c>
      <c r="D17" s="34">
        <v>859067000</v>
      </c>
      <c r="E17" s="34">
        <v>908825000</v>
      </c>
      <c r="F17" s="35">
        <v>724699000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1.2022719181850545</v>
      </c>
      <c r="D24" s="50">
        <f>D17/(D4)</f>
        <v>1.1033483174929359</v>
      </c>
      <c r="E24" s="50">
        <f>E17/(E4)</f>
        <v>1.1369336911173245</v>
      </c>
      <c r="F24" s="51">
        <f>F17/(F4)</f>
        <v>0.9071573776894305</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0.28784329268928688</v>
      </c>
      <c r="D25" s="50">
        <f>D17/D6</f>
        <v>0.24598219846265959</v>
      </c>
      <c r="E25" s="50">
        <f>E17/E6</f>
        <v>0.27318310279133268</v>
      </c>
      <c r="F25" s="51">
        <f>F17/F6</f>
        <v>0.25748317048308628</v>
      </c>
      <c r="G25" s="46">
        <f>(IF(C25 &gt; 0.17, 100, IF(C25 &gt;= 0.1, 50, 0))) +
  (IF(D25 &gt; 0.17, 100, IF(D25 &gt;= 0.1, 50, 0))) +
  (IF(E25 &gt; 0.17, 100, IF(E25 &gt;= 0.1, 50, 0))) +
  (IF(F25 &gt; 0.17, 100, IF(F25 &gt;= 0.1, 50, 0)))</f>
        <v>400</v>
      </c>
      <c r="H25" s="47" t="s">
        <v>572</v>
      </c>
      <c r="I25" s="20"/>
      <c r="J25" s="20"/>
      <c r="K25" s="20"/>
      <c r="L25" s="20"/>
      <c r="M25" s="20"/>
      <c r="N25" s="20"/>
      <c r="O25" s="20"/>
      <c r="P25" s="20"/>
      <c r="Q25" s="20"/>
      <c r="R25" s="20"/>
      <c r="S25" s="20"/>
      <c r="T25" s="20"/>
      <c r="U25" s="20"/>
      <c r="V25" s="20"/>
    </row>
    <row r="26" spans="1:22" x14ac:dyDescent="0.2">
      <c r="A26" s="20"/>
      <c r="B26" s="39" t="s">
        <v>489</v>
      </c>
      <c r="C26" s="50">
        <f>C8/C6</f>
        <v>0.69270537958698342</v>
      </c>
      <c r="D26" s="50">
        <f>D8/D6</f>
        <v>0.66426363569985636</v>
      </c>
      <c r="E26" s="50">
        <f>E8/E6</f>
        <v>0.60383558003822291</v>
      </c>
      <c r="F26" s="51">
        <f>F8/F6</f>
        <v>0.60100108401026242</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0.43478988338479174</v>
      </c>
      <c r="D27" s="50">
        <f>D9/(D13+D10)</f>
        <v>0.47175376633454635</v>
      </c>
      <c r="E27" s="50">
        <f>E9/(E13+E10)</f>
        <v>0.49069150466451128</v>
      </c>
      <c r="F27" s="51">
        <f>F9/(F13+F10)</f>
        <v>0.45486097574690648</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0.13815767421919947</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0.11979834044010423</v>
      </c>
      <c r="D31" s="50">
        <f>D17/(D13+D10)</f>
        <v>0.11687272437370833</v>
      </c>
      <c r="E31" s="50">
        <f>E17/(E13+E10)</f>
        <v>0.14133103801121846</v>
      </c>
      <c r="F31" s="51">
        <f>F17/(F13+F10)</f>
        <v>0.13019498374042601</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0.255</v>
      </c>
      <c r="J2" s="20"/>
      <c r="K2" s="20"/>
      <c r="L2" s="20"/>
      <c r="M2" s="20"/>
      <c r="N2" s="20"/>
      <c r="O2" s="20"/>
      <c r="P2" s="20"/>
      <c r="Q2" s="20"/>
      <c r="R2" s="20"/>
      <c r="S2" s="20"/>
      <c r="T2" s="20"/>
      <c r="U2" s="20"/>
      <c r="V2" s="20"/>
    </row>
    <row r="3" spans="1:22" ht="19" x14ac:dyDescent="0.25">
      <c r="A3" s="20"/>
      <c r="B3" s="26" t="s">
        <v>545</v>
      </c>
      <c r="C3" s="27">
        <v>141678000</v>
      </c>
      <c r="D3" s="27">
        <v>126065000</v>
      </c>
      <c r="E3" s="27">
        <v>96374000</v>
      </c>
      <c r="F3" s="28">
        <v>88323000</v>
      </c>
      <c r="G3" s="20"/>
      <c r="H3" s="20"/>
      <c r="I3" s="20"/>
      <c r="J3" s="20"/>
      <c r="K3" s="20"/>
      <c r="L3" s="20"/>
      <c r="M3" s="20"/>
      <c r="N3" s="20"/>
      <c r="O3" s="20"/>
      <c r="P3" s="20"/>
      <c r="Q3" s="20"/>
      <c r="R3" s="20"/>
      <c r="S3" s="20"/>
      <c r="T3" s="20"/>
      <c r="U3" s="20"/>
      <c r="V3" s="20"/>
    </row>
    <row r="4" spans="1:22" ht="19" x14ac:dyDescent="0.25">
      <c r="A4" s="20"/>
      <c r="B4" s="29" t="s">
        <v>546</v>
      </c>
      <c r="C4" s="27">
        <v>29477009000</v>
      </c>
      <c r="D4" s="27">
        <v>29754857000</v>
      </c>
      <c r="E4" s="27">
        <v>25928298000</v>
      </c>
      <c r="F4" s="28">
        <v>22918785000</v>
      </c>
      <c r="G4" s="20"/>
      <c r="H4" s="20"/>
      <c r="I4" s="20"/>
      <c r="J4" s="20"/>
      <c r="K4" s="20"/>
      <c r="L4" s="20"/>
      <c r="M4" s="20"/>
      <c r="N4" s="20"/>
      <c r="O4" s="20"/>
      <c r="P4" s="20"/>
      <c r="Q4" s="20"/>
      <c r="R4" s="20"/>
      <c r="S4" s="20"/>
      <c r="T4" s="20"/>
      <c r="U4" s="20"/>
      <c r="V4" s="20"/>
    </row>
    <row r="5" spans="1:22" ht="19" x14ac:dyDescent="0.25">
      <c r="A5" s="20"/>
      <c r="B5" s="29" t="s">
        <v>547</v>
      </c>
      <c r="C5" s="27">
        <v>5165694000</v>
      </c>
      <c r="D5" s="27">
        <v>5029312000</v>
      </c>
      <c r="E5" s="27">
        <v>3480997000</v>
      </c>
      <c r="F5" s="28">
        <v>2091278000</v>
      </c>
      <c r="G5" s="20"/>
      <c r="H5" s="20"/>
      <c r="I5" s="20"/>
      <c r="J5" s="20"/>
      <c r="K5" s="20"/>
      <c r="L5" s="20"/>
      <c r="M5" s="20"/>
      <c r="N5" s="20"/>
      <c r="O5" s="20"/>
      <c r="P5" s="20"/>
      <c r="Q5" s="20"/>
      <c r="R5" s="20"/>
      <c r="S5" s="20"/>
      <c r="T5" s="20"/>
      <c r="U5" s="20"/>
      <c r="V5" s="20"/>
    </row>
    <row r="6" spans="1:22" ht="19" x14ac:dyDescent="0.25">
      <c r="A6" s="20"/>
      <c r="B6" s="29" t="s">
        <v>548</v>
      </c>
      <c r="C6" s="27">
        <v>42368548000</v>
      </c>
      <c r="D6" s="27">
        <v>45692206000</v>
      </c>
      <c r="E6" s="27">
        <v>40899116000</v>
      </c>
      <c r="F6" s="28">
        <v>36494934000</v>
      </c>
      <c r="G6" s="20"/>
      <c r="H6" s="20"/>
      <c r="I6" s="20"/>
      <c r="J6" s="20"/>
      <c r="K6" s="20"/>
      <c r="L6" s="20"/>
      <c r="M6" s="20"/>
      <c r="N6" s="20"/>
      <c r="O6" s="20"/>
      <c r="P6" s="20"/>
      <c r="Q6" s="20"/>
      <c r="R6" s="20"/>
      <c r="S6" s="20"/>
      <c r="T6" s="20"/>
      <c r="U6" s="20"/>
      <c r="V6" s="20"/>
    </row>
    <row r="7" spans="1:22" ht="19" x14ac:dyDescent="0.25">
      <c r="A7" s="20"/>
      <c r="B7" s="29" t="s">
        <v>549</v>
      </c>
      <c r="C7" s="27">
        <v>3126068000</v>
      </c>
      <c r="D7" s="27">
        <v>4515892000</v>
      </c>
      <c r="E7" s="27">
        <v>3442264000</v>
      </c>
      <c r="F7" s="28">
        <v>1856583000</v>
      </c>
      <c r="G7" s="20"/>
      <c r="H7" s="20"/>
      <c r="I7" s="20"/>
      <c r="J7" s="20"/>
      <c r="K7" s="20"/>
      <c r="L7" s="20"/>
      <c r="M7" s="20"/>
      <c r="N7" s="20"/>
      <c r="O7" s="20"/>
      <c r="P7" s="20"/>
      <c r="Q7" s="20"/>
      <c r="R7" s="20"/>
      <c r="S7" s="20"/>
      <c r="T7" s="20"/>
      <c r="U7" s="20"/>
      <c r="V7" s="20"/>
    </row>
    <row r="8" spans="1:22" ht="19" x14ac:dyDescent="0.25">
      <c r="A8" s="20"/>
      <c r="B8" s="29" t="s">
        <v>550</v>
      </c>
      <c r="C8" s="27">
        <v>34874979000</v>
      </c>
      <c r="D8" s="27">
        <v>35807841000</v>
      </c>
      <c r="E8" s="27">
        <v>26332539000</v>
      </c>
      <c r="F8" s="28">
        <v>23391901000</v>
      </c>
      <c r="G8" s="20"/>
      <c r="H8" s="20"/>
      <c r="I8" s="20"/>
      <c r="J8" s="20"/>
      <c r="K8" s="20"/>
      <c r="L8" s="20"/>
      <c r="M8" s="20"/>
      <c r="N8" s="20"/>
      <c r="O8" s="20"/>
      <c r="P8" s="20"/>
      <c r="Q8" s="20"/>
      <c r="R8" s="20"/>
      <c r="S8" s="20"/>
      <c r="T8" s="20"/>
      <c r="U8" s="20"/>
      <c r="V8" s="20"/>
    </row>
    <row r="9" spans="1:22" ht="19" x14ac:dyDescent="0.25">
      <c r="A9" s="20"/>
      <c r="B9" s="29" t="s">
        <v>551</v>
      </c>
      <c r="C9" s="27">
        <v>38001047000</v>
      </c>
      <c r="D9" s="27">
        <v>40323733000</v>
      </c>
      <c r="E9" s="27">
        <v>29774803000</v>
      </c>
      <c r="F9" s="28">
        <v>25248484000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3664008000</v>
      </c>
      <c r="D12" s="27">
        <v>4794239000</v>
      </c>
      <c r="E12" s="27">
        <v>4340588000</v>
      </c>
      <c r="F12" s="28">
        <v>3091007000</v>
      </c>
      <c r="G12" s="20"/>
      <c r="H12" s="20"/>
      <c r="I12" s="20"/>
      <c r="J12" s="20"/>
      <c r="K12" s="20"/>
      <c r="L12" s="20"/>
      <c r="M12" s="20"/>
      <c r="N12" s="20"/>
      <c r="O12" s="20"/>
      <c r="P12" s="20"/>
      <c r="Q12" s="20"/>
      <c r="R12" s="20"/>
      <c r="S12" s="20"/>
      <c r="T12" s="20"/>
      <c r="U12" s="20"/>
      <c r="V12" s="20"/>
    </row>
    <row r="13" spans="1:22" ht="19" x14ac:dyDescent="0.25">
      <c r="A13" s="20"/>
      <c r="B13" s="29" t="s">
        <v>555</v>
      </c>
      <c r="C13" s="27">
        <v>4367501000</v>
      </c>
      <c r="D13" s="27">
        <v>5368473000</v>
      </c>
      <c r="E13" s="27">
        <v>11124313000</v>
      </c>
      <c r="F13" s="28">
        <v>11246450000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2690777000</v>
      </c>
      <c r="D17" s="34">
        <v>1756462000</v>
      </c>
      <c r="E17" s="34">
        <v>1373423000</v>
      </c>
      <c r="F17" s="35">
        <v>-1493043000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9.1283922327397599E-2</v>
      </c>
      <c r="D24" s="50">
        <f>D17/(D4)</f>
        <v>5.9031102048314334E-2</v>
      </c>
      <c r="E24" s="50">
        <f>E17/(E4)</f>
        <v>5.2970040686820243E-2</v>
      </c>
      <c r="F24" s="51">
        <f>F17/(F4)</f>
        <v>-6.5144945510854965E-2</v>
      </c>
      <c r="G24" s="46">
        <f>(IF(C24 &gt; 0.5, 100, IF(C24 &gt;= 0.2, 50, 0))) +
  (IF(D24 &gt; 0.5, 100, IF(D24 &gt;= 0.2, 50, 0))) +
  (IF(E24 &gt; 0.5, 100, IF(E24 &gt;= 0.2, 50, 0))) +
  (IF(F24 &gt; 0.5, 100, IF(F24 &gt;= 0.2, 50, 0)))</f>
        <v>0</v>
      </c>
      <c r="H24" s="47" t="s">
        <v>571</v>
      </c>
      <c r="I24" s="20"/>
      <c r="J24" s="20"/>
      <c r="K24" s="20"/>
      <c r="L24" s="20"/>
      <c r="M24" s="20"/>
      <c r="N24" s="20"/>
      <c r="O24" s="20"/>
      <c r="P24" s="20"/>
      <c r="Q24" s="20"/>
      <c r="R24" s="20"/>
      <c r="S24" s="20"/>
      <c r="T24" s="20"/>
      <c r="U24" s="20"/>
      <c r="V24" s="20"/>
    </row>
    <row r="25" spans="1:22" x14ac:dyDescent="0.2">
      <c r="A25" s="20"/>
      <c r="B25" s="39" t="s">
        <v>487</v>
      </c>
      <c r="C25" s="50">
        <f>C17/C6</f>
        <v>6.3508832070431107E-2</v>
      </c>
      <c r="D25" s="50">
        <f>D17/D6</f>
        <v>3.8441173096348202E-2</v>
      </c>
      <c r="E25" s="50">
        <f>E17/E6</f>
        <v>3.3580750253868565E-2</v>
      </c>
      <c r="F25" s="51">
        <f>F17/F6</f>
        <v>-4.0910965889128612E-2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0.82313368397708597</v>
      </c>
      <c r="D26" s="50">
        <f>D8/D6</f>
        <v>0.78367503201749555</v>
      </c>
      <c r="E26" s="50">
        <f>E8/E6</f>
        <v>0.64384127520017798</v>
      </c>
      <c r="F26" s="51">
        <f>F8/F6</f>
        <v>0.6409629621470202</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8.7008673838884061</v>
      </c>
      <c r="D27" s="50">
        <f>D9/(D13+D10)</f>
        <v>7.5112109160277045</v>
      </c>
      <c r="E27" s="50">
        <f>E9/(E13+E10)</f>
        <v>2.6765520711256507</v>
      </c>
      <c r="F27" s="51">
        <f>F9/(F13+F10)</f>
        <v>2.245018116827977</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9.1009794146376097E-2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0.61609075762089116</v>
      </c>
      <c r="D31" s="50">
        <f>D17/(D13+D10)</f>
        <v>0.32718093208254934</v>
      </c>
      <c r="E31" s="50">
        <f>E17/(E13+E10)</f>
        <v>0.1234613768958137</v>
      </c>
      <c r="F31" s="51">
        <f>F17/(F13+F10)</f>
        <v>-0.13275682548715373</v>
      </c>
      <c r="G31" s="46">
        <f>(IF(C31 &gt; 0.23, 100, 0)) +
  (IF(D31 &gt; 0.23, 100, 0)) +
  (IF(E31 &gt; 0.23, 100, 0)) +
  (IF(F31 &gt; 0.23, 100, 0))</f>
        <v>200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626</v>
      </c>
      <c r="D2" s="23" t="s">
        <v>627</v>
      </c>
      <c r="E2" s="23" t="s">
        <v>628</v>
      </c>
      <c r="F2" s="23" t="s">
        <v>629</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0.73291666666666655</v>
      </c>
      <c r="J2" s="20"/>
      <c r="K2" s="20"/>
      <c r="L2" s="20"/>
      <c r="M2" s="20"/>
      <c r="N2" s="20"/>
      <c r="O2" s="20"/>
      <c r="P2" s="20"/>
      <c r="Q2" s="20"/>
      <c r="R2" s="20"/>
      <c r="S2" s="20"/>
      <c r="T2" s="20"/>
      <c r="U2" s="20"/>
      <c r="V2" s="20"/>
    </row>
    <row r="3" spans="1:22" ht="19" x14ac:dyDescent="0.25">
      <c r="A3" s="20"/>
      <c r="B3" s="26" t="s">
        <v>545</v>
      </c>
      <c r="C3" s="27">
        <v>1316000000</v>
      </c>
      <c r="D3" s="27">
        <v>1324900000</v>
      </c>
      <c r="E3" s="27">
        <v>854400000</v>
      </c>
      <c r="F3" s="28">
        <v>665000000</v>
      </c>
      <c r="G3" s="20"/>
      <c r="H3" s="20"/>
      <c r="I3" s="20"/>
      <c r="J3" s="20"/>
      <c r="K3" s="20"/>
      <c r="L3" s="20"/>
      <c r="M3" s="20"/>
      <c r="N3" s="20"/>
      <c r="O3" s="20"/>
      <c r="P3" s="20"/>
      <c r="Q3" s="20"/>
      <c r="R3" s="20"/>
      <c r="S3" s="20"/>
      <c r="T3" s="20"/>
      <c r="U3" s="20"/>
      <c r="V3" s="20"/>
    </row>
    <row r="4" spans="1:22" ht="19" x14ac:dyDescent="0.25">
      <c r="A4" s="20"/>
      <c r="B4" s="29" t="s">
        <v>546</v>
      </c>
      <c r="C4" s="27">
        <v>1194600000</v>
      </c>
      <c r="D4" s="27">
        <v>1177900000</v>
      </c>
      <c r="E4" s="27">
        <v>967900000</v>
      </c>
      <c r="F4" s="28">
        <v>854700000</v>
      </c>
      <c r="G4" s="20"/>
      <c r="H4" s="20"/>
      <c r="I4" s="20"/>
      <c r="J4" s="20"/>
      <c r="K4" s="20"/>
      <c r="L4" s="20"/>
      <c r="M4" s="20"/>
      <c r="N4" s="20"/>
      <c r="O4" s="20"/>
      <c r="P4" s="20"/>
      <c r="Q4" s="20"/>
      <c r="R4" s="20"/>
      <c r="S4" s="20"/>
      <c r="T4" s="20"/>
      <c r="U4" s="20"/>
      <c r="V4" s="20"/>
    </row>
    <row r="5" spans="1:22" ht="19" x14ac:dyDescent="0.25">
      <c r="A5" s="20"/>
      <c r="B5" s="29" t="s">
        <v>547</v>
      </c>
      <c r="C5" s="27">
        <v>6675400000</v>
      </c>
      <c r="D5" s="27">
        <v>6673600000</v>
      </c>
      <c r="E5" s="27">
        <v>6673600000</v>
      </c>
      <c r="F5" s="28">
        <v>6670600000</v>
      </c>
      <c r="G5" s="20"/>
      <c r="H5" s="20"/>
      <c r="I5" s="20"/>
      <c r="J5" s="20"/>
      <c r="K5" s="20"/>
      <c r="L5" s="20"/>
      <c r="M5" s="20"/>
      <c r="N5" s="20"/>
      <c r="O5" s="20"/>
      <c r="P5" s="20"/>
      <c r="Q5" s="20"/>
      <c r="R5" s="20"/>
      <c r="S5" s="20"/>
      <c r="T5" s="20"/>
      <c r="U5" s="20"/>
      <c r="V5" s="20"/>
    </row>
    <row r="6" spans="1:22" ht="19" x14ac:dyDescent="0.25">
      <c r="A6" s="20"/>
      <c r="B6" s="29" t="s">
        <v>548</v>
      </c>
      <c r="C6" s="27">
        <v>15873200000</v>
      </c>
      <c r="D6" s="27">
        <v>16370300000</v>
      </c>
      <c r="E6" s="27">
        <v>16199500000</v>
      </c>
      <c r="F6" s="28">
        <v>16478800000</v>
      </c>
      <c r="G6" s="20"/>
      <c r="H6" s="20"/>
      <c r="I6" s="20"/>
      <c r="J6" s="20"/>
      <c r="K6" s="20"/>
      <c r="L6" s="20"/>
      <c r="M6" s="20"/>
      <c r="N6" s="20"/>
      <c r="O6" s="20"/>
      <c r="P6" s="20"/>
      <c r="Q6" s="20"/>
      <c r="R6" s="20"/>
      <c r="S6" s="20"/>
      <c r="T6" s="20"/>
      <c r="U6" s="20"/>
      <c r="V6" s="20"/>
    </row>
    <row r="7" spans="1:22" ht="19" x14ac:dyDescent="0.25">
      <c r="A7" s="20"/>
      <c r="B7" s="29" t="s">
        <v>549</v>
      </c>
      <c r="C7" s="27">
        <v>2519400000</v>
      </c>
      <c r="D7" s="27">
        <v>3118600000</v>
      </c>
      <c r="E7" s="27">
        <v>1399000000</v>
      </c>
      <c r="F7" s="28">
        <v>2409600000</v>
      </c>
      <c r="G7" s="20"/>
      <c r="H7" s="20"/>
      <c r="I7" s="20"/>
      <c r="J7" s="20"/>
      <c r="K7" s="20"/>
      <c r="L7" s="20"/>
      <c r="M7" s="20"/>
      <c r="N7" s="20"/>
      <c r="O7" s="20"/>
      <c r="P7" s="20"/>
      <c r="Q7" s="20"/>
      <c r="R7" s="20"/>
      <c r="S7" s="20"/>
      <c r="T7" s="20"/>
      <c r="U7" s="20"/>
      <c r="V7" s="20"/>
    </row>
    <row r="8" spans="1:22" ht="19" x14ac:dyDescent="0.25">
      <c r="A8" s="20"/>
      <c r="B8" s="29" t="s">
        <v>550</v>
      </c>
      <c r="C8" s="27">
        <v>6696000000</v>
      </c>
      <c r="D8" s="27">
        <v>6738100000</v>
      </c>
      <c r="E8" s="27">
        <v>8905700000</v>
      </c>
      <c r="F8" s="28">
        <v>8732100000</v>
      </c>
      <c r="G8" s="20"/>
      <c r="H8" s="20"/>
      <c r="I8" s="20"/>
      <c r="J8" s="20"/>
      <c r="K8" s="20"/>
      <c r="L8" s="20"/>
      <c r="M8" s="20"/>
      <c r="N8" s="20"/>
      <c r="O8" s="20"/>
      <c r="P8" s="20"/>
      <c r="Q8" s="20"/>
      <c r="R8" s="20"/>
      <c r="S8" s="20"/>
      <c r="T8" s="20"/>
      <c r="U8" s="20"/>
      <c r="V8" s="20"/>
    </row>
    <row r="9" spans="1:22" ht="19" x14ac:dyDescent="0.25">
      <c r="A9" s="20"/>
      <c r="B9" s="29" t="s">
        <v>551</v>
      </c>
      <c r="C9" s="27">
        <v>9215400000</v>
      </c>
      <c r="D9" s="27">
        <v>9856700000</v>
      </c>
      <c r="E9" s="27">
        <v>10304700000</v>
      </c>
      <c r="F9" s="28">
        <v>11141700000</v>
      </c>
      <c r="G9" s="20"/>
      <c r="H9" s="20"/>
      <c r="I9" s="20"/>
      <c r="J9" s="20"/>
      <c r="K9" s="20"/>
      <c r="L9" s="20"/>
      <c r="M9" s="20"/>
      <c r="N9" s="20"/>
      <c r="O9" s="20"/>
      <c r="P9" s="20"/>
      <c r="Q9" s="20"/>
      <c r="R9" s="20"/>
      <c r="S9" s="20"/>
      <c r="T9" s="20"/>
      <c r="U9" s="20"/>
      <c r="V9" s="20"/>
    </row>
    <row r="10" spans="1:22" ht="19" x14ac:dyDescent="0.25">
      <c r="A10" s="20"/>
      <c r="B10" s="29" t="s">
        <v>552</v>
      </c>
      <c r="C10" s="27">
        <v>2581600000</v>
      </c>
      <c r="D10" s="27">
        <v>1660200000</v>
      </c>
      <c r="E10" s="27">
        <v>796300000</v>
      </c>
      <c r="F10" s="28">
        <v>433800000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6759500000</v>
      </c>
      <c r="D12" s="27">
        <v>5764100000</v>
      </c>
      <c r="E12" s="27">
        <v>4175200000</v>
      </c>
      <c r="F12" s="28">
        <v>3393500000</v>
      </c>
      <c r="G12" s="20"/>
      <c r="H12" s="20"/>
      <c r="I12" s="20"/>
      <c r="J12" s="20"/>
      <c r="K12" s="20"/>
      <c r="L12" s="20"/>
      <c r="M12" s="20"/>
      <c r="N12" s="20"/>
      <c r="O12" s="20"/>
      <c r="P12" s="20"/>
      <c r="Q12" s="20"/>
      <c r="R12" s="20"/>
      <c r="S12" s="20"/>
      <c r="T12" s="20"/>
      <c r="U12" s="20"/>
      <c r="V12" s="20"/>
    </row>
    <row r="13" spans="1:22" ht="19" x14ac:dyDescent="0.25">
      <c r="A13" s="20"/>
      <c r="B13" s="29" t="s">
        <v>555</v>
      </c>
      <c r="C13" s="27">
        <v>6657800000</v>
      </c>
      <c r="D13" s="27">
        <v>6513600000</v>
      </c>
      <c r="E13" s="27">
        <v>5894800000</v>
      </c>
      <c r="F13" s="28">
        <v>5337100000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1097400000</v>
      </c>
      <c r="D15" s="27">
        <v>1118300000</v>
      </c>
      <c r="E15" s="27">
        <v>989100000</v>
      </c>
      <c r="F15" s="28">
        <v>836400000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2892700000</v>
      </c>
      <c r="D17" s="34">
        <v>3621000000</v>
      </c>
      <c r="E17" s="34">
        <v>2842700000</v>
      </c>
      <c r="F17" s="35">
        <v>1916500000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Fail</v>
      </c>
      <c r="G23" s="46">
        <f>(COUNTIF(C23:F23, "Pass") * 100) + (COUNTIF(C23:F23, "Fail") * 0)</f>
        <v>300</v>
      </c>
      <c r="H23" s="47" t="s">
        <v>570</v>
      </c>
      <c r="I23" s="20"/>
      <c r="J23" s="20"/>
      <c r="K23" s="20"/>
      <c r="L23" s="20"/>
      <c r="M23" s="20"/>
      <c r="N23" s="20"/>
      <c r="O23" s="20"/>
      <c r="P23" s="20"/>
      <c r="Q23" s="20"/>
      <c r="R23" s="20"/>
      <c r="S23" s="20"/>
      <c r="T23" s="20"/>
      <c r="U23" s="20"/>
      <c r="V23" s="20"/>
    </row>
    <row r="24" spans="1:22" x14ac:dyDescent="0.2">
      <c r="A24" s="20"/>
      <c r="B24" s="39" t="s">
        <v>499</v>
      </c>
      <c r="C24" s="50">
        <f>C17/(C4)</f>
        <v>2.4214799933031976</v>
      </c>
      <c r="D24" s="50">
        <f>D17/(D4)</f>
        <v>3.0741149503353427</v>
      </c>
      <c r="E24" s="50">
        <f>E17/(E4)</f>
        <v>2.9369769604297966</v>
      </c>
      <c r="F24" s="51">
        <f>F17/(F4)</f>
        <v>2.2423072423072421</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0.18223798603936195</v>
      </c>
      <c r="D25" s="50">
        <f>D17/D6</f>
        <v>0.22119325852305699</v>
      </c>
      <c r="E25" s="50">
        <f>E17/E6</f>
        <v>0.17548072471372572</v>
      </c>
      <c r="F25" s="51">
        <f>F17/F6</f>
        <v>0.11630094424351288</v>
      </c>
      <c r="G25" s="46">
        <f>(IF(C25 &gt; 0.17, 100, IF(C25 &gt;= 0.1, 50, 0))) +
  (IF(D25 &gt; 0.17, 100, IF(D25 &gt;= 0.1, 50, 0))) +
  (IF(E25 &gt; 0.17, 100, IF(E25 &gt;= 0.1, 50, 0))) +
  (IF(F25 &gt; 0.17, 100, IF(F25 &gt;= 0.1, 50, 0)))</f>
        <v>350</v>
      </c>
      <c r="H25" s="47" t="s">
        <v>572</v>
      </c>
      <c r="I25" s="20"/>
      <c r="J25" s="20"/>
      <c r="K25" s="20"/>
      <c r="L25" s="20"/>
      <c r="M25" s="20"/>
      <c r="N25" s="20"/>
      <c r="O25" s="20"/>
      <c r="P25" s="20"/>
      <c r="Q25" s="20"/>
      <c r="R25" s="20"/>
      <c r="S25" s="20"/>
      <c r="T25" s="20"/>
      <c r="U25" s="20"/>
      <c r="V25" s="20"/>
    </row>
    <row r="26" spans="1:22" x14ac:dyDescent="0.2">
      <c r="A26" s="20"/>
      <c r="B26" s="39" t="s">
        <v>489</v>
      </c>
      <c r="C26" s="50">
        <f>C8/C6</f>
        <v>0.42184310661996322</v>
      </c>
      <c r="D26" s="50">
        <f>D8/D6</f>
        <v>0.41160516300861927</v>
      </c>
      <c r="E26" s="50">
        <f>E8/E6</f>
        <v>0.54975153554122036</v>
      </c>
      <c r="F26" s="51">
        <f>F8/F6</f>
        <v>0.52989902177343007</v>
      </c>
      <c r="G26" s="46">
        <f>(IF(C26 &lt; 0.5, 100, 0)) +
  (IF(D26 &lt; 0.5, 100, 0)) +
  (IF(E26 &lt; 0.5, 100, 0)) +
  (IF(F26 &lt; 0.5, 100, 0))</f>
        <v>200</v>
      </c>
      <c r="H26" s="47" t="s">
        <v>573</v>
      </c>
      <c r="I26" s="20"/>
      <c r="J26" s="20"/>
      <c r="K26" s="20"/>
      <c r="L26" s="20"/>
      <c r="M26" s="20"/>
      <c r="N26" s="20"/>
      <c r="O26" s="20"/>
      <c r="P26" s="20"/>
      <c r="Q26" s="20"/>
      <c r="R26" s="20"/>
      <c r="S26" s="20"/>
      <c r="T26" s="20"/>
      <c r="U26" s="20"/>
      <c r="V26" s="20"/>
    </row>
    <row r="27" spans="1:22" x14ac:dyDescent="0.2">
      <c r="A27" s="20"/>
      <c r="B27" s="39" t="s">
        <v>574</v>
      </c>
      <c r="C27" s="50">
        <f>C9/(C13+C10)</f>
        <v>0.9974024287291382</v>
      </c>
      <c r="D27" s="50">
        <f>D9/(D13+D10)</f>
        <v>1.2058895495363233</v>
      </c>
      <c r="E27" s="50">
        <f>E9/(E13+E10)</f>
        <v>1.5400606776165353</v>
      </c>
      <c r="F27" s="51">
        <f>F9/(F13+F10)</f>
        <v>1.9306693929889618</v>
      </c>
      <c r="G27" s="46">
        <f>(IF(C27 &lt; 0.8, 100, IF(C27 &lt; 1, 50, 0))) +
  (IF(D27 &lt; 0.8, 100, IF(D27 &lt; 1, 50, 0))) +
  (IF(E27 &lt; 0.8, 100, IF(E27 &lt; 1, 50, 0))) +
  (IF(F27 &lt; 0.8, 100, IF(F27 &lt; 1, 50, 0)))</f>
        <v>50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0.26119944748168417</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0.31308310063424033</v>
      </c>
      <c r="D31" s="50">
        <f>D17/(D13+D10)</f>
        <v>0.44300080745797549</v>
      </c>
      <c r="E31" s="50">
        <f>E17/(E13+E10)</f>
        <v>0.42484793232801782</v>
      </c>
      <c r="F31" s="51">
        <f>F17/(F13+F10)</f>
        <v>0.332097246530004</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587</v>
      </c>
      <c r="D2" s="23" t="s">
        <v>588</v>
      </c>
      <c r="E2" s="23" t="s">
        <v>589</v>
      </c>
      <c r="F2" s="23" t="s">
        <v>590</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0.73541666666666661</v>
      </c>
      <c r="J2" s="20"/>
      <c r="K2" s="20"/>
      <c r="L2" s="20"/>
      <c r="M2" s="20"/>
      <c r="N2" s="20"/>
      <c r="O2" s="20"/>
      <c r="P2" s="20"/>
      <c r="Q2" s="20"/>
      <c r="R2" s="20"/>
      <c r="S2" s="20"/>
      <c r="T2" s="20"/>
      <c r="U2" s="20"/>
      <c r="V2" s="20"/>
    </row>
    <row r="3" spans="1:22" ht="19" x14ac:dyDescent="0.25">
      <c r="A3" s="20"/>
      <c r="B3" s="26" t="s">
        <v>545</v>
      </c>
      <c r="C3" s="27">
        <v>8387000000</v>
      </c>
      <c r="D3" s="27">
        <v>6663000000</v>
      </c>
      <c r="E3" s="27">
        <v>4487000000</v>
      </c>
      <c r="F3" s="28">
        <v>5373000000</v>
      </c>
      <c r="G3" s="20"/>
      <c r="H3" s="20"/>
      <c r="I3" s="20"/>
      <c r="J3" s="20"/>
      <c r="K3" s="20"/>
      <c r="L3" s="20"/>
      <c r="M3" s="20"/>
      <c r="N3" s="20"/>
      <c r="O3" s="20"/>
      <c r="P3" s="20"/>
      <c r="Q3" s="20"/>
      <c r="R3" s="20"/>
      <c r="S3" s="20"/>
      <c r="T3" s="20"/>
      <c r="U3" s="20"/>
      <c r="V3" s="20"/>
    </row>
    <row r="4" spans="1:22" ht="19" x14ac:dyDescent="0.25">
      <c r="A4" s="20"/>
      <c r="B4" s="29" t="s">
        <v>546</v>
      </c>
      <c r="C4" s="27">
        <v>38594000000</v>
      </c>
      <c r="D4" s="27">
        <v>39227000000</v>
      </c>
      <c r="E4" s="27">
        <v>33764000000</v>
      </c>
      <c r="F4" s="28">
        <v>31615000000</v>
      </c>
      <c r="G4" s="20"/>
      <c r="H4" s="20"/>
      <c r="I4" s="20"/>
      <c r="J4" s="20"/>
      <c r="K4" s="20"/>
      <c r="L4" s="20"/>
      <c r="M4" s="20"/>
      <c r="N4" s="20"/>
      <c r="O4" s="20"/>
      <c r="P4" s="20"/>
      <c r="Q4" s="20"/>
      <c r="R4" s="20"/>
      <c r="S4" s="20"/>
      <c r="T4" s="20"/>
      <c r="U4" s="20"/>
      <c r="V4" s="20"/>
    </row>
    <row r="5" spans="1:22" ht="19" x14ac:dyDescent="0.25">
      <c r="A5" s="20"/>
      <c r="B5" s="29" t="s">
        <v>547</v>
      </c>
      <c r="C5" s="27">
        <v>1150000000</v>
      </c>
      <c r="D5" s="27">
        <v>1228000000</v>
      </c>
      <c r="E5" s="27">
        <v>1228000000</v>
      </c>
      <c r="F5" s="28">
        <v>1228000000</v>
      </c>
      <c r="G5" s="20"/>
      <c r="H5" s="20"/>
      <c r="I5" s="20"/>
      <c r="J5" s="20"/>
      <c r="K5" s="20"/>
      <c r="L5" s="20"/>
      <c r="M5" s="20"/>
      <c r="N5" s="20"/>
      <c r="O5" s="20"/>
      <c r="P5" s="20"/>
      <c r="Q5" s="20"/>
      <c r="R5" s="20"/>
      <c r="S5" s="20"/>
      <c r="T5" s="20"/>
      <c r="U5" s="20"/>
      <c r="V5" s="20"/>
    </row>
    <row r="6" spans="1:22" ht="19" x14ac:dyDescent="0.25">
      <c r="A6" s="20"/>
      <c r="B6" s="29" t="s">
        <v>548</v>
      </c>
      <c r="C6" s="27">
        <v>64254000000</v>
      </c>
      <c r="D6" s="27">
        <v>66283000000</v>
      </c>
      <c r="E6" s="27">
        <v>58849000000</v>
      </c>
      <c r="F6" s="28">
        <v>53678000000</v>
      </c>
      <c r="G6" s="20"/>
      <c r="H6" s="20"/>
      <c r="I6" s="20"/>
      <c r="J6" s="20"/>
      <c r="K6" s="20"/>
      <c r="L6" s="20"/>
      <c r="M6" s="20"/>
      <c r="N6" s="20"/>
      <c r="O6" s="20"/>
      <c r="P6" s="20"/>
      <c r="Q6" s="20"/>
      <c r="R6" s="20"/>
      <c r="S6" s="20"/>
      <c r="T6" s="20"/>
      <c r="U6" s="20"/>
      <c r="V6" s="20"/>
    </row>
    <row r="7" spans="1:22" ht="19" x14ac:dyDescent="0.25">
      <c r="A7" s="20"/>
      <c r="B7" s="29" t="s">
        <v>549</v>
      </c>
      <c r="C7" s="27">
        <v>4765000000</v>
      </c>
      <c r="D7" s="27">
        <v>7539000000</v>
      </c>
      <c r="E7" s="27">
        <v>6424000000</v>
      </c>
      <c r="F7" s="28">
        <v>6635000000</v>
      </c>
      <c r="G7" s="20"/>
      <c r="H7" s="20"/>
      <c r="I7" s="20"/>
      <c r="J7" s="20"/>
      <c r="K7" s="20"/>
      <c r="L7" s="20"/>
      <c r="M7" s="20"/>
      <c r="N7" s="20"/>
      <c r="O7" s="20"/>
      <c r="P7" s="20"/>
      <c r="Q7" s="20"/>
      <c r="R7" s="20"/>
      <c r="S7" s="20"/>
      <c r="T7" s="20"/>
      <c r="U7" s="20"/>
      <c r="V7" s="20"/>
    </row>
    <row r="8" spans="1:22" ht="19" x14ac:dyDescent="0.25">
      <c r="A8" s="20"/>
      <c r="B8" s="29" t="s">
        <v>550</v>
      </c>
      <c r="C8" s="27">
        <v>15369000000</v>
      </c>
      <c r="D8" s="27">
        <v>8837000000</v>
      </c>
      <c r="E8" s="27">
        <v>8492000000</v>
      </c>
      <c r="F8" s="28">
        <v>8047000000</v>
      </c>
      <c r="G8" s="20"/>
      <c r="H8" s="20"/>
      <c r="I8" s="20"/>
      <c r="J8" s="20"/>
      <c r="K8" s="20"/>
      <c r="L8" s="20"/>
      <c r="M8" s="20"/>
      <c r="N8" s="20"/>
      <c r="O8" s="20"/>
      <c r="P8" s="20"/>
      <c r="Q8" s="20"/>
      <c r="R8" s="20"/>
      <c r="S8" s="20"/>
      <c r="T8" s="20"/>
      <c r="U8" s="20"/>
      <c r="V8" s="20"/>
    </row>
    <row r="9" spans="1:22" ht="19" x14ac:dyDescent="0.25">
      <c r="A9" s="20"/>
      <c r="B9" s="29" t="s">
        <v>551</v>
      </c>
      <c r="C9" s="27">
        <v>20134000000</v>
      </c>
      <c r="D9" s="27">
        <v>16376000000</v>
      </c>
      <c r="E9" s="27">
        <v>14916000000</v>
      </c>
      <c r="F9" s="28">
        <v>14682000000</v>
      </c>
      <c r="G9" s="20"/>
      <c r="H9" s="20"/>
      <c r="I9" s="20"/>
      <c r="J9" s="20"/>
      <c r="K9" s="20"/>
      <c r="L9" s="20"/>
      <c r="M9" s="20"/>
      <c r="N9" s="20"/>
      <c r="O9" s="20"/>
      <c r="P9" s="20"/>
      <c r="Q9" s="20"/>
      <c r="R9" s="20"/>
      <c r="S9" s="20"/>
      <c r="T9" s="20"/>
      <c r="U9" s="20"/>
      <c r="V9" s="20"/>
    </row>
    <row r="10" spans="1:22" ht="19" x14ac:dyDescent="0.25">
      <c r="A10" s="20"/>
      <c r="B10" s="29" t="s">
        <v>552</v>
      </c>
      <c r="C10" s="27">
        <v>7552000000</v>
      </c>
      <c r="D10" s="27">
        <v>7127000000</v>
      </c>
      <c r="E10" s="27">
        <v>4695000000</v>
      </c>
      <c r="F10" s="28">
        <v>3495000000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40824000000</v>
      </c>
      <c r="D12" s="27">
        <v>47274000000</v>
      </c>
      <c r="E12" s="27">
        <v>39051000000</v>
      </c>
      <c r="F12" s="28">
        <v>33384000000</v>
      </c>
      <c r="G12" s="20"/>
      <c r="H12" s="20"/>
      <c r="I12" s="20"/>
      <c r="J12" s="20"/>
      <c r="K12" s="20"/>
      <c r="L12" s="20"/>
      <c r="M12" s="20"/>
      <c r="N12" s="20"/>
      <c r="O12" s="20"/>
      <c r="P12" s="20"/>
      <c r="Q12" s="20"/>
      <c r="R12" s="20"/>
      <c r="S12" s="20"/>
      <c r="T12" s="20"/>
      <c r="U12" s="20"/>
      <c r="V12" s="20"/>
    </row>
    <row r="13" spans="1:22" ht="19" x14ac:dyDescent="0.25">
      <c r="A13" s="20"/>
      <c r="B13" s="29" t="s">
        <v>555</v>
      </c>
      <c r="C13" s="27">
        <v>44120000000</v>
      </c>
      <c r="D13" s="27">
        <v>49907000000</v>
      </c>
      <c r="E13" s="27">
        <v>43933000000</v>
      </c>
      <c r="F13" s="28">
        <v>38996000000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3114000000</v>
      </c>
      <c r="D15" s="27">
        <v>3116000000</v>
      </c>
      <c r="E15" s="27">
        <v>2663000000</v>
      </c>
      <c r="F15" s="28">
        <v>2600000000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1559000000</v>
      </c>
      <c r="D17" s="34">
        <v>15181000000</v>
      </c>
      <c r="E17" s="34">
        <v>12468000000</v>
      </c>
      <c r="F17" s="35">
        <v>8306000000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Fail</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Pass</v>
      </c>
      <c r="E23" s="44" t="str">
        <f>IF(E17&gt;E7, "Pass", "Fail")</f>
        <v>Pass</v>
      </c>
      <c r="F23" s="49" t="str">
        <f>IF(F17&gt;F7, "Pass", "Fail")</f>
        <v>Pass</v>
      </c>
      <c r="G23" s="46">
        <f>(COUNTIF(C23:F23, "Pass") * 100) + (COUNTIF(C23:F23, "Fail") * 0)</f>
        <v>300</v>
      </c>
      <c r="H23" s="47" t="s">
        <v>570</v>
      </c>
      <c r="I23" s="20"/>
      <c r="J23" s="20"/>
      <c r="K23" s="20"/>
      <c r="L23" s="20"/>
      <c r="M23" s="20"/>
      <c r="N23" s="20"/>
      <c r="O23" s="20"/>
      <c r="P23" s="20"/>
      <c r="Q23" s="20"/>
      <c r="R23" s="20"/>
      <c r="S23" s="20"/>
      <c r="T23" s="20"/>
      <c r="U23" s="20"/>
      <c r="V23" s="20"/>
    </row>
    <row r="24" spans="1:22" x14ac:dyDescent="0.2">
      <c r="A24" s="20"/>
      <c r="B24" s="39" t="s">
        <v>499</v>
      </c>
      <c r="C24" s="50">
        <f>C17/(C4)</f>
        <v>4.0394880033165777E-2</v>
      </c>
      <c r="D24" s="50">
        <f>D17/(D4)</f>
        <v>0.38700384938945115</v>
      </c>
      <c r="E24" s="50">
        <f>E17/(E4)</f>
        <v>0.36926904395213839</v>
      </c>
      <c r="F24" s="51">
        <f>F17/(F4)</f>
        <v>0.26272339079550844</v>
      </c>
      <c r="G24" s="46">
        <f>(IF(C24 &gt; 0.5, 100, IF(C24 &gt;= 0.2, 50, 0))) +
  (IF(D24 &gt; 0.5, 100, IF(D24 &gt;= 0.2, 50, 0))) +
  (IF(E24 &gt; 0.5, 100, IF(E24 &gt;= 0.2, 50, 0))) +
  (IF(F24 &gt; 0.5, 100, IF(F24 &gt;= 0.2, 50, 0)))</f>
        <v>150</v>
      </c>
      <c r="H24" s="47" t="s">
        <v>571</v>
      </c>
      <c r="I24" s="20"/>
      <c r="J24" s="20"/>
      <c r="K24" s="20"/>
      <c r="L24" s="20"/>
      <c r="M24" s="20"/>
      <c r="N24" s="20"/>
      <c r="O24" s="20"/>
      <c r="P24" s="20"/>
      <c r="Q24" s="20"/>
      <c r="R24" s="20"/>
      <c r="S24" s="20"/>
      <c r="T24" s="20"/>
      <c r="U24" s="20"/>
      <c r="V24" s="20"/>
    </row>
    <row r="25" spans="1:22" x14ac:dyDescent="0.2">
      <c r="A25" s="20"/>
      <c r="B25" s="39" t="s">
        <v>487</v>
      </c>
      <c r="C25" s="50">
        <f>C17/C6</f>
        <v>2.4263080897687302E-2</v>
      </c>
      <c r="D25" s="50">
        <f>D17/D6</f>
        <v>0.22903308540651449</v>
      </c>
      <c r="E25" s="50">
        <f>E17/E6</f>
        <v>0.21186426277421877</v>
      </c>
      <c r="F25" s="51">
        <f>F17/F6</f>
        <v>0.15473750884906293</v>
      </c>
      <c r="G25" s="46">
        <f>(IF(C25 &gt; 0.17, 100, IF(C25 &gt;= 0.1, 50, 0))) +
  (IF(D25 &gt; 0.17, 100, IF(D25 &gt;= 0.1, 50, 0))) +
  (IF(E25 &gt; 0.17, 100, IF(E25 &gt;= 0.1, 50, 0))) +
  (IF(F25 &gt; 0.17, 100, IF(F25 &gt;= 0.1, 50, 0)))</f>
        <v>250</v>
      </c>
      <c r="H25" s="47" t="s">
        <v>572</v>
      </c>
      <c r="I25" s="20"/>
      <c r="J25" s="20"/>
      <c r="K25" s="20"/>
      <c r="L25" s="20"/>
      <c r="M25" s="20"/>
      <c r="N25" s="20"/>
      <c r="O25" s="20"/>
      <c r="P25" s="20"/>
      <c r="Q25" s="20"/>
      <c r="R25" s="20"/>
      <c r="S25" s="20"/>
      <c r="T25" s="20"/>
      <c r="U25" s="20"/>
      <c r="V25" s="20"/>
    </row>
    <row r="26" spans="1:22" x14ac:dyDescent="0.2">
      <c r="A26" s="20"/>
      <c r="B26" s="39" t="s">
        <v>489</v>
      </c>
      <c r="C26" s="50">
        <f>C8/C6</f>
        <v>0.2391913343916332</v>
      </c>
      <c r="D26" s="50">
        <f>D8/D6</f>
        <v>0.13332226966190425</v>
      </c>
      <c r="E26" s="50">
        <f>E8/E6</f>
        <v>0.1443015174429472</v>
      </c>
      <c r="F26" s="51">
        <f>F8/F6</f>
        <v>0.14991244085100042</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0.38965010063477318</v>
      </c>
      <c r="D27" s="50">
        <f>D9/(D13+D10)</f>
        <v>0.28712697689097733</v>
      </c>
      <c r="E27" s="50">
        <f>E9/(E13+E10)</f>
        <v>0.30673685942255491</v>
      </c>
      <c r="F27" s="51">
        <f>F9/(F13+F10)</f>
        <v>0.34553199501070814</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8.1294711563894881E-2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3.0171079114413996E-2</v>
      </c>
      <c r="D31" s="50">
        <f>D17/(D13+D10)</f>
        <v>0.26617456254164185</v>
      </c>
      <c r="E31" s="50">
        <f>E17/(E13+E10)</f>
        <v>0.25639549230895781</v>
      </c>
      <c r="F31" s="51">
        <f>F17/(F13+F10)</f>
        <v>0.19547668918123837</v>
      </c>
      <c r="G31" s="46">
        <f>(IF(C31 &gt; 0.23, 100, 0)) +
  (IF(D31 &gt; 0.23, 100, 0)) +
  (IF(E31 &gt; 0.23, 100, 0)) +
  (IF(F31 &gt; 0.23, 100, 0))</f>
        <v>200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603</v>
      </c>
      <c r="D2" s="23" t="s">
        <v>604</v>
      </c>
      <c r="E2" s="23" t="s">
        <v>605</v>
      </c>
      <c r="F2" s="23" t="s">
        <v>606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0.60250000000000004</v>
      </c>
      <c r="J2" s="20"/>
      <c r="K2" s="20"/>
      <c r="L2" s="20"/>
      <c r="M2" s="20"/>
      <c r="N2" s="20"/>
      <c r="O2" s="20"/>
      <c r="P2" s="20"/>
      <c r="Q2" s="20"/>
      <c r="R2" s="20"/>
      <c r="S2" s="20"/>
      <c r="T2" s="20"/>
      <c r="U2" s="20"/>
      <c r="V2" s="20"/>
    </row>
    <row r="3" spans="1:22" ht="19" x14ac:dyDescent="0.25">
      <c r="A3" s="20"/>
      <c r="B3" s="26" t="s">
        <v>545</v>
      </c>
      <c r="C3" s="27">
        <v>1246000000</v>
      </c>
      <c r="D3" s="27">
        <v>2500000000</v>
      </c>
      <c r="E3" s="27">
        <v>3742000000</v>
      </c>
      <c r="F3" s="28">
        <v>2636000000</v>
      </c>
      <c r="G3" s="20"/>
      <c r="H3" s="20"/>
      <c r="I3" s="20"/>
      <c r="J3" s="20"/>
      <c r="K3" s="20"/>
      <c r="L3" s="20"/>
      <c r="M3" s="20"/>
      <c r="N3" s="20"/>
      <c r="O3" s="20"/>
      <c r="P3" s="20"/>
      <c r="Q3" s="20"/>
      <c r="R3" s="20"/>
      <c r="S3" s="20"/>
      <c r="T3" s="20"/>
      <c r="U3" s="20"/>
      <c r="V3" s="20"/>
    </row>
    <row r="4" spans="1:22" ht="19" x14ac:dyDescent="0.25">
      <c r="A4" s="20"/>
      <c r="B4" s="29" t="s">
        <v>546</v>
      </c>
      <c r="C4" s="27">
        <v>154552000000</v>
      </c>
      <c r="D4" s="27">
        <v>109987000000</v>
      </c>
      <c r="E4" s="27">
        <v>87546000000</v>
      </c>
      <c r="F4" s="28">
        <v>70803000000</v>
      </c>
      <c r="G4" s="20"/>
      <c r="H4" s="20"/>
      <c r="I4" s="20"/>
      <c r="J4" s="20"/>
      <c r="K4" s="20"/>
      <c r="L4" s="20"/>
      <c r="M4" s="20"/>
      <c r="N4" s="20"/>
      <c r="O4" s="20"/>
      <c r="P4" s="20"/>
      <c r="Q4" s="20"/>
      <c r="R4" s="20"/>
      <c r="S4" s="20"/>
      <c r="T4" s="20"/>
      <c r="U4" s="20"/>
      <c r="V4" s="20"/>
    </row>
    <row r="5" spans="1:22" ht="19" x14ac:dyDescent="0.25">
      <c r="A5" s="20"/>
      <c r="B5" s="29" t="s">
        <v>547</v>
      </c>
      <c r="C5" s="27">
        <v>119220000000</v>
      </c>
      <c r="D5" s="27">
        <v>67886000000</v>
      </c>
      <c r="E5" s="27">
        <v>67524000000</v>
      </c>
      <c r="F5" s="28">
        <v>49711000000</v>
      </c>
      <c r="G5" s="20"/>
      <c r="H5" s="20"/>
      <c r="I5" s="20"/>
      <c r="J5" s="20"/>
      <c r="K5" s="20"/>
      <c r="L5" s="20"/>
      <c r="M5" s="20"/>
      <c r="N5" s="20"/>
      <c r="O5" s="20"/>
      <c r="P5" s="20"/>
      <c r="Q5" s="20"/>
      <c r="R5" s="20"/>
      <c r="S5" s="20"/>
      <c r="T5" s="20"/>
      <c r="U5" s="20"/>
      <c r="V5" s="20"/>
    </row>
    <row r="6" spans="1:22" ht="19" x14ac:dyDescent="0.25">
      <c r="A6" s="20"/>
      <c r="B6" s="29" t="s">
        <v>548</v>
      </c>
      <c r="C6" s="27">
        <v>512163000000</v>
      </c>
      <c r="D6" s="27">
        <v>411976000000</v>
      </c>
      <c r="E6" s="27">
        <v>364840000000</v>
      </c>
      <c r="F6" s="28">
        <v>333779000000</v>
      </c>
      <c r="G6" s="20"/>
      <c r="H6" s="20"/>
      <c r="I6" s="20"/>
      <c r="J6" s="20"/>
      <c r="K6" s="20"/>
      <c r="L6" s="20"/>
      <c r="M6" s="20"/>
      <c r="N6" s="20"/>
      <c r="O6" s="20"/>
      <c r="P6" s="20"/>
      <c r="Q6" s="20"/>
      <c r="R6" s="20"/>
      <c r="S6" s="20"/>
      <c r="T6" s="20"/>
      <c r="U6" s="20"/>
      <c r="V6" s="20"/>
    </row>
    <row r="7" spans="1:22" ht="19" x14ac:dyDescent="0.25">
      <c r="A7" s="20"/>
      <c r="B7" s="29" t="s">
        <v>549</v>
      </c>
      <c r="C7" s="27">
        <v>125286000000</v>
      </c>
      <c r="D7" s="27">
        <v>104149000000</v>
      </c>
      <c r="E7" s="27">
        <v>95082000000</v>
      </c>
      <c r="F7" s="28">
        <v>88657000000</v>
      </c>
      <c r="G7" s="20"/>
      <c r="H7" s="20"/>
      <c r="I7" s="20"/>
      <c r="J7" s="20"/>
      <c r="K7" s="20"/>
      <c r="L7" s="20"/>
      <c r="M7" s="20"/>
      <c r="N7" s="20"/>
      <c r="O7" s="20"/>
      <c r="P7" s="20"/>
      <c r="Q7" s="20"/>
      <c r="R7" s="20"/>
      <c r="S7" s="20"/>
      <c r="T7" s="20"/>
      <c r="U7" s="20"/>
      <c r="V7" s="20"/>
    </row>
    <row r="8" spans="1:22" ht="19" x14ac:dyDescent="0.25">
      <c r="A8" s="20"/>
      <c r="B8" s="29" t="s">
        <v>550</v>
      </c>
      <c r="C8" s="27">
        <v>118400000000</v>
      </c>
      <c r="D8" s="27">
        <v>101604000000</v>
      </c>
      <c r="E8" s="27">
        <v>103216000000</v>
      </c>
      <c r="F8" s="28">
        <v>103134000000</v>
      </c>
      <c r="G8" s="20"/>
      <c r="H8" s="20"/>
      <c r="I8" s="20"/>
      <c r="J8" s="20"/>
      <c r="K8" s="20"/>
      <c r="L8" s="20"/>
      <c r="M8" s="20"/>
      <c r="N8" s="20"/>
      <c r="O8" s="20"/>
      <c r="P8" s="20"/>
      <c r="Q8" s="20"/>
      <c r="R8" s="20"/>
      <c r="S8" s="20"/>
      <c r="T8" s="20"/>
      <c r="U8" s="20"/>
      <c r="V8" s="20"/>
    </row>
    <row r="9" spans="1:22" ht="19" x14ac:dyDescent="0.25">
      <c r="A9" s="20"/>
      <c r="B9" s="29" t="s">
        <v>551</v>
      </c>
      <c r="C9" s="27">
        <v>243686000000</v>
      </c>
      <c r="D9" s="27">
        <v>205753000000</v>
      </c>
      <c r="E9" s="27">
        <v>198298000000</v>
      </c>
      <c r="F9" s="28">
        <v>191791000000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173144000000</v>
      </c>
      <c r="D12" s="27">
        <v>118848000000</v>
      </c>
      <c r="E12" s="27">
        <v>84281000000</v>
      </c>
      <c r="F12" s="28">
        <v>57055000000</v>
      </c>
      <c r="G12" s="20"/>
      <c r="H12" s="20"/>
      <c r="I12" s="20"/>
      <c r="J12" s="20"/>
      <c r="K12" s="20"/>
      <c r="L12" s="20"/>
      <c r="M12" s="20"/>
      <c r="N12" s="20"/>
      <c r="O12" s="20"/>
      <c r="P12" s="20"/>
      <c r="Q12" s="20"/>
      <c r="R12" s="20"/>
      <c r="S12" s="20"/>
      <c r="T12" s="20"/>
      <c r="U12" s="20"/>
      <c r="V12" s="20"/>
    </row>
    <row r="13" spans="1:22" ht="19" x14ac:dyDescent="0.25">
      <c r="A13" s="20"/>
      <c r="B13" s="29" t="s">
        <v>555</v>
      </c>
      <c r="C13" s="27">
        <v>268477000000</v>
      </c>
      <c r="D13" s="27">
        <v>206223000000</v>
      </c>
      <c r="E13" s="27">
        <v>166542000000</v>
      </c>
      <c r="F13" s="28">
        <v>141988000000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29510000000</v>
      </c>
      <c r="D15" s="27">
        <v>27195000000</v>
      </c>
      <c r="E15" s="27">
        <v>24512000000</v>
      </c>
      <c r="F15" s="28">
        <v>20716000000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118548000000</v>
      </c>
      <c r="D17" s="34">
        <v>87582000000</v>
      </c>
      <c r="E17" s="34">
        <v>89035000000</v>
      </c>
      <c r="F17" s="35">
        <v>76740000000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Pass</v>
      </c>
      <c r="F21" s="45"/>
      <c r="G21" s="46">
        <f>(((COUNTIF(C21:E21, "Pass") * 100) + (COUNTIF(C21:E21, "Fail") * 0)) * (400/300)) / 2</f>
        <v>66.666666666666657</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0.767042807598737</v>
      </c>
      <c r="D24" s="50">
        <f>D17/(D4)</f>
        <v>0.79629410748543006</v>
      </c>
      <c r="E24" s="50">
        <f>E17/(E4)</f>
        <v>1.0170082014026911</v>
      </c>
      <c r="F24" s="51">
        <f>F17/(F4)</f>
        <v>1.0838523791364774</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0.23146537332841302</v>
      </c>
      <c r="D25" s="50">
        <f>D17/D6</f>
        <v>0.21259005378954113</v>
      </c>
      <c r="E25" s="50">
        <f>E17/E6</f>
        <v>0.24403848262251945</v>
      </c>
      <c r="F25" s="51">
        <f>F17/F6</f>
        <v>0.2299126068446487</v>
      </c>
      <c r="G25" s="46">
        <f>(IF(C25 &gt; 0.17, 100, IF(C25 &gt;= 0.1, 50, 0))) +
  (IF(D25 &gt; 0.17, 100, IF(D25 &gt;= 0.1, 50, 0))) +
  (IF(E25 &gt; 0.17, 100, IF(E25 &gt;= 0.1, 50, 0))) +
  (IF(F25 &gt; 0.17, 100, IF(F25 &gt;= 0.1, 50, 0)))</f>
        <v>400</v>
      </c>
      <c r="H25" s="47" t="s">
        <v>572</v>
      </c>
      <c r="I25" s="20"/>
      <c r="J25" s="20"/>
      <c r="K25" s="20"/>
      <c r="L25" s="20"/>
      <c r="M25" s="20"/>
      <c r="N25" s="20"/>
      <c r="O25" s="20"/>
      <c r="P25" s="20"/>
      <c r="Q25" s="20"/>
      <c r="R25" s="20"/>
      <c r="S25" s="20"/>
      <c r="T25" s="20"/>
      <c r="U25" s="20"/>
      <c r="V25" s="20"/>
    </row>
    <row r="26" spans="1:22" x14ac:dyDescent="0.2">
      <c r="A26" s="20"/>
      <c r="B26" s="39" t="s">
        <v>489</v>
      </c>
      <c r="C26" s="50">
        <f>C8/C6</f>
        <v>0.23117640282488192</v>
      </c>
      <c r="D26" s="50">
        <f>D8/D6</f>
        <v>0.24662601704953688</v>
      </c>
      <c r="E26" s="50">
        <f>E8/E6</f>
        <v>0.28290757592369259</v>
      </c>
      <c r="F26" s="51">
        <f>F8/F6</f>
        <v>0.30898888186494655</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0.90766061897294736</v>
      </c>
      <c r="D27" s="50">
        <f>D9/(D13+D10)</f>
        <v>0.99772091376810546</v>
      </c>
      <c r="E27" s="50">
        <f>E9/(E13+E10)</f>
        <v>1.1906786276134549</v>
      </c>
      <c r="F27" s="51">
        <f>F9/(F13+F10)</f>
        <v>1.3507549933797223</v>
      </c>
      <c r="G27" s="46">
        <f>(IF(C27 &lt; 0.8, 100, IF(C27 &lt; 1, 50, 0))) +
  (IF(D27 &lt; 0.8, 100, IF(D27 &lt; 1, 50, 0))) +
  (IF(E27 &lt; 0.8, 100, IF(E27 &lt; 1, 50, 0))) +
  (IF(F27 &lt; 0.8, 100, IF(F27 &lt; 1, 50, 0)))</f>
        <v>100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0.44806033898683856</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0.44155737735448475</v>
      </c>
      <c r="D31" s="50">
        <f>D17/(D13+D10)</f>
        <v>0.42469559651445282</v>
      </c>
      <c r="E31" s="50">
        <f>E17/(E13+E10)</f>
        <v>0.5346098881963709</v>
      </c>
      <c r="F31" s="51">
        <f>F17/(F13+F10)</f>
        <v>0.54046820858100686</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t="e">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#DIV/0!</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0</v>
      </c>
      <c r="D4" s="27">
        <v>0</v>
      </c>
      <c r="E4" s="27">
        <v>0</v>
      </c>
      <c r="F4" s="28">
        <v>0</v>
      </c>
      <c r="G4" s="20"/>
      <c r="H4" s="20"/>
      <c r="I4" s="20"/>
      <c r="J4" s="20"/>
      <c r="K4" s="20"/>
      <c r="L4" s="20"/>
      <c r="M4" s="20"/>
      <c r="N4" s="20"/>
      <c r="O4" s="20"/>
      <c r="P4" s="20"/>
      <c r="Q4" s="20"/>
      <c r="R4" s="20"/>
      <c r="S4" s="20"/>
      <c r="T4" s="20"/>
      <c r="U4" s="20"/>
      <c r="V4" s="20"/>
    </row>
    <row r="5" spans="1:22" ht="19" x14ac:dyDescent="0.25">
      <c r="A5" s="20"/>
      <c r="B5" s="29" t="s">
        <v>547</v>
      </c>
      <c r="C5" s="27">
        <v>0</v>
      </c>
      <c r="D5" s="27">
        <v>0</v>
      </c>
      <c r="E5" s="27">
        <v>0</v>
      </c>
      <c r="F5" s="28">
        <v>0</v>
      </c>
      <c r="G5" s="20"/>
      <c r="H5" s="20"/>
      <c r="I5" s="20"/>
      <c r="J5" s="20"/>
      <c r="K5" s="20"/>
      <c r="L5" s="20"/>
      <c r="M5" s="20"/>
      <c r="N5" s="20"/>
      <c r="O5" s="20"/>
      <c r="P5" s="20"/>
      <c r="Q5" s="20"/>
      <c r="R5" s="20"/>
      <c r="S5" s="20"/>
      <c r="T5" s="20"/>
      <c r="U5" s="20"/>
      <c r="V5" s="20"/>
    </row>
    <row r="6" spans="1:22" ht="19" x14ac:dyDescent="0.25">
      <c r="A6" s="20"/>
      <c r="B6" s="29" t="s">
        <v>548</v>
      </c>
      <c r="C6" s="27">
        <v>11484503000</v>
      </c>
      <c r="D6" s="27">
        <v>11241165000</v>
      </c>
      <c r="E6" s="27">
        <v>11285182000</v>
      </c>
      <c r="F6" s="28">
        <v>11194791000</v>
      </c>
      <c r="G6" s="20"/>
      <c r="H6" s="20"/>
      <c r="I6" s="20"/>
      <c r="J6" s="20"/>
      <c r="K6" s="20"/>
      <c r="L6" s="20"/>
      <c r="M6" s="20"/>
      <c r="N6" s="20"/>
      <c r="O6" s="20"/>
      <c r="P6" s="20"/>
      <c r="Q6" s="20"/>
      <c r="R6" s="20"/>
      <c r="S6" s="20"/>
      <c r="T6" s="20"/>
      <c r="U6" s="20"/>
      <c r="V6" s="20"/>
    </row>
    <row r="7" spans="1:22" ht="19" x14ac:dyDescent="0.25">
      <c r="A7" s="20"/>
      <c r="B7" s="29" t="s">
        <v>549</v>
      </c>
      <c r="C7" s="27">
        <v>1061275000</v>
      </c>
      <c r="D7" s="27">
        <v>558015000</v>
      </c>
      <c r="E7" s="27">
        <v>584400000</v>
      </c>
      <c r="F7" s="28">
        <v>700274000</v>
      </c>
      <c r="G7" s="20"/>
      <c r="H7" s="20"/>
      <c r="I7" s="20"/>
      <c r="J7" s="20"/>
      <c r="K7" s="20"/>
      <c r="L7" s="20"/>
      <c r="M7" s="20"/>
      <c r="N7" s="20"/>
      <c r="O7" s="20"/>
      <c r="P7" s="20"/>
      <c r="Q7" s="20"/>
      <c r="R7" s="20"/>
      <c r="S7" s="20"/>
      <c r="T7" s="20"/>
      <c r="U7" s="20"/>
      <c r="V7" s="20"/>
    </row>
    <row r="8" spans="1:22" ht="19" x14ac:dyDescent="0.25">
      <c r="A8" s="20"/>
      <c r="B8" s="29" t="s">
        <v>550</v>
      </c>
      <c r="C8" s="27">
        <v>4124106000</v>
      </c>
      <c r="D8" s="27">
        <v>4472731000</v>
      </c>
      <c r="E8" s="27">
        <v>4516690000</v>
      </c>
      <c r="F8" s="28">
        <v>4390712000</v>
      </c>
      <c r="G8" s="20"/>
      <c r="H8" s="20"/>
      <c r="I8" s="20"/>
      <c r="J8" s="20"/>
      <c r="K8" s="20"/>
      <c r="L8" s="20"/>
      <c r="M8" s="20"/>
      <c r="N8" s="20"/>
      <c r="O8" s="20"/>
      <c r="P8" s="20"/>
      <c r="Q8" s="20"/>
      <c r="R8" s="20"/>
      <c r="S8" s="20"/>
      <c r="T8" s="20"/>
      <c r="U8" s="20"/>
      <c r="V8" s="20"/>
    </row>
    <row r="9" spans="1:22" ht="19" x14ac:dyDescent="0.25">
      <c r="A9" s="20"/>
      <c r="B9" s="29" t="s">
        <v>551</v>
      </c>
      <c r="C9" s="27">
        <v>5185381000</v>
      </c>
      <c r="D9" s="27">
        <v>5030746000</v>
      </c>
      <c r="E9" s="27">
        <v>5101090000</v>
      </c>
      <c r="F9" s="28">
        <v>5090986000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9000</v>
      </c>
      <c r="D11" s="27">
        <v>9000</v>
      </c>
      <c r="E11" s="27">
        <v>9000</v>
      </c>
      <c r="F11" s="28">
        <v>9000</v>
      </c>
      <c r="G11" s="20"/>
      <c r="H11" s="20"/>
      <c r="I11" s="20"/>
      <c r="J11" s="20"/>
      <c r="K11" s="20"/>
      <c r="L11" s="20"/>
      <c r="M11" s="20"/>
      <c r="N11" s="20"/>
      <c r="O11" s="20"/>
      <c r="P11" s="20"/>
      <c r="Q11" s="20"/>
      <c r="R11" s="20"/>
      <c r="S11" s="20"/>
      <c r="T11" s="20"/>
      <c r="U11" s="20"/>
      <c r="V11" s="20"/>
    </row>
    <row r="12" spans="1:22" ht="19" x14ac:dyDescent="0.25">
      <c r="A12" s="20"/>
      <c r="B12" s="29" t="s">
        <v>554</v>
      </c>
      <c r="C12" s="27">
        <v>-1298263000</v>
      </c>
      <c r="D12" s="27">
        <v>-1188854000</v>
      </c>
      <c r="E12" s="27">
        <v>-1255807000</v>
      </c>
      <c r="F12" s="28">
        <v>-1294182000</v>
      </c>
      <c r="G12" s="20"/>
      <c r="H12" s="20"/>
      <c r="I12" s="20"/>
      <c r="J12" s="20"/>
      <c r="K12" s="20"/>
      <c r="L12" s="20"/>
      <c r="M12" s="20"/>
      <c r="N12" s="20"/>
      <c r="O12" s="20"/>
      <c r="P12" s="20"/>
      <c r="Q12" s="20"/>
      <c r="R12" s="20"/>
      <c r="S12" s="20"/>
      <c r="T12" s="20"/>
      <c r="U12" s="20"/>
      <c r="V12" s="20"/>
    </row>
    <row r="13" spans="1:22" ht="19" x14ac:dyDescent="0.25">
      <c r="A13" s="20"/>
      <c r="B13" s="29" t="s">
        <v>555</v>
      </c>
      <c r="C13" s="27">
        <v>6299122000</v>
      </c>
      <c r="D13" s="27">
        <v>6210419000</v>
      </c>
      <c r="E13" s="27">
        <v>6184092000</v>
      </c>
      <c r="F13" s="28">
        <v>6103805000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1137187000</v>
      </c>
      <c r="D17" s="34">
        <v>1058479000</v>
      </c>
      <c r="E17" s="34">
        <v>894967000</v>
      </c>
      <c r="F17" s="35">
        <v>823949000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t="e">
        <f>C17/(C4)</f>
        <v>#DIV/0!</v>
      </c>
      <c r="D24" s="50" t="e">
        <f>D17/(D4)</f>
        <v>#DIV/0!</v>
      </c>
      <c r="E24" s="50" t="e">
        <f>E17/(E4)</f>
        <v>#DIV/0!</v>
      </c>
      <c r="F24" s="51" t="e">
        <f>F17/(F4)</f>
        <v>#DIV/0!</v>
      </c>
      <c r="G24" s="46" t="e">
        <f>(IF(C24 &gt; 0.5, 100, IF(C24 &gt;= 0.2, 50, 0))) +
  (IF(D24 &gt; 0.5, 100, IF(D24 &gt;= 0.2, 50, 0))) +
  (IF(E24 &gt; 0.5, 100, IF(E24 &gt;= 0.2, 50, 0))) +
  (IF(F24 &gt; 0.5, 100, IF(F24 &gt;= 0.2, 50, 0)))</f>
        <v>#DIV/0!</v>
      </c>
      <c r="H24" s="47" t="s">
        <v>571</v>
      </c>
      <c r="I24" s="20"/>
      <c r="J24" s="20"/>
      <c r="K24" s="20"/>
      <c r="L24" s="20"/>
      <c r="M24" s="20"/>
      <c r="N24" s="20"/>
      <c r="O24" s="20"/>
      <c r="P24" s="20"/>
      <c r="Q24" s="20"/>
      <c r="R24" s="20"/>
      <c r="S24" s="20"/>
      <c r="T24" s="20"/>
      <c r="U24" s="20"/>
      <c r="V24" s="20"/>
    </row>
    <row r="25" spans="1:22" x14ac:dyDescent="0.2">
      <c r="A25" s="20"/>
      <c r="B25" s="39" t="s">
        <v>487</v>
      </c>
      <c r="C25" s="50">
        <f>C17/C6</f>
        <v>9.9019260998930478E-2</v>
      </c>
      <c r="D25" s="50">
        <f>D17/D6</f>
        <v>9.4160969970639163E-2</v>
      </c>
      <c r="E25" s="50">
        <f>E17/E6</f>
        <v>7.9304613784695721E-2</v>
      </c>
      <c r="F25" s="51">
        <f>F17/F6</f>
        <v>7.3601106085857251E-2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0.35910182617393194</v>
      </c>
      <c r="D26" s="50">
        <f>D8/D6</f>
        <v>0.39788856404118256</v>
      </c>
      <c r="E26" s="50">
        <f>E8/E6</f>
        <v>0.40023191473562414</v>
      </c>
      <c r="F26" s="51">
        <f>F8/F6</f>
        <v>0.39221026993715202</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0.8231910732956117</v>
      </c>
      <c r="D27" s="50">
        <f>D9/(D13+D10)</f>
        <v>0.810049370259881</v>
      </c>
      <c r="E27" s="50">
        <f>E9/(E13+E10)</f>
        <v>0.82487291586218314</v>
      </c>
      <c r="F27" s="51">
        <f>F9/(F13+F10)</f>
        <v>0.83406760209410358</v>
      </c>
      <c r="G27" s="46">
        <f>(IF(C27 &lt; 0.8, 100, IF(C27 &lt; 1, 50, 0))) +
  (IF(D27 &lt; 0.8, 100, IF(D27 &lt; 1, 50, 0))) +
  (IF(E27 &lt; 0.8, 100, IF(E27 &lt; 1, 50, 0))) +
  (IF(F27 &lt; 0.8, 100, IF(F27 &lt; 1, 50, 0)))</f>
        <v>200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Fail</v>
      </c>
      <c r="D28" s="52" t="str">
        <f>IF(D11=0, "Pass", "Fail")</f>
        <v>Fail</v>
      </c>
      <c r="E28" s="52" t="str">
        <f>IF(E11=0, "Pass", "Fail")</f>
        <v>Fail</v>
      </c>
      <c r="F28" s="53" t="str">
        <f>IF(F11=0, "Pass", "Fail")</f>
        <v>Fail</v>
      </c>
      <c r="G28" s="46">
        <f>(COUNTIF(C28:F28, "Pass") * 100) + (COUNTIF(C28:F28, "Fail") * 0)</f>
        <v>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3.0207688775557968E-3</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0.18053103273757834</v>
      </c>
      <c r="D31" s="50">
        <f>D17/(D13+D10)</f>
        <v>0.170436004398415</v>
      </c>
      <c r="E31" s="50">
        <f>E17/(E13+E10)</f>
        <v>0.14472084179860195</v>
      </c>
      <c r="F31" s="51">
        <f>F17/(F13+F10)</f>
        <v>0.13498940415036195</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0.61583333333333323</v>
      </c>
      <c r="J2" s="20"/>
      <c r="K2" s="20"/>
      <c r="L2" s="20"/>
      <c r="M2" s="20"/>
      <c r="N2" s="20"/>
      <c r="O2" s="20"/>
      <c r="P2" s="20"/>
      <c r="Q2" s="20"/>
      <c r="R2" s="20"/>
      <c r="S2" s="20"/>
      <c r="T2" s="20"/>
      <c r="U2" s="20"/>
      <c r="V2" s="20"/>
    </row>
    <row r="3" spans="1:22" ht="19" x14ac:dyDescent="0.25">
      <c r="A3" s="20"/>
      <c r="B3" s="26" t="s">
        <v>545</v>
      </c>
      <c r="C3" s="27">
        <v>202000000</v>
      </c>
      <c r="D3" s="27">
        <v>949000000</v>
      </c>
      <c r="E3" s="27">
        <v>1441000000</v>
      </c>
      <c r="F3" s="28">
        <v>47000000</v>
      </c>
      <c r="G3" s="20"/>
      <c r="H3" s="20"/>
      <c r="I3" s="20"/>
      <c r="J3" s="20"/>
      <c r="K3" s="20"/>
      <c r="L3" s="20"/>
      <c r="M3" s="20"/>
      <c r="N3" s="20"/>
      <c r="O3" s="20"/>
      <c r="P3" s="20"/>
      <c r="Q3" s="20"/>
      <c r="R3" s="20"/>
      <c r="S3" s="20"/>
      <c r="T3" s="20"/>
      <c r="U3" s="20"/>
      <c r="V3" s="20"/>
    </row>
    <row r="4" spans="1:22" ht="19" x14ac:dyDescent="0.25">
      <c r="A4" s="20"/>
      <c r="B4" s="29" t="s">
        <v>546</v>
      </c>
      <c r="C4" s="27">
        <v>2658000000</v>
      </c>
      <c r="D4" s="27">
        <v>2139000000</v>
      </c>
      <c r="E4" s="27">
        <v>1383000000</v>
      </c>
      <c r="F4" s="28">
        <v>387000000</v>
      </c>
      <c r="G4" s="20"/>
      <c r="H4" s="20"/>
      <c r="I4" s="20"/>
      <c r="J4" s="20"/>
      <c r="K4" s="20"/>
      <c r="L4" s="20"/>
      <c r="M4" s="20"/>
      <c r="N4" s="20"/>
      <c r="O4" s="20"/>
      <c r="P4" s="20"/>
      <c r="Q4" s="20"/>
      <c r="R4" s="20"/>
      <c r="S4" s="20"/>
      <c r="T4" s="20"/>
      <c r="U4" s="20"/>
      <c r="V4" s="20"/>
    </row>
    <row r="5" spans="1:22" ht="19" x14ac:dyDescent="0.25">
      <c r="A5" s="20"/>
      <c r="B5" s="29" t="s">
        <v>547</v>
      </c>
      <c r="C5" s="27">
        <v>52000000</v>
      </c>
      <c r="D5" s="27">
        <v>0</v>
      </c>
      <c r="E5" s="27">
        <v>0</v>
      </c>
      <c r="F5" s="28">
        <v>0</v>
      </c>
      <c r="G5" s="20"/>
      <c r="H5" s="20"/>
      <c r="I5" s="20"/>
      <c r="J5" s="20"/>
      <c r="K5" s="20"/>
      <c r="L5" s="20"/>
      <c r="M5" s="20"/>
      <c r="N5" s="20"/>
      <c r="O5" s="20"/>
      <c r="P5" s="20"/>
      <c r="Q5" s="20"/>
      <c r="R5" s="20"/>
      <c r="S5" s="20"/>
      <c r="T5" s="20"/>
      <c r="U5" s="20"/>
      <c r="V5" s="20"/>
    </row>
    <row r="6" spans="1:22" ht="19" x14ac:dyDescent="0.25">
      <c r="A6" s="20"/>
      <c r="B6" s="29" t="s">
        <v>548</v>
      </c>
      <c r="C6" s="27">
        <v>18426000000</v>
      </c>
      <c r="D6" s="27">
        <v>25858000000</v>
      </c>
      <c r="E6" s="27">
        <v>24669000000</v>
      </c>
      <c r="F6" s="28">
        <v>7337000000</v>
      </c>
      <c r="G6" s="20"/>
      <c r="H6" s="20"/>
      <c r="I6" s="20"/>
      <c r="J6" s="20"/>
      <c r="K6" s="20"/>
      <c r="L6" s="20"/>
      <c r="M6" s="20"/>
      <c r="N6" s="20"/>
      <c r="O6" s="20"/>
      <c r="P6" s="20"/>
      <c r="Q6" s="20"/>
      <c r="R6" s="20"/>
      <c r="S6" s="20"/>
      <c r="T6" s="20"/>
      <c r="U6" s="20"/>
      <c r="V6" s="20"/>
    </row>
    <row r="7" spans="1:22" ht="19" x14ac:dyDescent="0.25">
      <c r="A7" s="20"/>
      <c r="B7" s="29" t="s">
        <v>549</v>
      </c>
      <c r="C7" s="27">
        <v>3015000000</v>
      </c>
      <c r="D7" s="27">
        <v>4923000000</v>
      </c>
      <c r="E7" s="27">
        <v>9128000000</v>
      </c>
      <c r="F7" s="28">
        <v>4389000000</v>
      </c>
      <c r="G7" s="20"/>
      <c r="H7" s="20"/>
      <c r="I7" s="20"/>
      <c r="J7" s="20"/>
      <c r="K7" s="20"/>
      <c r="L7" s="20"/>
      <c r="M7" s="20"/>
      <c r="N7" s="20"/>
      <c r="O7" s="20"/>
      <c r="P7" s="20"/>
      <c r="Q7" s="20"/>
      <c r="R7" s="20"/>
      <c r="S7" s="20"/>
      <c r="T7" s="20"/>
      <c r="U7" s="20"/>
      <c r="V7" s="20"/>
    </row>
    <row r="8" spans="1:22" ht="19" x14ac:dyDescent="0.25">
      <c r="A8" s="20"/>
      <c r="B8" s="29" t="s">
        <v>550</v>
      </c>
      <c r="C8" s="27">
        <v>1557000000</v>
      </c>
      <c r="D8" s="27">
        <v>1812000000</v>
      </c>
      <c r="E8" s="27">
        <v>1396000000</v>
      </c>
      <c r="F8" s="28">
        <v>387000000</v>
      </c>
      <c r="G8" s="20"/>
      <c r="H8" s="20"/>
      <c r="I8" s="20"/>
      <c r="J8" s="20"/>
      <c r="K8" s="20"/>
      <c r="L8" s="20"/>
      <c r="M8" s="20"/>
      <c r="N8" s="20"/>
      <c r="O8" s="20"/>
      <c r="P8" s="20"/>
      <c r="Q8" s="20"/>
      <c r="R8" s="20"/>
      <c r="S8" s="20"/>
      <c r="T8" s="20"/>
      <c r="U8" s="20"/>
      <c r="V8" s="20"/>
    </row>
    <row r="9" spans="1:22" ht="19" x14ac:dyDescent="0.25">
      <c r="A9" s="20"/>
      <c r="B9" s="29" t="s">
        <v>551</v>
      </c>
      <c r="C9" s="27">
        <v>4572000000</v>
      </c>
      <c r="D9" s="27">
        <v>6735000000</v>
      </c>
      <c r="E9" s="27">
        <v>10524000000</v>
      </c>
      <c r="F9" s="28">
        <v>4776000000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13606000000</v>
      </c>
      <c r="D12" s="27">
        <v>18320000000</v>
      </c>
      <c r="E12" s="27">
        <v>9958000000</v>
      </c>
      <c r="F12" s="28">
        <v>-2244000000</v>
      </c>
      <c r="G12" s="20"/>
      <c r="H12" s="20"/>
      <c r="I12" s="20"/>
      <c r="J12" s="20"/>
      <c r="K12" s="20"/>
      <c r="L12" s="20"/>
      <c r="M12" s="20"/>
      <c r="N12" s="20"/>
      <c r="O12" s="20"/>
      <c r="P12" s="20"/>
      <c r="Q12" s="20"/>
      <c r="R12" s="20"/>
      <c r="S12" s="20"/>
      <c r="T12" s="20"/>
      <c r="U12" s="20"/>
      <c r="V12" s="20"/>
    </row>
    <row r="13" spans="1:22" ht="19" x14ac:dyDescent="0.25">
      <c r="A13" s="20"/>
      <c r="B13" s="29" t="s">
        <v>555</v>
      </c>
      <c r="C13" s="27">
        <v>13854000000</v>
      </c>
      <c r="D13" s="27">
        <v>19123000000</v>
      </c>
      <c r="E13" s="27">
        <v>14145000000</v>
      </c>
      <c r="F13" s="28">
        <v>2561000000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4845000000</v>
      </c>
      <c r="D15" s="27">
        <v>3295000000</v>
      </c>
      <c r="E15" s="27">
        <v>1991000000</v>
      </c>
      <c r="F15" s="28">
        <v>1370000000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-3118000000</v>
      </c>
      <c r="D17" s="34">
        <v>4981000000</v>
      </c>
      <c r="E17" s="34">
        <v>13620000000</v>
      </c>
      <c r="F17" s="35">
        <v>2027000000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Pass</v>
      </c>
      <c r="F21" s="45"/>
      <c r="G21" s="46">
        <f>(((COUNTIF(C21:E21, "Pass") * 100) + (COUNTIF(C21:E21, "Fail") * 0)) * (400/300)) / 2</f>
        <v>66.666666666666657</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Fail</v>
      </c>
      <c r="E22" s="44" t="str">
        <f>IF(E17&gt;F17, "Pass", "Fail")</f>
        <v>Pass</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Pass</v>
      </c>
      <c r="E23" s="44" t="str">
        <f>IF(E17&gt;E7, "Pass", "Fail")</f>
        <v>Pass</v>
      </c>
      <c r="F23" s="49" t="str">
        <f>IF(F17&gt;F7, "Pass", "Fail")</f>
        <v>Fail</v>
      </c>
      <c r="G23" s="46">
        <f>(COUNTIF(C23:F23, "Pass") * 100) + (COUNTIF(C23:F23, "Fail") * 0)</f>
        <v>200</v>
      </c>
      <c r="H23" s="47" t="s">
        <v>570</v>
      </c>
      <c r="I23" s="20"/>
      <c r="J23" s="20"/>
      <c r="K23" s="20"/>
      <c r="L23" s="20"/>
      <c r="M23" s="20"/>
      <c r="N23" s="20"/>
      <c r="O23" s="20"/>
      <c r="P23" s="20"/>
      <c r="Q23" s="20"/>
      <c r="R23" s="20"/>
      <c r="S23" s="20"/>
      <c r="T23" s="20"/>
      <c r="U23" s="20"/>
      <c r="V23" s="20"/>
    </row>
    <row r="24" spans="1:22" x14ac:dyDescent="0.2">
      <c r="A24" s="20"/>
      <c r="B24" s="39" t="s">
        <v>499</v>
      </c>
      <c r="C24" s="50">
        <f>C17/(C4)</f>
        <v>-1.1730624529721596</v>
      </c>
      <c r="D24" s="50">
        <f>D17/(D4)</f>
        <v>2.3286582515194016</v>
      </c>
      <c r="E24" s="50">
        <f>E17/(E4)</f>
        <v>9.8481561822125805</v>
      </c>
      <c r="F24" s="51">
        <f>F17/(F4)</f>
        <v>5.2377260981912146</v>
      </c>
      <c r="G24" s="46">
        <f>(IF(C24 &gt; 0.5, 100, IF(C24 &gt;= 0.2, 50, 0))) +
  (IF(D24 &gt; 0.5, 100, IF(D24 &gt;= 0.2, 50, 0))) +
  (IF(E24 &gt; 0.5, 100, IF(E24 &gt;= 0.2, 50, 0))) +
  (IF(F24 &gt; 0.5, 100, IF(F24 &gt;= 0.2, 50, 0)))</f>
        <v>300</v>
      </c>
      <c r="H24" s="47" t="s">
        <v>571</v>
      </c>
      <c r="I24" s="20"/>
      <c r="J24" s="20"/>
      <c r="K24" s="20"/>
      <c r="L24" s="20"/>
      <c r="M24" s="20"/>
      <c r="N24" s="20"/>
      <c r="O24" s="20"/>
      <c r="P24" s="20"/>
      <c r="Q24" s="20"/>
      <c r="R24" s="20"/>
      <c r="S24" s="20"/>
      <c r="T24" s="20"/>
      <c r="U24" s="20"/>
      <c r="V24" s="20"/>
    </row>
    <row r="25" spans="1:22" x14ac:dyDescent="0.2">
      <c r="A25" s="20"/>
      <c r="B25" s="39" t="s">
        <v>487</v>
      </c>
      <c r="C25" s="50">
        <f>C17/C6</f>
        <v>-0.1692174101812656</v>
      </c>
      <c r="D25" s="50">
        <f>D17/D6</f>
        <v>0.19262897362518369</v>
      </c>
      <c r="E25" s="50">
        <f>E17/E6</f>
        <v>0.55210993554663745</v>
      </c>
      <c r="F25" s="51">
        <f>F17/F6</f>
        <v>0.2762709554313752</v>
      </c>
      <c r="G25" s="46">
        <f>(IF(C25 &gt; 0.17, 100, IF(C25 &gt;= 0.1, 50, 0))) +
  (IF(D25 &gt; 0.17, 100, IF(D25 &gt;= 0.1, 50, 0))) +
  (IF(E25 &gt; 0.17, 100, IF(E25 &gt;= 0.1, 50, 0))) +
  (IF(F25 &gt; 0.17, 100, IF(F25 &gt;= 0.1, 50, 0)))</f>
        <v>300</v>
      </c>
      <c r="H25" s="47" t="s">
        <v>572</v>
      </c>
      <c r="I25" s="20"/>
      <c r="J25" s="20"/>
      <c r="K25" s="20"/>
      <c r="L25" s="20"/>
      <c r="M25" s="20"/>
      <c r="N25" s="20"/>
      <c r="O25" s="20"/>
      <c r="P25" s="20"/>
      <c r="Q25" s="20"/>
      <c r="R25" s="20"/>
      <c r="S25" s="20"/>
      <c r="T25" s="20"/>
      <c r="U25" s="20"/>
      <c r="V25" s="20"/>
    </row>
    <row r="26" spans="1:22" x14ac:dyDescent="0.2">
      <c r="A26" s="20"/>
      <c r="B26" s="39" t="s">
        <v>489</v>
      </c>
      <c r="C26" s="50">
        <f>C8/C6</f>
        <v>8.4500162813415824E-2</v>
      </c>
      <c r="D26" s="50">
        <f>D8/D6</f>
        <v>7.0075025137288263E-2</v>
      </c>
      <c r="E26" s="50">
        <f>E8/E6</f>
        <v>5.6589241558230981E-2</v>
      </c>
      <c r="F26" s="51">
        <f>F8/F6</f>
        <v>5.2746354095679432E-2</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0.33001299263750539</v>
      </c>
      <c r="D27" s="50">
        <f>D9/(D13+D10)</f>
        <v>0.35219369345813939</v>
      </c>
      <c r="E27" s="50">
        <f>E9/(E13+E10)</f>
        <v>0.74400848356309646</v>
      </c>
      <c r="F27" s="51">
        <f>F9/(F13+F10)</f>
        <v>1.864896524795002</v>
      </c>
      <c r="G27" s="46">
        <f>(IF(C27 &lt; 0.8, 100, IF(C27 &lt; 1, 50, 0))) +
  (IF(D27 &lt; 0.8, 100, IF(D27 &lt; 1, 50, 0))) +
  (IF(E27 &lt; 0.8, 100, IF(E27 &lt; 1, 50, 0))) +
  (IF(F27 &lt; 0.8, 100, IF(F27 &lt; 1, 50, 0)))</f>
        <v>300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-1.6183996552994364</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-0.22506135412155334</v>
      </c>
      <c r="D31" s="50">
        <f>D17/(D13+D10)</f>
        <v>0.26047168331328768</v>
      </c>
      <c r="E31" s="50">
        <f>E17/(E13+E10)</f>
        <v>0.96288441145281023</v>
      </c>
      <c r="F31" s="51">
        <f>F17/(F13+F10)</f>
        <v>0.79148770011714176</v>
      </c>
      <c r="G31" s="46">
        <f>(IF(C31 &gt; 0.23, 100, 0)) +
  (IF(D31 &gt; 0.23, 100, 0)) +
  (IF(E31 &gt; 0.23, 100, 0)) +
  (IF(F31 &gt; 0.23, 100, 0))</f>
        <v>300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0.40875</v>
      </c>
      <c r="J2" s="20"/>
      <c r="K2" s="20"/>
      <c r="L2" s="20"/>
      <c r="M2" s="20"/>
      <c r="N2" s="20"/>
      <c r="O2" s="20"/>
      <c r="P2" s="20"/>
      <c r="Q2" s="20"/>
      <c r="R2" s="20"/>
      <c r="S2" s="20"/>
      <c r="T2" s="20"/>
      <c r="U2" s="20"/>
      <c r="V2" s="20"/>
    </row>
    <row r="3" spans="1:22" ht="19" x14ac:dyDescent="0.25">
      <c r="A3" s="20"/>
      <c r="B3" s="26" t="s">
        <v>545</v>
      </c>
      <c r="C3" s="27">
        <v>2551853000</v>
      </c>
      <c r="D3" s="27">
        <v>2793765000</v>
      </c>
      <c r="E3" s="27">
        <v>2391672000</v>
      </c>
      <c r="F3" s="28">
        <v>1913020000</v>
      </c>
      <c r="G3" s="20"/>
      <c r="H3" s="20"/>
      <c r="I3" s="20"/>
      <c r="J3" s="20"/>
      <c r="K3" s="20"/>
      <c r="L3" s="20"/>
      <c r="M3" s="20"/>
      <c r="N3" s="20"/>
      <c r="O3" s="20"/>
      <c r="P3" s="20"/>
      <c r="Q3" s="20"/>
      <c r="R3" s="20"/>
      <c r="S3" s="20"/>
      <c r="T3" s="20"/>
      <c r="U3" s="20"/>
      <c r="V3" s="20"/>
    </row>
    <row r="4" spans="1:22" ht="19" x14ac:dyDescent="0.25">
      <c r="A4" s="20"/>
      <c r="B4" s="29" t="s">
        <v>546</v>
      </c>
      <c r="C4" s="27">
        <v>5421698000</v>
      </c>
      <c r="D4" s="27">
        <v>5048994000</v>
      </c>
      <c r="E4" s="27">
        <v>5026832000</v>
      </c>
      <c r="F4" s="28">
        <v>4914367000</v>
      </c>
      <c r="G4" s="20"/>
      <c r="H4" s="20"/>
      <c r="I4" s="20"/>
      <c r="J4" s="20"/>
      <c r="K4" s="20"/>
      <c r="L4" s="20"/>
      <c r="M4" s="20"/>
      <c r="N4" s="20"/>
      <c r="O4" s="20"/>
      <c r="P4" s="20"/>
      <c r="Q4" s="20"/>
      <c r="R4" s="20"/>
      <c r="S4" s="20"/>
      <c r="T4" s="20"/>
      <c r="U4" s="20"/>
      <c r="V4" s="20"/>
    </row>
    <row r="5" spans="1:22" ht="19" x14ac:dyDescent="0.25">
      <c r="A5" s="20"/>
      <c r="B5" s="29" t="s">
        <v>547</v>
      </c>
      <c r="C5" s="27">
        <v>1159724000</v>
      </c>
      <c r="D5" s="27">
        <v>1927759000</v>
      </c>
      <c r="E5" s="27">
        <v>2607909000</v>
      </c>
      <c r="F5" s="28">
        <v>2650831000</v>
      </c>
      <c r="G5" s="20"/>
      <c r="H5" s="20"/>
      <c r="I5" s="20"/>
      <c r="J5" s="20"/>
      <c r="K5" s="20"/>
      <c r="L5" s="20"/>
      <c r="M5" s="20"/>
      <c r="N5" s="20"/>
      <c r="O5" s="20"/>
      <c r="P5" s="20"/>
      <c r="Q5" s="20"/>
      <c r="R5" s="20"/>
      <c r="S5" s="20"/>
      <c r="T5" s="20"/>
      <c r="U5" s="20"/>
      <c r="V5" s="20"/>
    </row>
    <row r="6" spans="1:22" ht="19" x14ac:dyDescent="0.25">
      <c r="A6" s="20"/>
      <c r="B6" s="29" t="s">
        <v>548</v>
      </c>
      <c r="C6" s="27">
        <v>13559869000</v>
      </c>
      <c r="D6" s="27">
        <v>14120432000</v>
      </c>
      <c r="E6" s="27">
        <v>14224517000</v>
      </c>
      <c r="F6" s="28">
        <v>14327751000</v>
      </c>
      <c r="G6" s="20"/>
      <c r="H6" s="20"/>
      <c r="I6" s="20"/>
      <c r="J6" s="20"/>
      <c r="K6" s="20"/>
      <c r="L6" s="20"/>
      <c r="M6" s="20"/>
      <c r="N6" s="20"/>
      <c r="O6" s="20"/>
      <c r="P6" s="20"/>
      <c r="Q6" s="20"/>
      <c r="R6" s="20"/>
      <c r="S6" s="20"/>
      <c r="T6" s="20"/>
      <c r="U6" s="20"/>
      <c r="V6" s="20"/>
    </row>
    <row r="7" spans="1:22" ht="19" x14ac:dyDescent="0.25">
      <c r="A7" s="20"/>
      <c r="B7" s="29" t="s">
        <v>549</v>
      </c>
      <c r="C7" s="27">
        <v>3145914000</v>
      </c>
      <c r="D7" s="27">
        <v>3070285000</v>
      </c>
      <c r="E7" s="27">
        <v>2946355000</v>
      </c>
      <c r="F7" s="28">
        <v>2371248000</v>
      </c>
      <c r="G7" s="20"/>
      <c r="H7" s="20"/>
      <c r="I7" s="20"/>
      <c r="J7" s="20"/>
      <c r="K7" s="20"/>
      <c r="L7" s="20"/>
      <c r="M7" s="20"/>
      <c r="N7" s="20"/>
      <c r="O7" s="20"/>
      <c r="P7" s="20"/>
      <c r="Q7" s="20"/>
      <c r="R7" s="20"/>
      <c r="S7" s="20"/>
      <c r="T7" s="20"/>
      <c r="U7" s="20"/>
      <c r="V7" s="20"/>
    </row>
    <row r="8" spans="1:22" ht="19" x14ac:dyDescent="0.25">
      <c r="A8" s="20"/>
      <c r="B8" s="29" t="s">
        <v>550</v>
      </c>
      <c r="C8" s="27">
        <v>2784819000</v>
      </c>
      <c r="D8" s="27">
        <v>3032233000</v>
      </c>
      <c r="E8" s="27">
        <v>2849946000</v>
      </c>
      <c r="F8" s="28">
        <v>3415345000</v>
      </c>
      <c r="G8" s="20"/>
      <c r="H8" s="20"/>
      <c r="I8" s="20"/>
      <c r="J8" s="20"/>
      <c r="K8" s="20"/>
      <c r="L8" s="20"/>
      <c r="M8" s="20"/>
      <c r="N8" s="20"/>
      <c r="O8" s="20"/>
      <c r="P8" s="20"/>
      <c r="Q8" s="20"/>
      <c r="R8" s="20"/>
      <c r="S8" s="20"/>
      <c r="T8" s="20"/>
      <c r="U8" s="20"/>
      <c r="V8" s="20"/>
    </row>
    <row r="9" spans="1:22" ht="19" x14ac:dyDescent="0.25">
      <c r="A9" s="20"/>
      <c r="B9" s="29" t="s">
        <v>551</v>
      </c>
      <c r="C9" s="27">
        <v>5930733000</v>
      </c>
      <c r="D9" s="27">
        <v>6102518000</v>
      </c>
      <c r="E9" s="27">
        <v>5796301000</v>
      </c>
      <c r="F9" s="28">
        <v>5786593000</v>
      </c>
      <c r="G9" s="20"/>
      <c r="H9" s="20"/>
      <c r="I9" s="20"/>
      <c r="J9" s="20"/>
      <c r="K9" s="20"/>
      <c r="L9" s="20"/>
      <c r="M9" s="20"/>
      <c r="N9" s="20"/>
      <c r="O9" s="20"/>
      <c r="P9" s="20"/>
      <c r="Q9" s="20"/>
      <c r="R9" s="20"/>
      <c r="S9" s="20"/>
      <c r="T9" s="20"/>
      <c r="U9" s="20"/>
      <c r="V9" s="20"/>
    </row>
    <row r="10" spans="1:22" ht="19" x14ac:dyDescent="0.25">
      <c r="A10" s="20"/>
      <c r="B10" s="29" t="s">
        <v>552</v>
      </c>
      <c r="C10" s="27">
        <v>215397000</v>
      </c>
      <c r="D10" s="27">
        <v>215491000</v>
      </c>
      <c r="E10" s="27">
        <v>215547000</v>
      </c>
      <c r="F10" s="28">
        <v>215648000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6970244000</v>
      </c>
      <c r="D12" s="27">
        <v>7409760000</v>
      </c>
      <c r="E12" s="27">
        <v>7692064000</v>
      </c>
      <c r="F12" s="28">
        <v>7559191000</v>
      </c>
      <c r="G12" s="20"/>
      <c r="H12" s="20"/>
      <c r="I12" s="20"/>
      <c r="J12" s="20"/>
      <c r="K12" s="20"/>
      <c r="L12" s="20"/>
      <c r="M12" s="20"/>
      <c r="N12" s="20"/>
      <c r="O12" s="20"/>
      <c r="P12" s="20"/>
      <c r="Q12" s="20"/>
      <c r="R12" s="20"/>
      <c r="S12" s="20"/>
      <c r="T12" s="20"/>
      <c r="U12" s="20"/>
      <c r="V12" s="20"/>
    </row>
    <row r="13" spans="1:22" ht="19" x14ac:dyDescent="0.25">
      <c r="A13" s="20"/>
      <c r="B13" s="29" t="s">
        <v>555</v>
      </c>
      <c r="C13" s="27">
        <v>7629136000</v>
      </c>
      <c r="D13" s="27">
        <v>8017914000</v>
      </c>
      <c r="E13" s="27">
        <v>8428216000</v>
      </c>
      <c r="F13" s="28">
        <v>8541158000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1329229000</v>
      </c>
      <c r="D17" s="34">
        <v>669153000</v>
      </c>
      <c r="E17" s="34">
        <v>1309119000</v>
      </c>
      <c r="F17" s="35">
        <v>1769839000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0.24516839558381895</v>
      </c>
      <c r="D24" s="50">
        <f>D17/(D4)</f>
        <v>0.13253194596785023</v>
      </c>
      <c r="E24" s="50">
        <f>E17/(E4)</f>
        <v>0.26042624857962232</v>
      </c>
      <c r="F24" s="51">
        <f>F17/(F4)</f>
        <v>0.36013570008100737</v>
      </c>
      <c r="G24" s="46">
        <f>(IF(C24 &gt; 0.5, 100, IF(C24 &gt;= 0.2, 50, 0))) +
  (IF(D24 &gt; 0.5, 100, IF(D24 &gt;= 0.2, 50, 0))) +
  (IF(E24 &gt; 0.5, 100, IF(E24 &gt;= 0.2, 50, 0))) +
  (IF(F24 &gt; 0.5, 100, IF(F24 &gt;= 0.2, 50, 0)))</f>
        <v>150</v>
      </c>
      <c r="H24" s="47" t="s">
        <v>571</v>
      </c>
      <c r="I24" s="20"/>
      <c r="J24" s="20"/>
      <c r="K24" s="20"/>
      <c r="L24" s="20"/>
      <c r="M24" s="20"/>
      <c r="N24" s="20"/>
      <c r="O24" s="20"/>
      <c r="P24" s="20"/>
      <c r="Q24" s="20"/>
      <c r="R24" s="20"/>
      <c r="S24" s="20"/>
      <c r="T24" s="20"/>
      <c r="U24" s="20"/>
      <c r="V24" s="20"/>
    </row>
    <row r="25" spans="1:22" x14ac:dyDescent="0.2">
      <c r="A25" s="20"/>
      <c r="B25" s="39" t="s">
        <v>487</v>
      </c>
      <c r="C25" s="50">
        <f>C17/C6</f>
        <v>9.8026684476081594E-2</v>
      </c>
      <c r="D25" s="50">
        <f>D17/D6</f>
        <v>4.7388989232057491E-2</v>
      </c>
      <c r="E25" s="50">
        <f>E17/E6</f>
        <v>9.2032580086902072E-2</v>
      </c>
      <c r="F25" s="51">
        <f>F17/F6</f>
        <v>0.1235252483100802</v>
      </c>
      <c r="G25" s="46">
        <f>(IF(C25 &gt; 0.17, 100, IF(C25 &gt;= 0.1, 50, 0))) +
  (IF(D25 &gt; 0.17, 100, IF(D25 &gt;= 0.1, 50, 0))) +
  (IF(E25 &gt; 0.17, 100, IF(E25 &gt;= 0.1, 50, 0))) +
  (IF(F25 &gt; 0.17, 100, IF(F25 &gt;= 0.1, 50, 0)))</f>
        <v>50</v>
      </c>
      <c r="H25" s="47" t="s">
        <v>572</v>
      </c>
      <c r="I25" s="20"/>
      <c r="J25" s="20"/>
      <c r="K25" s="20"/>
      <c r="L25" s="20"/>
      <c r="M25" s="20"/>
      <c r="N25" s="20"/>
      <c r="O25" s="20"/>
      <c r="P25" s="20"/>
      <c r="Q25" s="20"/>
      <c r="R25" s="20"/>
      <c r="S25" s="20"/>
      <c r="T25" s="20"/>
      <c r="U25" s="20"/>
      <c r="V25" s="20"/>
    </row>
    <row r="26" spans="1:22" x14ac:dyDescent="0.2">
      <c r="A26" s="20"/>
      <c r="B26" s="39" t="s">
        <v>489</v>
      </c>
      <c r="C26" s="50">
        <f>C8/C6</f>
        <v>0.20537211679552361</v>
      </c>
      <c r="D26" s="50">
        <f>D8/D6</f>
        <v>0.21474080962962039</v>
      </c>
      <c r="E26" s="50">
        <f>E8/E6</f>
        <v>0.20035450061327215</v>
      </c>
      <c r="F26" s="51">
        <f>F8/F6</f>
        <v>0.23837272158065839</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0.75603391559446564</v>
      </c>
      <c r="D27" s="50">
        <f>D9/(D13+D10)</f>
        <v>0.74119006656419795</v>
      </c>
      <c r="E27" s="50">
        <f>E9/(E13+E10)</f>
        <v>0.67057611366716097</v>
      </c>
      <c r="F27" s="51">
        <f>F9/(F13+F10)</f>
        <v>0.66081091667441305</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-2.6146276441598587E-2</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0.16944654321678551</v>
      </c>
      <c r="D31" s="50">
        <f>D17/(D13+D10)</f>
        <v>8.1272936288206393E-2</v>
      </c>
      <c r="E31" s="50">
        <f>E17/(E13+E10)</f>
        <v>0.15145244033183233</v>
      </c>
      <c r="F31" s="51">
        <f>F17/(F13+F10)</f>
        <v>0.20211010726970541</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0.51583333333333325</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270000000</v>
      </c>
      <c r="D4" s="27">
        <v>259000000</v>
      </c>
      <c r="E4" s="27">
        <v>396000000</v>
      </c>
      <c r="F4" s="28">
        <v>391000000</v>
      </c>
      <c r="G4" s="20"/>
      <c r="H4" s="20"/>
      <c r="I4" s="20"/>
      <c r="J4" s="20"/>
      <c r="K4" s="20"/>
      <c r="L4" s="20"/>
      <c r="M4" s="20"/>
      <c r="N4" s="20"/>
      <c r="O4" s="20"/>
      <c r="P4" s="20"/>
      <c r="Q4" s="20"/>
      <c r="R4" s="20"/>
      <c r="S4" s="20"/>
      <c r="T4" s="20"/>
      <c r="U4" s="20"/>
      <c r="V4" s="20"/>
    </row>
    <row r="5" spans="1:22" ht="19" x14ac:dyDescent="0.25">
      <c r="A5" s="20"/>
      <c r="B5" s="29" t="s">
        <v>547</v>
      </c>
      <c r="C5" s="27">
        <v>1241000000</v>
      </c>
      <c r="D5" s="27">
        <v>1115000000</v>
      </c>
      <c r="E5" s="27">
        <v>982000000</v>
      </c>
      <c r="F5" s="28">
        <v>692000000</v>
      </c>
      <c r="G5" s="20"/>
      <c r="H5" s="20"/>
      <c r="I5" s="20"/>
      <c r="J5" s="20"/>
      <c r="K5" s="20"/>
      <c r="L5" s="20"/>
      <c r="M5" s="20"/>
      <c r="N5" s="20"/>
      <c r="O5" s="20"/>
      <c r="P5" s="20"/>
      <c r="Q5" s="20"/>
      <c r="R5" s="20"/>
      <c r="S5" s="20"/>
      <c r="T5" s="20"/>
      <c r="U5" s="20"/>
      <c r="V5" s="20"/>
    </row>
    <row r="6" spans="1:22" ht="19" x14ac:dyDescent="0.25">
      <c r="A6" s="20"/>
      <c r="B6" s="29" t="s">
        <v>548</v>
      </c>
      <c r="C6" s="27">
        <v>14892000000</v>
      </c>
      <c r="D6" s="27">
        <v>12314000000</v>
      </c>
      <c r="E6" s="27">
        <v>12209000000</v>
      </c>
      <c r="F6" s="28">
        <v>9532000000</v>
      </c>
      <c r="G6" s="20"/>
      <c r="H6" s="20"/>
      <c r="I6" s="20"/>
      <c r="J6" s="20"/>
      <c r="K6" s="20"/>
      <c r="L6" s="20"/>
      <c r="M6" s="20"/>
      <c r="N6" s="20"/>
      <c r="O6" s="20"/>
      <c r="P6" s="20"/>
      <c r="Q6" s="20"/>
      <c r="R6" s="20"/>
      <c r="S6" s="20"/>
      <c r="T6" s="20"/>
      <c r="U6" s="20"/>
      <c r="V6" s="20"/>
    </row>
    <row r="7" spans="1:22" ht="19" x14ac:dyDescent="0.25">
      <c r="A7" s="20"/>
      <c r="B7" s="29" t="s">
        <v>549</v>
      </c>
      <c r="C7" s="27">
        <v>8168000000</v>
      </c>
      <c r="D7" s="27">
        <v>6855000000</v>
      </c>
      <c r="E7" s="27">
        <v>7047000000</v>
      </c>
      <c r="F7" s="28">
        <v>4965000000</v>
      </c>
      <c r="G7" s="20"/>
      <c r="H7" s="20"/>
      <c r="I7" s="20"/>
      <c r="J7" s="20"/>
      <c r="K7" s="20"/>
      <c r="L7" s="20"/>
      <c r="M7" s="20"/>
      <c r="N7" s="20"/>
      <c r="O7" s="20"/>
      <c r="P7" s="20"/>
      <c r="Q7" s="20"/>
      <c r="R7" s="20"/>
      <c r="S7" s="20"/>
      <c r="T7" s="20"/>
      <c r="U7" s="20"/>
      <c r="V7" s="20"/>
    </row>
    <row r="8" spans="1:22" ht="19" x14ac:dyDescent="0.25">
      <c r="A8" s="20"/>
      <c r="B8" s="29" t="s">
        <v>550</v>
      </c>
      <c r="C8" s="27">
        <v>2509000000</v>
      </c>
      <c r="D8" s="27">
        <v>2495000000</v>
      </c>
      <c r="E8" s="27">
        <v>2532000000</v>
      </c>
      <c r="F8" s="28">
        <v>2471000000</v>
      </c>
      <c r="G8" s="20"/>
      <c r="H8" s="20"/>
      <c r="I8" s="20"/>
      <c r="J8" s="20"/>
      <c r="K8" s="20"/>
      <c r="L8" s="20"/>
      <c r="M8" s="20"/>
      <c r="N8" s="20"/>
      <c r="O8" s="20"/>
      <c r="P8" s="20"/>
      <c r="Q8" s="20"/>
      <c r="R8" s="20"/>
      <c r="S8" s="20"/>
      <c r="T8" s="20"/>
      <c r="U8" s="20"/>
      <c r="V8" s="20"/>
    </row>
    <row r="9" spans="1:22" ht="19" x14ac:dyDescent="0.25">
      <c r="A9" s="20"/>
      <c r="B9" s="29" t="s">
        <v>551</v>
      </c>
      <c r="C9" s="27">
        <v>10677000000</v>
      </c>
      <c r="D9" s="27">
        <v>9350000000</v>
      </c>
      <c r="E9" s="27">
        <v>9579000000</v>
      </c>
      <c r="F9" s="28">
        <v>7436000000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3887000000</v>
      </c>
      <c r="D12" s="27">
        <v>2796000000</v>
      </c>
      <c r="E12" s="27">
        <v>2399000000</v>
      </c>
      <c r="F12" s="28">
        <v>1860000000</v>
      </c>
      <c r="G12" s="20"/>
      <c r="H12" s="20"/>
      <c r="I12" s="20"/>
      <c r="J12" s="20"/>
      <c r="K12" s="20"/>
      <c r="L12" s="20"/>
      <c r="M12" s="20"/>
      <c r="N12" s="20"/>
      <c r="O12" s="20"/>
      <c r="P12" s="20"/>
      <c r="Q12" s="20"/>
      <c r="R12" s="20"/>
      <c r="S12" s="20"/>
      <c r="T12" s="20"/>
      <c r="U12" s="20"/>
      <c r="V12" s="20"/>
    </row>
    <row r="13" spans="1:22" ht="19" x14ac:dyDescent="0.25">
      <c r="A13" s="20"/>
      <c r="B13" s="29" t="s">
        <v>555</v>
      </c>
      <c r="C13" s="27">
        <v>4215000000</v>
      </c>
      <c r="D13" s="27">
        <v>2964000000</v>
      </c>
      <c r="E13" s="27">
        <v>2630000000</v>
      </c>
      <c r="F13" s="28">
        <v>2096000000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1662000000</v>
      </c>
      <c r="D17" s="34">
        <v>773000000</v>
      </c>
      <c r="E17" s="34">
        <v>2119000000</v>
      </c>
      <c r="F17" s="35">
        <v>1898000000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6.1555555555555559</v>
      </c>
      <c r="D24" s="50">
        <f>D17/(D4)</f>
        <v>2.9845559845559846</v>
      </c>
      <c r="E24" s="50">
        <f>E17/(E4)</f>
        <v>5.3510101010101012</v>
      </c>
      <c r="F24" s="51">
        <f>F17/(F4)</f>
        <v>4.8542199488491047</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0.11160354552780016</v>
      </c>
      <c r="D25" s="50">
        <f>D17/D6</f>
        <v>6.2774078284879006E-2</v>
      </c>
      <c r="E25" s="50">
        <f>E17/E6</f>
        <v>0.17356048816446884</v>
      </c>
      <c r="F25" s="51">
        <f>F17/F6</f>
        <v>0.19911875786823333</v>
      </c>
      <c r="G25" s="46">
        <f>(IF(C25 &gt; 0.17, 100, IF(C25 &gt;= 0.1, 50, 0))) +
  (IF(D25 &gt; 0.17, 100, IF(D25 &gt;= 0.1, 50, 0))) +
  (IF(E25 &gt; 0.17, 100, IF(E25 &gt;= 0.1, 50, 0))) +
  (IF(F25 &gt; 0.17, 100, IF(F25 &gt;= 0.1, 50, 0)))</f>
        <v>250</v>
      </c>
      <c r="H25" s="47" t="s">
        <v>572</v>
      </c>
      <c r="I25" s="20"/>
      <c r="J25" s="20"/>
      <c r="K25" s="20"/>
      <c r="L25" s="20"/>
      <c r="M25" s="20"/>
      <c r="N25" s="20"/>
      <c r="O25" s="20"/>
      <c r="P25" s="20"/>
      <c r="Q25" s="20"/>
      <c r="R25" s="20"/>
      <c r="S25" s="20"/>
      <c r="T25" s="20"/>
      <c r="U25" s="20"/>
      <c r="V25" s="20"/>
    </row>
    <row r="26" spans="1:22" x14ac:dyDescent="0.2">
      <c r="A26" s="20"/>
      <c r="B26" s="39" t="s">
        <v>489</v>
      </c>
      <c r="C26" s="50">
        <f>C8/C6</f>
        <v>0.16847972065538544</v>
      </c>
      <c r="D26" s="50">
        <f>D8/D6</f>
        <v>0.20261490985869743</v>
      </c>
      <c r="E26" s="50">
        <f>E8/E6</f>
        <v>0.20738799246457532</v>
      </c>
      <c r="F26" s="51">
        <f>F8/F6</f>
        <v>0.25923206042803187</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2.5330960854092526</v>
      </c>
      <c r="D27" s="50">
        <f>D9/(D13+D10)</f>
        <v>3.1545209176788123</v>
      </c>
      <c r="E27" s="50">
        <f>E9/(E13+E10)</f>
        <v>3.6422053231939162</v>
      </c>
      <c r="F27" s="51">
        <f>F9/(F13+F10)</f>
        <v>3.5477099236641223</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0.28182361712250398</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0.39430604982206408</v>
      </c>
      <c r="D31" s="50">
        <f>D17/(D13+D10)</f>
        <v>0.2607962213225371</v>
      </c>
      <c r="E31" s="50">
        <f>E17/(E13+E10)</f>
        <v>0.80570342205323198</v>
      </c>
      <c r="F31" s="51">
        <f>F17/(F13+F10)</f>
        <v>0.90553435114503822</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0.34625</v>
      </c>
      <c r="J2" s="20"/>
      <c r="K2" s="20"/>
      <c r="L2" s="20"/>
      <c r="M2" s="20"/>
      <c r="N2" s="20"/>
      <c r="O2" s="20"/>
      <c r="P2" s="20"/>
      <c r="Q2" s="20"/>
      <c r="R2" s="20"/>
      <c r="S2" s="20"/>
      <c r="T2" s="20"/>
      <c r="U2" s="20"/>
      <c r="V2" s="20"/>
    </row>
    <row r="3" spans="1:22" ht="19" x14ac:dyDescent="0.25">
      <c r="A3" s="20"/>
      <c r="B3" s="26" t="s">
        <v>545</v>
      </c>
      <c r="C3" s="27">
        <v>802300000</v>
      </c>
      <c r="D3" s="27">
        <v>792900000</v>
      </c>
      <c r="E3" s="27">
        <v>804700000</v>
      </c>
      <c r="F3" s="28">
        <v>664300000</v>
      </c>
      <c r="G3" s="20"/>
      <c r="H3" s="20"/>
      <c r="I3" s="20"/>
      <c r="J3" s="20"/>
      <c r="K3" s="20"/>
      <c r="L3" s="20"/>
      <c r="M3" s="20"/>
      <c r="N3" s="20"/>
      <c r="O3" s="20"/>
      <c r="P3" s="20"/>
      <c r="Q3" s="20"/>
      <c r="R3" s="20"/>
      <c r="S3" s="20"/>
      <c r="T3" s="20"/>
      <c r="U3" s="20"/>
      <c r="V3" s="20"/>
    </row>
    <row r="4" spans="1:22" ht="19" x14ac:dyDescent="0.25">
      <c r="A4" s="20"/>
      <c r="B4" s="29" t="s">
        <v>546</v>
      </c>
      <c r="C4" s="27">
        <v>4444500000</v>
      </c>
      <c r="D4" s="27">
        <v>4222800000</v>
      </c>
      <c r="E4" s="27">
        <v>4192400000</v>
      </c>
      <c r="F4" s="28">
        <v>4250300000</v>
      </c>
      <c r="G4" s="20"/>
      <c r="H4" s="20"/>
      <c r="I4" s="20"/>
      <c r="J4" s="20"/>
      <c r="K4" s="20"/>
      <c r="L4" s="20"/>
      <c r="M4" s="20"/>
      <c r="N4" s="20"/>
      <c r="O4" s="20"/>
      <c r="P4" s="20"/>
      <c r="Q4" s="20"/>
      <c r="R4" s="20"/>
      <c r="S4" s="20"/>
      <c r="T4" s="20"/>
      <c r="U4" s="20"/>
      <c r="V4" s="20"/>
    </row>
    <row r="5" spans="1:22" ht="19" x14ac:dyDescent="0.25">
      <c r="A5" s="20"/>
      <c r="B5" s="29" t="s">
        <v>547</v>
      </c>
      <c r="C5" s="27">
        <v>5325300000</v>
      </c>
      <c r="D5" s="27">
        <v>5291900000</v>
      </c>
      <c r="E5" s="27">
        <v>6152600000</v>
      </c>
      <c r="F5" s="28">
        <v>6151000000</v>
      </c>
      <c r="G5" s="20"/>
      <c r="H5" s="20"/>
      <c r="I5" s="20"/>
      <c r="J5" s="20"/>
      <c r="K5" s="20"/>
      <c r="L5" s="20"/>
      <c r="M5" s="20"/>
      <c r="N5" s="20"/>
      <c r="O5" s="20"/>
      <c r="P5" s="20"/>
      <c r="Q5" s="20"/>
      <c r="R5" s="20"/>
      <c r="S5" s="20"/>
      <c r="T5" s="20"/>
      <c r="U5" s="20"/>
      <c r="V5" s="20"/>
    </row>
    <row r="6" spans="1:22" ht="19" x14ac:dyDescent="0.25">
      <c r="A6" s="20"/>
      <c r="B6" s="29" t="s">
        <v>548</v>
      </c>
      <c r="C6" s="27">
        <v>26375100000</v>
      </c>
      <c r="D6" s="27">
        <v>25868300000</v>
      </c>
      <c r="E6" s="27">
        <v>27619000000</v>
      </c>
      <c r="F6" s="28">
        <v>27331100000</v>
      </c>
      <c r="G6" s="20"/>
      <c r="H6" s="20"/>
      <c r="I6" s="20"/>
      <c r="J6" s="20"/>
      <c r="K6" s="20"/>
      <c r="L6" s="20"/>
      <c r="M6" s="20"/>
      <c r="N6" s="20"/>
      <c r="O6" s="20"/>
      <c r="P6" s="20"/>
      <c r="Q6" s="20"/>
      <c r="R6" s="20"/>
      <c r="S6" s="20"/>
      <c r="T6" s="20"/>
      <c r="U6" s="20"/>
      <c r="V6" s="20"/>
    </row>
    <row r="7" spans="1:22" ht="19" x14ac:dyDescent="0.25">
      <c r="A7" s="20"/>
      <c r="B7" s="29" t="s">
        <v>549</v>
      </c>
      <c r="C7" s="27">
        <v>4092600000</v>
      </c>
      <c r="D7" s="27">
        <v>3375400000</v>
      </c>
      <c r="E7" s="27">
        <v>3622200000</v>
      </c>
      <c r="F7" s="28">
        <v>3909600000</v>
      </c>
      <c r="G7" s="20"/>
      <c r="H7" s="20"/>
      <c r="I7" s="20"/>
      <c r="J7" s="20"/>
      <c r="K7" s="20"/>
      <c r="L7" s="20"/>
      <c r="M7" s="20"/>
      <c r="N7" s="20"/>
      <c r="O7" s="20"/>
      <c r="P7" s="20"/>
      <c r="Q7" s="20"/>
      <c r="R7" s="20"/>
      <c r="S7" s="20"/>
      <c r="T7" s="20"/>
      <c r="U7" s="20"/>
      <c r="V7" s="20"/>
    </row>
    <row r="8" spans="1:22" ht="19" x14ac:dyDescent="0.25">
      <c r="A8" s="20"/>
      <c r="B8" s="29" t="s">
        <v>550</v>
      </c>
      <c r="C8" s="27">
        <v>8847400000</v>
      </c>
      <c r="D8" s="27">
        <v>9577700000</v>
      </c>
      <c r="E8" s="27">
        <v>10332700000</v>
      </c>
      <c r="F8" s="28">
        <v>10800200000</v>
      </c>
      <c r="G8" s="20"/>
      <c r="H8" s="20"/>
      <c r="I8" s="20"/>
      <c r="J8" s="20"/>
      <c r="K8" s="20"/>
      <c r="L8" s="20"/>
      <c r="M8" s="20"/>
      <c r="N8" s="20"/>
      <c r="O8" s="20"/>
      <c r="P8" s="20"/>
      <c r="Q8" s="20"/>
      <c r="R8" s="20"/>
      <c r="S8" s="20"/>
      <c r="T8" s="20"/>
      <c r="U8" s="20"/>
      <c r="V8" s="20"/>
    </row>
    <row r="9" spans="1:22" ht="19" x14ac:dyDescent="0.25">
      <c r="A9" s="20"/>
      <c r="B9" s="29" t="s">
        <v>551</v>
      </c>
      <c r="C9" s="27">
        <v>12940000000</v>
      </c>
      <c r="D9" s="27">
        <v>12953100000</v>
      </c>
      <c r="E9" s="27">
        <v>13954900000</v>
      </c>
      <c r="F9" s="28">
        <v>14709800000</v>
      </c>
      <c r="G9" s="20"/>
      <c r="H9" s="20"/>
      <c r="I9" s="20"/>
      <c r="J9" s="20"/>
      <c r="K9" s="20"/>
      <c r="L9" s="20"/>
      <c r="M9" s="20"/>
      <c r="N9" s="20"/>
      <c r="O9" s="20"/>
      <c r="P9" s="20"/>
      <c r="Q9" s="20"/>
      <c r="R9" s="20"/>
      <c r="S9" s="20"/>
      <c r="T9" s="20"/>
      <c r="U9" s="20"/>
      <c r="V9" s="20"/>
    </row>
    <row r="10" spans="1:22" ht="19" x14ac:dyDescent="0.25">
      <c r="A10" s="20"/>
      <c r="B10" s="29" t="s">
        <v>552</v>
      </c>
      <c r="C10" s="27">
        <v>735600000</v>
      </c>
      <c r="D10" s="27">
        <v>522900000</v>
      </c>
      <c r="E10" s="27">
        <v>471400000</v>
      </c>
      <c r="F10" s="28">
        <v>471400000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7484300000</v>
      </c>
      <c r="D12" s="27">
        <v>6894100000</v>
      </c>
      <c r="E12" s="27">
        <v>7401500000</v>
      </c>
      <c r="F12" s="28">
        <v>6544200000</v>
      </c>
      <c r="G12" s="20"/>
      <c r="H12" s="20"/>
      <c r="I12" s="20"/>
      <c r="J12" s="20"/>
      <c r="K12" s="20"/>
      <c r="L12" s="20"/>
      <c r="M12" s="20"/>
      <c r="N12" s="20"/>
      <c r="O12" s="20"/>
      <c r="P12" s="20"/>
      <c r="Q12" s="20"/>
      <c r="R12" s="20"/>
      <c r="S12" s="20"/>
      <c r="T12" s="20"/>
      <c r="U12" s="20"/>
      <c r="V12" s="20"/>
    </row>
    <row r="13" spans="1:22" ht="19" x14ac:dyDescent="0.25">
      <c r="A13" s="20"/>
      <c r="B13" s="29" t="s">
        <v>555</v>
      </c>
      <c r="C13" s="27">
        <v>13435100000</v>
      </c>
      <c r="D13" s="27">
        <v>12915200000</v>
      </c>
      <c r="E13" s="27">
        <v>13664100000</v>
      </c>
      <c r="F13" s="28">
        <v>12621300000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2079000000</v>
      </c>
      <c r="D17" s="34">
        <v>1502000000</v>
      </c>
      <c r="E17" s="34">
        <v>1573500000</v>
      </c>
      <c r="F17" s="35">
        <v>1695700000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Fail</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0.46776915288558896</v>
      </c>
      <c r="D24" s="50">
        <f>D17/(D4)</f>
        <v>0.35568816898740174</v>
      </c>
      <c r="E24" s="50">
        <f>E17/(E4)</f>
        <v>0.3753220112584677</v>
      </c>
      <c r="F24" s="51">
        <f>F17/(F4)</f>
        <v>0.39896007340658307</v>
      </c>
      <c r="G24" s="46">
        <f>(IF(C24 &gt; 0.5, 100, IF(C24 &gt;= 0.2, 50, 0))) +
  (IF(D24 &gt; 0.5, 100, IF(D24 &gt;= 0.2, 50, 0))) +
  (IF(E24 &gt; 0.5, 100, IF(E24 &gt;= 0.2, 50, 0))) +
  (IF(F24 &gt; 0.5, 100, IF(F24 &gt;= 0.2, 50, 0)))</f>
        <v>200</v>
      </c>
      <c r="H24" s="47" t="s">
        <v>571</v>
      </c>
      <c r="I24" s="20"/>
      <c r="J24" s="20"/>
      <c r="K24" s="20"/>
      <c r="L24" s="20"/>
      <c r="M24" s="20"/>
      <c r="N24" s="20"/>
      <c r="O24" s="20"/>
      <c r="P24" s="20"/>
      <c r="Q24" s="20"/>
      <c r="R24" s="20"/>
      <c r="S24" s="20"/>
      <c r="T24" s="20"/>
      <c r="U24" s="20"/>
      <c r="V24" s="20"/>
    </row>
    <row r="25" spans="1:22" x14ac:dyDescent="0.2">
      <c r="A25" s="20"/>
      <c r="B25" s="39" t="s">
        <v>487</v>
      </c>
      <c r="C25" s="50">
        <f>C17/C6</f>
        <v>7.8824345689684591E-2</v>
      </c>
      <c r="D25" s="50">
        <f>D17/D6</f>
        <v>5.8063343938333789E-2</v>
      </c>
      <c r="E25" s="50">
        <f>E17/E6</f>
        <v>5.6971649951120605E-2</v>
      </c>
      <c r="F25" s="51">
        <f>F17/F6</f>
        <v>6.2042874234846015E-2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0.33544517366758797</v>
      </c>
      <c r="D26" s="50">
        <f>D8/D6</f>
        <v>0.37024852812129133</v>
      </c>
      <c r="E26" s="50">
        <f>E8/E6</f>
        <v>0.3741156450269742</v>
      </c>
      <c r="F26" s="51">
        <f>F8/F6</f>
        <v>0.3951615558832246</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0.91315178502120575</v>
      </c>
      <c r="D27" s="50">
        <f>D9/(D13+D10)</f>
        <v>0.96390858826768666</v>
      </c>
      <c r="E27" s="50">
        <f>E9/(E13+E10)</f>
        <v>0.98722365675073398</v>
      </c>
      <c r="F27" s="51">
        <f>F9/(F13+F10)</f>
        <v>1.1235115751525659</v>
      </c>
      <c r="G27" s="46">
        <f>(IF(C27 &lt; 0.8, 100, IF(C27 &lt; 1, 50, 0))) +
  (IF(D27 &lt; 0.8, 100, IF(D27 &lt; 1, 50, 0))) +
  (IF(E27 &lt; 0.8, 100, IF(E27 &lt; 1, 50, 0))) +
  (IF(F27 &lt; 0.8, 100, IF(F27 &lt; 1, 50, 0)))</f>
        <v>150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4.9352420036674317E-2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0.14671117164289696</v>
      </c>
      <c r="D31" s="50">
        <f>D17/(D13+D10)</f>
        <v>0.11177175344728793</v>
      </c>
      <c r="E31" s="50">
        <f>E17/(E13+E10)</f>
        <v>0.11131548229634608</v>
      </c>
      <c r="F31" s="51">
        <f>F17/(F13+F10)</f>
        <v>0.1295149205282333</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0.44583333333333336</v>
      </c>
      <c r="J2" s="20"/>
      <c r="K2" s="20"/>
      <c r="L2" s="20"/>
      <c r="M2" s="20"/>
      <c r="N2" s="20"/>
      <c r="O2" s="20"/>
      <c r="P2" s="20"/>
      <c r="Q2" s="20"/>
      <c r="R2" s="20"/>
      <c r="S2" s="20"/>
      <c r="T2" s="20"/>
      <c r="U2" s="20"/>
      <c r="V2" s="20"/>
    </row>
    <row r="3" spans="1:22" ht="19" x14ac:dyDescent="0.25">
      <c r="A3" s="20"/>
      <c r="B3" s="26" t="s">
        <v>545</v>
      </c>
      <c r="C3" s="27">
        <v>3615000000</v>
      </c>
      <c r="D3" s="27">
        <v>3381000000</v>
      </c>
      <c r="E3" s="27">
        <v>2708000000</v>
      </c>
      <c r="F3" s="28">
        <v>2647000000</v>
      </c>
      <c r="G3" s="20"/>
      <c r="H3" s="20"/>
      <c r="I3" s="20"/>
      <c r="J3" s="20"/>
      <c r="K3" s="20"/>
      <c r="L3" s="20"/>
      <c r="M3" s="20"/>
      <c r="N3" s="20"/>
      <c r="O3" s="20"/>
      <c r="P3" s="20"/>
      <c r="Q3" s="20"/>
      <c r="R3" s="20"/>
      <c r="S3" s="20"/>
      <c r="T3" s="20"/>
      <c r="U3" s="20"/>
      <c r="V3" s="20"/>
    </row>
    <row r="4" spans="1:22" ht="19" x14ac:dyDescent="0.25">
      <c r="A4" s="20"/>
      <c r="B4" s="29" t="s">
        <v>546</v>
      </c>
      <c r="C4" s="27">
        <v>10377000000</v>
      </c>
      <c r="D4" s="27">
        <v>9680000000</v>
      </c>
      <c r="E4" s="27">
        <v>9271000000</v>
      </c>
      <c r="F4" s="28">
        <v>9664000000</v>
      </c>
      <c r="G4" s="20"/>
      <c r="H4" s="20"/>
      <c r="I4" s="20"/>
      <c r="J4" s="20"/>
      <c r="K4" s="20"/>
      <c r="L4" s="20"/>
      <c r="M4" s="20"/>
      <c r="N4" s="20"/>
      <c r="O4" s="20"/>
      <c r="P4" s="20"/>
      <c r="Q4" s="20"/>
      <c r="R4" s="20"/>
      <c r="S4" s="20"/>
      <c r="T4" s="20"/>
      <c r="U4" s="20"/>
      <c r="V4" s="20"/>
    </row>
    <row r="5" spans="1:22" ht="19" x14ac:dyDescent="0.25">
      <c r="A5" s="20"/>
      <c r="B5" s="29" t="s">
        <v>547</v>
      </c>
      <c r="C5" s="27">
        <v>23896000000</v>
      </c>
      <c r="D5" s="27">
        <v>23450000000</v>
      </c>
      <c r="E5" s="27">
        <v>21978000000</v>
      </c>
      <c r="F5" s="28">
        <v>21895000000</v>
      </c>
      <c r="G5" s="20"/>
      <c r="H5" s="20"/>
      <c r="I5" s="20"/>
      <c r="J5" s="20"/>
      <c r="K5" s="20"/>
      <c r="L5" s="20"/>
      <c r="M5" s="20"/>
      <c r="N5" s="20"/>
      <c r="O5" s="20"/>
      <c r="P5" s="20"/>
      <c r="Q5" s="20"/>
      <c r="R5" s="20"/>
      <c r="S5" s="20"/>
      <c r="T5" s="20"/>
      <c r="U5" s="20"/>
      <c r="V5" s="20"/>
    </row>
    <row r="6" spans="1:22" ht="19" x14ac:dyDescent="0.25">
      <c r="A6" s="20"/>
      <c r="B6" s="29" t="s">
        <v>548</v>
      </c>
      <c r="C6" s="27">
        <v>71391000000</v>
      </c>
      <c r="D6" s="27">
        <v>71161000000</v>
      </c>
      <c r="E6" s="27">
        <v>67092000000</v>
      </c>
      <c r="F6" s="28">
        <v>67810000000</v>
      </c>
      <c r="G6" s="20"/>
      <c r="H6" s="20"/>
      <c r="I6" s="20"/>
      <c r="J6" s="20"/>
      <c r="K6" s="20"/>
      <c r="L6" s="20"/>
      <c r="M6" s="20"/>
      <c r="N6" s="20"/>
      <c r="O6" s="20"/>
      <c r="P6" s="20"/>
      <c r="Q6" s="20"/>
      <c r="R6" s="20"/>
      <c r="S6" s="20"/>
      <c r="T6" s="20"/>
      <c r="U6" s="20"/>
      <c r="V6" s="20"/>
    </row>
    <row r="7" spans="1:22" ht="19" x14ac:dyDescent="0.25">
      <c r="A7" s="20"/>
      <c r="B7" s="29" t="s">
        <v>549</v>
      </c>
      <c r="C7" s="27">
        <v>19013000000</v>
      </c>
      <c r="D7" s="27">
        <v>16731000000</v>
      </c>
      <c r="E7" s="27">
        <v>14008000000</v>
      </c>
      <c r="F7" s="28">
        <v>15159000000</v>
      </c>
      <c r="G7" s="20"/>
      <c r="H7" s="20"/>
      <c r="I7" s="20"/>
      <c r="J7" s="20"/>
      <c r="K7" s="20"/>
      <c r="L7" s="20"/>
      <c r="M7" s="20"/>
      <c r="N7" s="20"/>
      <c r="O7" s="20"/>
      <c r="P7" s="20"/>
      <c r="Q7" s="20"/>
      <c r="R7" s="20"/>
      <c r="S7" s="20"/>
      <c r="T7" s="20"/>
      <c r="U7" s="20"/>
      <c r="V7" s="20"/>
    </row>
    <row r="8" spans="1:22" ht="19" x14ac:dyDescent="0.25">
      <c r="A8" s="20"/>
      <c r="B8" s="29" t="s">
        <v>550</v>
      </c>
      <c r="C8" s="27">
        <v>24012000000</v>
      </c>
      <c r="D8" s="27">
        <v>27510000000</v>
      </c>
      <c r="E8" s="27">
        <v>24761000000</v>
      </c>
      <c r="F8" s="28">
        <v>24997000000</v>
      </c>
      <c r="G8" s="20"/>
      <c r="H8" s="20"/>
      <c r="I8" s="20"/>
      <c r="J8" s="20"/>
      <c r="K8" s="20"/>
      <c r="L8" s="20"/>
      <c r="M8" s="20"/>
      <c r="N8" s="20"/>
      <c r="O8" s="20"/>
      <c r="P8" s="20"/>
      <c r="Q8" s="20"/>
      <c r="R8" s="20"/>
      <c r="S8" s="20"/>
      <c r="T8" s="20"/>
      <c r="U8" s="20"/>
      <c r="V8" s="20"/>
    </row>
    <row r="9" spans="1:22" ht="19" x14ac:dyDescent="0.25">
      <c r="A9" s="20"/>
      <c r="B9" s="29" t="s">
        <v>551</v>
      </c>
      <c r="C9" s="27">
        <v>43025000000</v>
      </c>
      <c r="D9" s="27">
        <v>44241000000</v>
      </c>
      <c r="E9" s="27">
        <v>38769000000</v>
      </c>
      <c r="F9" s="28">
        <v>40156000000</v>
      </c>
      <c r="G9" s="20"/>
      <c r="H9" s="20"/>
      <c r="I9" s="20"/>
      <c r="J9" s="20"/>
      <c r="K9" s="20"/>
      <c r="L9" s="20"/>
      <c r="M9" s="20"/>
      <c r="N9" s="20"/>
      <c r="O9" s="20"/>
      <c r="P9" s="20"/>
      <c r="Q9" s="20"/>
      <c r="R9" s="20"/>
      <c r="S9" s="20"/>
      <c r="T9" s="20"/>
      <c r="U9" s="20"/>
      <c r="V9" s="20"/>
    </row>
    <row r="10" spans="1:22" ht="19" x14ac:dyDescent="0.25">
      <c r="A10" s="20"/>
      <c r="B10" s="29" t="s">
        <v>552</v>
      </c>
      <c r="C10" s="27">
        <v>27174000000</v>
      </c>
      <c r="D10" s="27">
        <v>25794000000</v>
      </c>
      <c r="E10" s="27">
        <v>24010000000</v>
      </c>
      <c r="F10" s="28">
        <v>22204000000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34236000000</v>
      </c>
      <c r="D12" s="27">
        <v>31481000000</v>
      </c>
      <c r="E12" s="27">
        <v>30806000000</v>
      </c>
      <c r="F12" s="28">
        <v>28402000000</v>
      </c>
      <c r="G12" s="20"/>
      <c r="H12" s="20"/>
      <c r="I12" s="20"/>
      <c r="J12" s="20"/>
      <c r="K12" s="20"/>
      <c r="L12" s="20"/>
      <c r="M12" s="20"/>
      <c r="N12" s="20"/>
      <c r="O12" s="20"/>
      <c r="P12" s="20"/>
      <c r="Q12" s="20"/>
      <c r="R12" s="20"/>
      <c r="S12" s="20"/>
      <c r="T12" s="20"/>
      <c r="U12" s="20"/>
      <c r="V12" s="20"/>
    </row>
    <row r="13" spans="1:22" ht="19" x14ac:dyDescent="0.25">
      <c r="A13" s="20"/>
      <c r="B13" s="29" t="s">
        <v>555</v>
      </c>
      <c r="C13" s="27">
        <v>28366000000</v>
      </c>
      <c r="D13" s="27">
        <v>26920000000</v>
      </c>
      <c r="E13" s="27">
        <v>28323000000</v>
      </c>
      <c r="F13" s="28">
        <v>27654000000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4714000000</v>
      </c>
      <c r="D17" s="34">
        <v>3908000000</v>
      </c>
      <c r="E17" s="34">
        <v>4141000000</v>
      </c>
      <c r="F17" s="35">
        <v>3964000000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0.45427387491567889</v>
      </c>
      <c r="D24" s="50">
        <f>D17/(D4)</f>
        <v>0.40371900826446283</v>
      </c>
      <c r="E24" s="50">
        <f>E17/(E4)</f>
        <v>0.44666163304929352</v>
      </c>
      <c r="F24" s="51">
        <f>F17/(F4)</f>
        <v>0.41018211920529801</v>
      </c>
      <c r="G24" s="46">
        <f>(IF(C24 &gt; 0.5, 100, IF(C24 &gt;= 0.2, 50, 0))) +
  (IF(D24 &gt; 0.5, 100, IF(D24 &gt;= 0.2, 50, 0))) +
  (IF(E24 &gt; 0.5, 100, IF(E24 &gt;= 0.2, 50, 0))) +
  (IF(F24 &gt; 0.5, 100, IF(F24 &gt;= 0.2, 50, 0)))</f>
        <v>200</v>
      </c>
      <c r="H24" s="47" t="s">
        <v>571</v>
      </c>
      <c r="I24" s="20"/>
      <c r="J24" s="20"/>
      <c r="K24" s="20"/>
      <c r="L24" s="20"/>
      <c r="M24" s="20"/>
      <c r="N24" s="20"/>
      <c r="O24" s="20"/>
      <c r="P24" s="20"/>
      <c r="Q24" s="20"/>
      <c r="R24" s="20"/>
      <c r="S24" s="20"/>
      <c r="T24" s="20"/>
      <c r="U24" s="20"/>
      <c r="V24" s="20"/>
    </row>
    <row r="25" spans="1:22" x14ac:dyDescent="0.2">
      <c r="A25" s="20"/>
      <c r="B25" s="39" t="s">
        <v>487</v>
      </c>
      <c r="C25" s="50">
        <f>C17/C6</f>
        <v>6.6030732165118858E-2</v>
      </c>
      <c r="D25" s="50">
        <f>D17/D6</f>
        <v>5.4917721785809642E-2</v>
      </c>
      <c r="E25" s="50">
        <f>E17/E6</f>
        <v>6.1721218625171409E-2</v>
      </c>
      <c r="F25" s="51">
        <f>F17/F6</f>
        <v>5.845745465270609E-2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0.33634491742656636</v>
      </c>
      <c r="D26" s="50">
        <f>D8/D6</f>
        <v>0.38658815924452999</v>
      </c>
      <c r="E26" s="50">
        <f>E8/E6</f>
        <v>0.3690603946819293</v>
      </c>
      <c r="F26" s="51">
        <f>F8/F6</f>
        <v>0.3686329449933638</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0.7746669067338855</v>
      </c>
      <c r="D27" s="50">
        <f>D9/(D13+D10)</f>
        <v>0.83926471146185078</v>
      </c>
      <c r="E27" s="50">
        <f>E9/(E13+E10)</f>
        <v>0.74081363575564174</v>
      </c>
      <c r="F27" s="51">
        <f>F9/(F13+F10)</f>
        <v>0.80540735689357779</v>
      </c>
      <c r="G27" s="46">
        <f>(IF(C27 &lt; 0.8, 100, IF(C27 &lt; 1, 50, 0))) +
  (IF(D27 &lt; 0.8, 100, IF(D27 &lt; 1, 50, 0))) +
  (IF(E27 &lt; 0.8, 100, IF(E27 &lt; 1, 50, 0))) +
  (IF(F27 &lt; 0.8, 100, IF(F27 &lt; 1, 50, 0)))</f>
        <v>300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6.4688781914623336E-2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8.4875765214259991E-2</v>
      </c>
      <c r="D31" s="50">
        <f>D17/(D13+D10)</f>
        <v>7.4135903175626974E-2</v>
      </c>
      <c r="E31" s="50">
        <f>E17/(E13+E10)</f>
        <v>7.9127892534347349E-2</v>
      </c>
      <c r="F31" s="51">
        <f>F17/(F13+F10)</f>
        <v>7.9505796461951939E-2</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0.80666666666666653</v>
      </c>
      <c r="J2" s="20"/>
      <c r="K2" s="20"/>
      <c r="L2" s="20"/>
      <c r="M2" s="20"/>
      <c r="N2" s="20"/>
      <c r="O2" s="20"/>
      <c r="P2" s="20"/>
      <c r="Q2" s="20"/>
      <c r="R2" s="20"/>
      <c r="S2" s="20"/>
      <c r="T2" s="20"/>
      <c r="U2" s="20"/>
      <c r="V2" s="20"/>
    </row>
    <row r="3" spans="1:22" ht="19" x14ac:dyDescent="0.25">
      <c r="A3" s="20"/>
      <c r="B3" s="26" t="s">
        <v>545</v>
      </c>
      <c r="C3" s="27">
        <v>383702000</v>
      </c>
      <c r="D3" s="27">
        <v>447290000</v>
      </c>
      <c r="E3" s="27">
        <v>259417000</v>
      </c>
      <c r="F3" s="28">
        <v>157062000</v>
      </c>
      <c r="G3" s="20"/>
      <c r="H3" s="20"/>
      <c r="I3" s="20"/>
      <c r="J3" s="20"/>
      <c r="K3" s="20"/>
      <c r="L3" s="20"/>
      <c r="M3" s="20"/>
      <c r="N3" s="20"/>
      <c r="O3" s="20"/>
      <c r="P3" s="20"/>
      <c r="Q3" s="20"/>
      <c r="R3" s="20"/>
      <c r="S3" s="20"/>
      <c r="T3" s="20"/>
      <c r="U3" s="20"/>
      <c r="V3" s="20"/>
    </row>
    <row r="4" spans="1:22" ht="19" x14ac:dyDescent="0.25">
      <c r="A4" s="20"/>
      <c r="B4" s="29" t="s">
        <v>546</v>
      </c>
      <c r="C4" s="27">
        <v>368952000</v>
      </c>
      <c r="D4" s="27">
        <v>357157000</v>
      </c>
      <c r="E4" s="27">
        <v>362962000</v>
      </c>
      <c r="F4" s="28">
        <v>281528000</v>
      </c>
      <c r="G4" s="20"/>
      <c r="H4" s="20"/>
      <c r="I4" s="20"/>
      <c r="J4" s="20"/>
      <c r="K4" s="20"/>
      <c r="L4" s="20"/>
      <c r="M4" s="20"/>
      <c r="N4" s="20"/>
      <c r="O4" s="20"/>
      <c r="P4" s="20"/>
      <c r="Q4" s="20"/>
      <c r="R4" s="20"/>
      <c r="S4" s="20"/>
      <c r="T4" s="20"/>
      <c r="U4" s="20"/>
      <c r="V4" s="20"/>
    </row>
    <row r="5" spans="1:22" ht="19" x14ac:dyDescent="0.25">
      <c r="A5" s="20"/>
      <c r="B5" s="29" t="s">
        <v>547</v>
      </c>
      <c r="C5" s="27">
        <v>6571000</v>
      </c>
      <c r="D5" s="27">
        <v>6571000</v>
      </c>
      <c r="E5" s="27">
        <v>6571000</v>
      </c>
      <c r="F5" s="28">
        <v>6571000</v>
      </c>
      <c r="G5" s="20"/>
      <c r="H5" s="20"/>
      <c r="I5" s="20"/>
      <c r="J5" s="20"/>
      <c r="K5" s="20"/>
      <c r="L5" s="20"/>
      <c r="M5" s="20"/>
      <c r="N5" s="20"/>
      <c r="O5" s="20"/>
      <c r="P5" s="20"/>
      <c r="Q5" s="20"/>
      <c r="R5" s="20"/>
      <c r="S5" s="20"/>
      <c r="T5" s="20"/>
      <c r="U5" s="20"/>
      <c r="V5" s="20"/>
    </row>
    <row r="6" spans="1:22" ht="19" x14ac:dyDescent="0.25">
      <c r="A6" s="20"/>
      <c r="B6" s="29" t="s">
        <v>548</v>
      </c>
      <c r="C6" s="27">
        <v>2434353000</v>
      </c>
      <c r="D6" s="27">
        <v>2058885000</v>
      </c>
      <c r="E6" s="27">
        <v>1585825000</v>
      </c>
      <c r="F6" s="28">
        <v>1208491000</v>
      </c>
      <c r="G6" s="20"/>
      <c r="H6" s="20"/>
      <c r="I6" s="20"/>
      <c r="J6" s="20"/>
      <c r="K6" s="20"/>
      <c r="L6" s="20"/>
      <c r="M6" s="20"/>
      <c r="N6" s="20"/>
      <c r="O6" s="20"/>
      <c r="P6" s="20"/>
      <c r="Q6" s="20"/>
      <c r="R6" s="20"/>
      <c r="S6" s="20"/>
      <c r="T6" s="20"/>
      <c r="U6" s="20"/>
      <c r="V6" s="20"/>
    </row>
    <row r="7" spans="1:22" ht="19" x14ac:dyDescent="0.25">
      <c r="A7" s="20"/>
      <c r="B7" s="29" t="s">
        <v>549</v>
      </c>
      <c r="C7" s="27">
        <v>235035000</v>
      </c>
      <c r="D7" s="27">
        <v>263400000</v>
      </c>
      <c r="E7" s="27">
        <v>226944000</v>
      </c>
      <c r="F7" s="28">
        <v>146969000</v>
      </c>
      <c r="G7" s="20"/>
      <c r="H7" s="20"/>
      <c r="I7" s="20"/>
      <c r="J7" s="20"/>
      <c r="K7" s="20"/>
      <c r="L7" s="20"/>
      <c r="M7" s="20"/>
      <c r="N7" s="20"/>
      <c r="O7" s="20"/>
      <c r="P7" s="20"/>
      <c r="Q7" s="20"/>
      <c r="R7" s="20"/>
      <c r="S7" s="20"/>
      <c r="T7" s="20"/>
      <c r="U7" s="20"/>
      <c r="V7" s="20"/>
    </row>
    <row r="8" spans="1:22" ht="19" x14ac:dyDescent="0.25">
      <c r="A8" s="20"/>
      <c r="B8" s="29" t="s">
        <v>550</v>
      </c>
      <c r="C8" s="27">
        <v>149379000</v>
      </c>
      <c r="D8" s="27">
        <v>126883000</v>
      </c>
      <c r="E8" s="27">
        <v>114896000</v>
      </c>
      <c r="F8" s="28">
        <v>94935000</v>
      </c>
      <c r="G8" s="20"/>
      <c r="H8" s="20"/>
      <c r="I8" s="20"/>
      <c r="J8" s="20"/>
      <c r="K8" s="20"/>
      <c r="L8" s="20"/>
      <c r="M8" s="20"/>
      <c r="N8" s="20"/>
      <c r="O8" s="20"/>
      <c r="P8" s="20"/>
      <c r="Q8" s="20"/>
      <c r="R8" s="20"/>
      <c r="S8" s="20"/>
      <c r="T8" s="20"/>
      <c r="U8" s="20"/>
      <c r="V8" s="20"/>
    </row>
    <row r="9" spans="1:22" ht="19" x14ac:dyDescent="0.25">
      <c r="A9" s="20"/>
      <c r="B9" s="29" t="s">
        <v>551</v>
      </c>
      <c r="C9" s="27">
        <v>384414000</v>
      </c>
      <c r="D9" s="27">
        <v>390283000</v>
      </c>
      <c r="E9" s="27">
        <v>341840000</v>
      </c>
      <c r="F9" s="28">
        <v>241904000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947064000</v>
      </c>
      <c r="D12" s="27">
        <v>716403000</v>
      </c>
      <c r="E12" s="27">
        <v>424879000</v>
      </c>
      <c r="F12" s="28">
        <v>298746000</v>
      </c>
      <c r="G12" s="20"/>
      <c r="H12" s="20"/>
      <c r="I12" s="20"/>
      <c r="J12" s="20"/>
      <c r="K12" s="20"/>
      <c r="L12" s="20"/>
      <c r="M12" s="20"/>
      <c r="N12" s="20"/>
      <c r="O12" s="20"/>
      <c r="P12" s="20"/>
      <c r="Q12" s="20"/>
      <c r="R12" s="20"/>
      <c r="S12" s="20"/>
      <c r="T12" s="20"/>
      <c r="U12" s="20"/>
      <c r="V12" s="20"/>
    </row>
    <row r="13" spans="1:22" ht="19" x14ac:dyDescent="0.25">
      <c r="A13" s="20"/>
      <c r="B13" s="29" t="s">
        <v>555</v>
      </c>
      <c r="C13" s="27">
        <v>2049939000</v>
      </c>
      <c r="D13" s="27">
        <v>1668602000</v>
      </c>
      <c r="E13" s="27">
        <v>1243985000</v>
      </c>
      <c r="F13" s="28">
        <v>966587000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263643000</v>
      </c>
      <c r="D15" s="27">
        <v>240171000</v>
      </c>
      <c r="E15" s="27">
        <v>190627000</v>
      </c>
      <c r="F15" s="28">
        <v>137598000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638213000</v>
      </c>
      <c r="D17" s="34">
        <v>246674000</v>
      </c>
      <c r="E17" s="34">
        <v>320010000</v>
      </c>
      <c r="F17" s="35">
        <v>267803000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Fail</v>
      </c>
      <c r="E23" s="44" t="str">
        <f>IF(E17&gt;E7, "Pass", "Fail")</f>
        <v>Pass</v>
      </c>
      <c r="F23" s="49" t="str">
        <f>IF(F17&gt;F7, "Pass", "Fail")</f>
        <v>Pass</v>
      </c>
      <c r="G23" s="46">
        <f>(COUNTIF(C23:F23, "Pass") * 100) + (COUNTIF(C23:F23, "Fail") * 0)</f>
        <v>300</v>
      </c>
      <c r="H23" s="47" t="s">
        <v>570</v>
      </c>
      <c r="I23" s="20"/>
      <c r="J23" s="20"/>
      <c r="K23" s="20"/>
      <c r="L23" s="20"/>
      <c r="M23" s="20"/>
      <c r="N23" s="20"/>
      <c r="O23" s="20"/>
      <c r="P23" s="20"/>
      <c r="Q23" s="20"/>
      <c r="R23" s="20"/>
      <c r="S23" s="20"/>
      <c r="T23" s="20"/>
      <c r="U23" s="20"/>
      <c r="V23" s="20"/>
    </row>
    <row r="24" spans="1:22" x14ac:dyDescent="0.2">
      <c r="A24" s="20"/>
      <c r="B24" s="39" t="s">
        <v>499</v>
      </c>
      <c r="C24" s="50">
        <f>C17/(C4)</f>
        <v>1.729799540319608</v>
      </c>
      <c r="D24" s="50">
        <f>D17/(D4)</f>
        <v>0.69065984986994511</v>
      </c>
      <c r="E24" s="50">
        <f>E17/(E4)</f>
        <v>0.88166254318633908</v>
      </c>
      <c r="F24" s="51">
        <f>F17/(F4)</f>
        <v>0.95124818845727599</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0.26216945529263835</v>
      </c>
      <c r="D25" s="50">
        <f>D17/D6</f>
        <v>0.11980950854467345</v>
      </c>
      <c r="E25" s="50">
        <f>E17/E6</f>
        <v>0.20179401888606877</v>
      </c>
      <c r="F25" s="51">
        <f>F17/F6</f>
        <v>0.22160115383565124</v>
      </c>
      <c r="G25" s="46">
        <f>(IF(C25 &gt; 0.17, 100, IF(C25 &gt;= 0.1, 50, 0))) +
  (IF(D25 &gt; 0.17, 100, IF(D25 &gt;= 0.1, 50, 0))) +
  (IF(E25 &gt; 0.17, 100, IF(E25 &gt;= 0.1, 50, 0))) +
  (IF(F25 &gt; 0.17, 100, IF(F25 &gt;= 0.1, 50, 0)))</f>
        <v>350</v>
      </c>
      <c r="H25" s="47" t="s">
        <v>572</v>
      </c>
      <c r="I25" s="20"/>
      <c r="J25" s="20"/>
      <c r="K25" s="20"/>
      <c r="L25" s="20"/>
      <c r="M25" s="20"/>
      <c r="N25" s="20"/>
      <c r="O25" s="20"/>
      <c r="P25" s="20"/>
      <c r="Q25" s="20"/>
      <c r="R25" s="20"/>
      <c r="S25" s="20"/>
      <c r="T25" s="20"/>
      <c r="U25" s="20"/>
      <c r="V25" s="20"/>
    </row>
    <row r="26" spans="1:22" x14ac:dyDescent="0.2">
      <c r="A26" s="20"/>
      <c r="B26" s="39" t="s">
        <v>489</v>
      </c>
      <c r="C26" s="50">
        <f>C8/C6</f>
        <v>6.1362916553186819E-2</v>
      </c>
      <c r="D26" s="50">
        <f>D8/D6</f>
        <v>6.1627045706778183E-2</v>
      </c>
      <c r="E26" s="50">
        <f>E8/E6</f>
        <v>7.2451878359844249E-2</v>
      </c>
      <c r="F26" s="51">
        <f>F8/F6</f>
        <v>7.8556646263811647E-2</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0.18752460439066723</v>
      </c>
      <c r="D27" s="50">
        <f>D9/(D13+D10)</f>
        <v>0.23389819741316384</v>
      </c>
      <c r="E27" s="50">
        <f>E9/(E13+E10)</f>
        <v>0.27479431022078238</v>
      </c>
      <c r="F27" s="51">
        <f>F9/(F13+F10)</f>
        <v>0.25026614262347829</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0.47677111564732816</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0.31133267867970704</v>
      </c>
      <c r="D31" s="50">
        <f>D17/(D13+D10)</f>
        <v>0.14783273662622962</v>
      </c>
      <c r="E31" s="50">
        <f>E17/(E13+E10)</f>
        <v>0.25724586711254555</v>
      </c>
      <c r="F31" s="51">
        <f>F17/(F13+F10)</f>
        <v>0.27706041980701168</v>
      </c>
      <c r="G31" s="46">
        <f>(IF(C31 &gt; 0.23, 100, 0)) +
  (IF(D31 &gt; 0.23, 100, 0)) +
  (IF(E31 &gt; 0.23, 100, 0)) +
  (IF(F31 &gt; 0.23, 100, 0))</f>
        <v>300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0.71166666666666667</v>
      </c>
      <c r="J2" s="20"/>
      <c r="K2" s="20"/>
      <c r="L2" s="20"/>
      <c r="M2" s="20"/>
      <c r="N2" s="20"/>
      <c r="O2" s="20"/>
      <c r="P2" s="20"/>
      <c r="Q2" s="20"/>
      <c r="R2" s="20"/>
      <c r="S2" s="20"/>
      <c r="T2" s="20"/>
      <c r="U2" s="20"/>
      <c r="V2" s="20"/>
    </row>
    <row r="3" spans="1:22" ht="19" x14ac:dyDescent="0.25">
      <c r="A3" s="20"/>
      <c r="B3" s="26" t="s">
        <v>545</v>
      </c>
      <c r="C3" s="27">
        <v>971406000</v>
      </c>
      <c r="D3" s="27">
        <v>935631000</v>
      </c>
      <c r="E3" s="27">
        <v>593357000</v>
      </c>
      <c r="F3" s="28">
        <v>333085000</v>
      </c>
      <c r="G3" s="20"/>
      <c r="H3" s="20"/>
      <c r="I3" s="20"/>
      <c r="J3" s="20"/>
      <c r="K3" s="20"/>
      <c r="L3" s="20"/>
      <c r="M3" s="20"/>
      <c r="N3" s="20"/>
      <c r="O3" s="20"/>
      <c r="P3" s="20"/>
      <c r="Q3" s="20"/>
      <c r="R3" s="20"/>
      <c r="S3" s="20"/>
      <c r="T3" s="20"/>
      <c r="U3" s="20"/>
      <c r="V3" s="20"/>
    </row>
    <row r="4" spans="1:22" ht="19" x14ac:dyDescent="0.25">
      <c r="A4" s="20"/>
      <c r="B4" s="29" t="s">
        <v>546</v>
      </c>
      <c r="C4" s="27">
        <v>890796000</v>
      </c>
      <c r="D4" s="27">
        <v>516897000</v>
      </c>
      <c r="E4" s="27">
        <v>313753000</v>
      </c>
      <c r="F4" s="28">
        <v>314656000</v>
      </c>
      <c r="G4" s="20"/>
      <c r="H4" s="20"/>
      <c r="I4" s="20"/>
      <c r="J4" s="20"/>
      <c r="K4" s="20"/>
      <c r="L4" s="20"/>
      <c r="M4" s="20"/>
      <c r="N4" s="20"/>
      <c r="O4" s="20"/>
      <c r="P4" s="20"/>
      <c r="Q4" s="20"/>
      <c r="R4" s="20"/>
      <c r="S4" s="20"/>
      <c r="T4" s="20"/>
      <c r="U4" s="20"/>
      <c r="V4" s="20"/>
    </row>
    <row r="5" spans="1:22" ht="19" x14ac:dyDescent="0.25">
      <c r="A5" s="20"/>
      <c r="B5" s="29" t="s">
        <v>547</v>
      </c>
      <c r="C5" s="27">
        <v>1417941000</v>
      </c>
      <c r="D5" s="27">
        <v>1417941000</v>
      </c>
      <c r="E5" s="27">
        <v>1331643000</v>
      </c>
      <c r="F5" s="28">
        <v>1331643000</v>
      </c>
      <c r="G5" s="20"/>
      <c r="H5" s="20"/>
      <c r="I5" s="20"/>
      <c r="J5" s="20"/>
      <c r="K5" s="20"/>
      <c r="L5" s="20"/>
      <c r="M5" s="20"/>
      <c r="N5" s="20"/>
      <c r="O5" s="20"/>
      <c r="P5" s="20"/>
      <c r="Q5" s="20"/>
      <c r="R5" s="20"/>
      <c r="S5" s="20"/>
      <c r="T5" s="20"/>
      <c r="U5" s="20"/>
      <c r="V5" s="20"/>
    </row>
    <row r="6" spans="1:22" ht="19" x14ac:dyDescent="0.25">
      <c r="A6" s="20"/>
      <c r="B6" s="29" t="s">
        <v>548</v>
      </c>
      <c r="C6" s="27">
        <v>9686522000</v>
      </c>
      <c r="D6" s="27">
        <v>8293105000</v>
      </c>
      <c r="E6" s="27">
        <v>7804784000</v>
      </c>
      <c r="F6" s="28">
        <v>6202716000</v>
      </c>
      <c r="G6" s="20"/>
      <c r="H6" s="20"/>
      <c r="I6" s="20"/>
      <c r="J6" s="20"/>
      <c r="K6" s="20"/>
      <c r="L6" s="20"/>
      <c r="M6" s="20"/>
      <c r="N6" s="20"/>
      <c r="O6" s="20"/>
      <c r="P6" s="20"/>
      <c r="Q6" s="20"/>
      <c r="R6" s="20"/>
      <c r="S6" s="20"/>
      <c r="T6" s="20"/>
      <c r="U6" s="20"/>
      <c r="V6" s="20"/>
    </row>
    <row r="7" spans="1:22" ht="19" x14ac:dyDescent="0.25">
      <c r="A7" s="20"/>
      <c r="B7" s="29" t="s">
        <v>549</v>
      </c>
      <c r="C7" s="27">
        <v>1161689000</v>
      </c>
      <c r="D7" s="27">
        <v>1001978000</v>
      </c>
      <c r="E7" s="27">
        <v>965076000</v>
      </c>
      <c r="F7" s="28">
        <v>749988000</v>
      </c>
      <c r="G7" s="20"/>
      <c r="H7" s="20"/>
      <c r="I7" s="20"/>
      <c r="J7" s="20"/>
      <c r="K7" s="20"/>
      <c r="L7" s="20"/>
      <c r="M7" s="20"/>
      <c r="N7" s="20"/>
      <c r="O7" s="20"/>
      <c r="P7" s="20"/>
      <c r="Q7" s="20"/>
      <c r="R7" s="20"/>
      <c r="S7" s="20"/>
      <c r="T7" s="20"/>
      <c r="U7" s="20"/>
      <c r="V7" s="20"/>
    </row>
    <row r="8" spans="1:22" ht="19" x14ac:dyDescent="0.25">
      <c r="A8" s="20"/>
      <c r="B8" s="29" t="s">
        <v>550</v>
      </c>
      <c r="C8" s="27">
        <v>296089000</v>
      </c>
      <c r="D8" s="27">
        <v>266086000</v>
      </c>
      <c r="E8" s="27">
        <v>272757000</v>
      </c>
      <c r="F8" s="28">
        <v>291868000</v>
      </c>
      <c r="G8" s="20"/>
      <c r="H8" s="20"/>
      <c r="I8" s="20"/>
      <c r="J8" s="20"/>
      <c r="K8" s="20"/>
      <c r="L8" s="20"/>
      <c r="M8" s="20"/>
      <c r="N8" s="20"/>
      <c r="O8" s="20"/>
      <c r="P8" s="20"/>
      <c r="Q8" s="20"/>
      <c r="R8" s="20"/>
      <c r="S8" s="20"/>
      <c r="T8" s="20"/>
      <c r="U8" s="20"/>
      <c r="V8" s="20"/>
    </row>
    <row r="9" spans="1:22" ht="19" x14ac:dyDescent="0.25">
      <c r="A9" s="20"/>
      <c r="B9" s="29" t="s">
        <v>551</v>
      </c>
      <c r="C9" s="27">
        <v>1457778000</v>
      </c>
      <c r="D9" s="27">
        <v>1268064000</v>
      </c>
      <c r="E9" s="27">
        <v>1237833000</v>
      </c>
      <c r="F9" s="28">
        <v>1041856000</v>
      </c>
      <c r="G9" s="20"/>
      <c r="H9" s="20"/>
      <c r="I9" s="20"/>
      <c r="J9" s="20"/>
      <c r="K9" s="20"/>
      <c r="L9" s="20"/>
      <c r="M9" s="20"/>
      <c r="N9" s="20"/>
      <c r="O9" s="20"/>
      <c r="P9" s="20"/>
      <c r="Q9" s="20"/>
      <c r="R9" s="20"/>
      <c r="S9" s="20"/>
      <c r="T9" s="20"/>
      <c r="U9" s="20"/>
      <c r="V9" s="20"/>
    </row>
    <row r="10" spans="1:22" ht="19" x14ac:dyDescent="0.25">
      <c r="A10" s="20"/>
      <c r="B10" s="29" t="s">
        <v>552</v>
      </c>
      <c r="C10" s="27">
        <v>2566383000</v>
      </c>
      <c r="D10" s="27">
        <v>6600281000</v>
      </c>
      <c r="E10" s="27">
        <v>5829253000</v>
      </c>
      <c r="F10" s="28">
        <v>5815423000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5939736000</v>
      </c>
      <c r="D12" s="27">
        <v>9001173000</v>
      </c>
      <c r="E12" s="27">
        <v>7809549000</v>
      </c>
      <c r="F12" s="28">
        <v>6432074000</v>
      </c>
      <c r="G12" s="20"/>
      <c r="H12" s="20"/>
      <c r="I12" s="20"/>
      <c r="J12" s="20"/>
      <c r="K12" s="20"/>
      <c r="L12" s="20"/>
      <c r="M12" s="20"/>
      <c r="N12" s="20"/>
      <c r="O12" s="20"/>
      <c r="P12" s="20"/>
      <c r="Q12" s="20"/>
      <c r="R12" s="20"/>
      <c r="S12" s="20"/>
      <c r="T12" s="20"/>
      <c r="U12" s="20"/>
      <c r="V12" s="20"/>
    </row>
    <row r="13" spans="1:22" ht="19" x14ac:dyDescent="0.25">
      <c r="A13" s="20"/>
      <c r="B13" s="29" t="s">
        <v>555</v>
      </c>
      <c r="C13" s="27">
        <v>8228744000</v>
      </c>
      <c r="D13" s="27">
        <v>7025041000</v>
      </c>
      <c r="E13" s="27">
        <v>6566951000</v>
      </c>
      <c r="F13" s="28">
        <v>5160860000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1717753000</v>
      </c>
      <c r="D17" s="34">
        <v>887699000</v>
      </c>
      <c r="E17" s="34">
        <v>1155741000</v>
      </c>
      <c r="F17" s="35">
        <v>1364163000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Fail</v>
      </c>
      <c r="E23" s="44" t="str">
        <f>IF(E17&gt;E7, "Pass", "Fail")</f>
        <v>Pass</v>
      </c>
      <c r="F23" s="49" t="str">
        <f>IF(F17&gt;F7, "Pass", "Fail")</f>
        <v>Pass</v>
      </c>
      <c r="G23" s="46">
        <f>(COUNTIF(C23:F23, "Pass") * 100) + (COUNTIF(C23:F23, "Fail") * 0)</f>
        <v>300</v>
      </c>
      <c r="H23" s="47" t="s">
        <v>570</v>
      </c>
      <c r="I23" s="20"/>
      <c r="J23" s="20"/>
      <c r="K23" s="20"/>
      <c r="L23" s="20"/>
      <c r="M23" s="20"/>
      <c r="N23" s="20"/>
      <c r="O23" s="20"/>
      <c r="P23" s="20"/>
      <c r="Q23" s="20"/>
      <c r="R23" s="20"/>
      <c r="S23" s="20"/>
      <c r="T23" s="20"/>
      <c r="U23" s="20"/>
      <c r="V23" s="20"/>
    </row>
    <row r="24" spans="1:22" x14ac:dyDescent="0.2">
      <c r="A24" s="20"/>
      <c r="B24" s="39" t="s">
        <v>499</v>
      </c>
      <c r="C24" s="50">
        <f>C17/(C4)</f>
        <v>1.9283348825095756</v>
      </c>
      <c r="D24" s="50">
        <f>D17/(D4)</f>
        <v>1.7173614859440083</v>
      </c>
      <c r="E24" s="50">
        <f>E17/(E4)</f>
        <v>3.6836014316994579</v>
      </c>
      <c r="F24" s="51">
        <f>F17/(F4)</f>
        <v>4.3354107342621786</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0.17733434146951815</v>
      </c>
      <c r="D25" s="50">
        <f>D17/D6</f>
        <v>0.10704060783023969</v>
      </c>
      <c r="E25" s="50">
        <f>E17/E6</f>
        <v>0.14808110000225502</v>
      </c>
      <c r="F25" s="51">
        <f>F17/F6</f>
        <v>0.21992994681684605</v>
      </c>
      <c r="G25" s="46">
        <f>(IF(C25 &gt; 0.17, 100, IF(C25 &gt;= 0.1, 50, 0))) +
  (IF(D25 &gt; 0.17, 100, IF(D25 &gt;= 0.1, 50, 0))) +
  (IF(E25 &gt; 0.17, 100, IF(E25 &gt;= 0.1, 50, 0))) +
  (IF(F25 &gt; 0.17, 100, IF(F25 &gt;= 0.1, 50, 0)))</f>
        <v>300</v>
      </c>
      <c r="H25" s="47" t="s">
        <v>572</v>
      </c>
      <c r="I25" s="20"/>
      <c r="J25" s="20"/>
      <c r="K25" s="20"/>
      <c r="L25" s="20"/>
      <c r="M25" s="20"/>
      <c r="N25" s="20"/>
      <c r="O25" s="20"/>
      <c r="P25" s="20"/>
      <c r="Q25" s="20"/>
      <c r="R25" s="20"/>
      <c r="S25" s="20"/>
      <c r="T25" s="20"/>
      <c r="U25" s="20"/>
      <c r="V25" s="20"/>
    </row>
    <row r="26" spans="1:22" x14ac:dyDescent="0.2">
      <c r="A26" s="20"/>
      <c r="B26" s="39" t="s">
        <v>489</v>
      </c>
      <c r="C26" s="50">
        <f>C8/C6</f>
        <v>3.0567111704283539E-2</v>
      </c>
      <c r="D26" s="50">
        <f>D8/D6</f>
        <v>3.2085208133744839E-2</v>
      </c>
      <c r="E26" s="50">
        <f>E8/E6</f>
        <v>3.4947411741311482E-2</v>
      </c>
      <c r="F26" s="51">
        <f>F8/F6</f>
        <v>4.7054870801758457E-2</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0.13504037516186701</v>
      </c>
      <c r="D27" s="50">
        <f>D9/(D13+D10)</f>
        <v>9.30667179828851E-2</v>
      </c>
      <c r="E27" s="50">
        <f>E9/(E13+E10)</f>
        <v>9.9855810698178255E-2</v>
      </c>
      <c r="F27" s="51">
        <f>F9/(F13+F10)</f>
        <v>9.4918835456410888E-2</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8.8757920141551341E-3</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0.15912300059091478</v>
      </c>
      <c r="D31" s="50">
        <f>D17/(D13+D10)</f>
        <v>6.5150680475661416E-2</v>
      </c>
      <c r="E31" s="50">
        <f>E17/(E13+E10)</f>
        <v>9.3233460823974823E-2</v>
      </c>
      <c r="F31" s="51">
        <f>F17/(F13+F10)</f>
        <v>0.12428278316074759</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584</v>
      </c>
      <c r="D2" s="23" t="s">
        <v>585</v>
      </c>
      <c r="E2" s="23" t="s">
        <v>586</v>
      </c>
      <c r="F2" s="23" t="s">
        <v>634</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0.33916666666666662</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848000000</v>
      </c>
      <c r="D4" s="27">
        <v>785000000</v>
      </c>
      <c r="E4" s="27">
        <v>671000000</v>
      </c>
      <c r="F4" s="28">
        <v>748000000</v>
      </c>
      <c r="G4" s="20"/>
      <c r="H4" s="20"/>
      <c r="I4" s="20"/>
      <c r="J4" s="20"/>
      <c r="K4" s="20"/>
      <c r="L4" s="20"/>
      <c r="M4" s="20"/>
      <c r="N4" s="20"/>
      <c r="O4" s="20"/>
      <c r="P4" s="20"/>
      <c r="Q4" s="20"/>
      <c r="R4" s="20"/>
      <c r="S4" s="20"/>
      <c r="T4" s="20"/>
      <c r="U4" s="20"/>
      <c r="V4" s="20"/>
    </row>
    <row r="5" spans="1:22" ht="19" x14ac:dyDescent="0.25">
      <c r="A5" s="20"/>
      <c r="B5" s="29" t="s">
        <v>547</v>
      </c>
      <c r="C5" s="27">
        <v>5839000000</v>
      </c>
      <c r="D5" s="27">
        <v>5999000000</v>
      </c>
      <c r="E5" s="27">
        <v>4556000000</v>
      </c>
      <c r="F5" s="28">
        <v>3722000000</v>
      </c>
      <c r="G5" s="20"/>
      <c r="H5" s="20"/>
      <c r="I5" s="20"/>
      <c r="J5" s="20"/>
      <c r="K5" s="20"/>
      <c r="L5" s="20"/>
      <c r="M5" s="20"/>
      <c r="N5" s="20"/>
      <c r="O5" s="20"/>
      <c r="P5" s="20"/>
      <c r="Q5" s="20"/>
      <c r="R5" s="20"/>
      <c r="S5" s="20"/>
      <c r="T5" s="20"/>
      <c r="U5" s="20"/>
      <c r="V5" s="20"/>
    </row>
    <row r="6" spans="1:22" ht="19" x14ac:dyDescent="0.25">
      <c r="A6" s="20"/>
      <c r="B6" s="29" t="s">
        <v>548</v>
      </c>
      <c r="C6" s="27">
        <v>14349000000</v>
      </c>
      <c r="D6" s="27">
        <v>14680000000</v>
      </c>
      <c r="E6" s="27">
        <v>12409000000</v>
      </c>
      <c r="F6" s="28">
        <v>10265000000</v>
      </c>
      <c r="G6" s="20"/>
      <c r="H6" s="20"/>
      <c r="I6" s="20"/>
      <c r="J6" s="20"/>
      <c r="K6" s="20"/>
      <c r="L6" s="20"/>
      <c r="M6" s="20"/>
      <c r="N6" s="20"/>
      <c r="O6" s="20"/>
      <c r="P6" s="20"/>
      <c r="Q6" s="20"/>
      <c r="R6" s="20"/>
      <c r="S6" s="20"/>
      <c r="T6" s="20"/>
      <c r="U6" s="20"/>
      <c r="V6" s="20"/>
    </row>
    <row r="7" spans="1:22" ht="19" x14ac:dyDescent="0.25">
      <c r="A7" s="20"/>
      <c r="B7" s="29" t="s">
        <v>549</v>
      </c>
      <c r="C7" s="27">
        <v>2375000000</v>
      </c>
      <c r="D7" s="27">
        <v>2496000000</v>
      </c>
      <c r="E7" s="27">
        <v>2222000000</v>
      </c>
      <c r="F7" s="28">
        <v>1912000000</v>
      </c>
      <c r="G7" s="20"/>
      <c r="H7" s="20"/>
      <c r="I7" s="20"/>
      <c r="J7" s="20"/>
      <c r="K7" s="20"/>
      <c r="L7" s="20"/>
      <c r="M7" s="20"/>
      <c r="N7" s="20"/>
      <c r="O7" s="20"/>
      <c r="P7" s="20"/>
      <c r="Q7" s="20"/>
      <c r="R7" s="20"/>
      <c r="S7" s="20"/>
      <c r="T7" s="20"/>
      <c r="U7" s="20"/>
      <c r="V7" s="20"/>
    </row>
    <row r="8" spans="1:22" ht="19" x14ac:dyDescent="0.25">
      <c r="A8" s="20"/>
      <c r="B8" s="29" t="s">
        <v>550</v>
      </c>
      <c r="C8" s="27">
        <v>9285000000</v>
      </c>
      <c r="D8" s="27">
        <v>9268000000</v>
      </c>
      <c r="E8" s="27">
        <v>8424000000</v>
      </c>
      <c r="F8" s="28">
        <v>7516000000</v>
      </c>
      <c r="G8" s="20"/>
      <c r="H8" s="20"/>
      <c r="I8" s="20"/>
      <c r="J8" s="20"/>
      <c r="K8" s="20"/>
      <c r="L8" s="20"/>
      <c r="M8" s="20"/>
      <c r="N8" s="20"/>
      <c r="O8" s="20"/>
      <c r="P8" s="20"/>
      <c r="Q8" s="20"/>
      <c r="R8" s="20"/>
      <c r="S8" s="20"/>
      <c r="T8" s="20"/>
      <c r="U8" s="20"/>
      <c r="V8" s="20"/>
    </row>
    <row r="9" spans="1:22" ht="19" x14ac:dyDescent="0.25">
      <c r="A9" s="20"/>
      <c r="B9" s="29" t="s">
        <v>551</v>
      </c>
      <c r="C9" s="27">
        <v>11660000000</v>
      </c>
      <c r="D9" s="27">
        <v>11764000000</v>
      </c>
      <c r="E9" s="27">
        <v>10646000000</v>
      </c>
      <c r="F9" s="28">
        <v>9428000000</v>
      </c>
      <c r="G9" s="20"/>
      <c r="H9" s="20"/>
      <c r="I9" s="20"/>
      <c r="J9" s="20"/>
      <c r="K9" s="20"/>
      <c r="L9" s="20"/>
      <c r="M9" s="20"/>
      <c r="N9" s="20"/>
      <c r="O9" s="20"/>
      <c r="P9" s="20"/>
      <c r="Q9" s="20"/>
      <c r="R9" s="20"/>
      <c r="S9" s="20"/>
      <c r="T9" s="20"/>
      <c r="U9" s="20"/>
      <c r="V9" s="20"/>
    </row>
    <row r="10" spans="1:22" ht="19" x14ac:dyDescent="0.25">
      <c r="A10" s="20"/>
      <c r="B10" s="29" t="s">
        <v>552</v>
      </c>
      <c r="C10" s="27">
        <v>11513000000</v>
      </c>
      <c r="D10" s="27">
        <v>10513000000</v>
      </c>
      <c r="E10" s="27">
        <v>9748000000</v>
      </c>
      <c r="F10" s="28">
        <v>9250000000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13618000000</v>
      </c>
      <c r="D12" s="27">
        <v>12762000000</v>
      </c>
      <c r="E12" s="27">
        <v>11011000000</v>
      </c>
      <c r="F12" s="28">
        <v>9656000000</v>
      </c>
      <c r="G12" s="20"/>
      <c r="H12" s="20"/>
      <c r="I12" s="20"/>
      <c r="J12" s="20"/>
      <c r="K12" s="20"/>
      <c r="L12" s="20"/>
      <c r="M12" s="20"/>
      <c r="N12" s="20"/>
      <c r="O12" s="20"/>
      <c r="P12" s="20"/>
      <c r="Q12" s="20"/>
      <c r="R12" s="20"/>
      <c r="S12" s="20"/>
      <c r="T12" s="20"/>
      <c r="U12" s="20"/>
      <c r="V12" s="20"/>
    </row>
    <row r="13" spans="1:22" ht="19" x14ac:dyDescent="0.25">
      <c r="A13" s="20"/>
      <c r="B13" s="29" t="s">
        <v>555</v>
      </c>
      <c r="C13" s="27">
        <v>2689000000</v>
      </c>
      <c r="D13" s="27">
        <v>2916000000</v>
      </c>
      <c r="E13" s="27">
        <v>1763000000</v>
      </c>
      <c r="F13" s="28">
        <v>837000000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1474000000</v>
      </c>
      <c r="D17" s="34">
        <v>2005000000</v>
      </c>
      <c r="E17" s="34">
        <v>2146000000</v>
      </c>
      <c r="F17" s="35">
        <v>1675000000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Fail</v>
      </c>
      <c r="E22" s="44" t="str">
        <f>IF(E17&gt;F17, "Pass", "Fail")</f>
        <v>Pass</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1.7382075471698113</v>
      </c>
      <c r="D24" s="50">
        <f>D17/(D4)</f>
        <v>2.5541401273885351</v>
      </c>
      <c r="E24" s="50">
        <f>E17/(E4)</f>
        <v>3.1982116244411327</v>
      </c>
      <c r="F24" s="51">
        <f>F17/(F4)</f>
        <v>2.2393048128342246</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0.10272492856645063</v>
      </c>
      <c r="D25" s="50">
        <f>D17/D6</f>
        <v>0.13658038147138965</v>
      </c>
      <c r="E25" s="50">
        <f>E17/E6</f>
        <v>0.17293899589007977</v>
      </c>
      <c r="F25" s="51">
        <f>F17/F6</f>
        <v>0.16317584023380419</v>
      </c>
      <c r="G25" s="46">
        <f>(IF(C25 &gt; 0.17, 100, IF(C25 &gt;= 0.1, 50, 0))) +
  (IF(D25 &gt; 0.17, 100, IF(D25 &gt;= 0.1, 50, 0))) +
  (IF(E25 &gt; 0.17, 100, IF(E25 &gt;= 0.1, 50, 0))) +
  (IF(F25 &gt; 0.17, 100, IF(F25 &gt;= 0.1, 50, 0)))</f>
        <v>250</v>
      </c>
      <c r="H25" s="47" t="s">
        <v>572</v>
      </c>
      <c r="I25" s="20"/>
      <c r="J25" s="20"/>
      <c r="K25" s="20"/>
      <c r="L25" s="20"/>
      <c r="M25" s="20"/>
      <c r="N25" s="20"/>
      <c r="O25" s="20"/>
      <c r="P25" s="20"/>
      <c r="Q25" s="20"/>
      <c r="R25" s="20"/>
      <c r="S25" s="20"/>
      <c r="T25" s="20"/>
      <c r="U25" s="20"/>
      <c r="V25" s="20"/>
    </row>
    <row r="26" spans="1:22" x14ac:dyDescent="0.2">
      <c r="A26" s="20"/>
      <c r="B26" s="39" t="s">
        <v>489</v>
      </c>
      <c r="C26" s="50">
        <f>C8/C6</f>
        <v>0.64708342044741796</v>
      </c>
      <c r="D26" s="50">
        <f>D8/D6</f>
        <v>0.63133514986376027</v>
      </c>
      <c r="E26" s="50">
        <f>E8/E6</f>
        <v>0.67886211620597958</v>
      </c>
      <c r="F26" s="51">
        <f>F8/F6</f>
        <v>0.73219678519240139</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0.82101112519363473</v>
      </c>
      <c r="D27" s="50">
        <f>D9/(D13+D10)</f>
        <v>0.87601459527887404</v>
      </c>
      <c r="E27" s="50">
        <f>E9/(E13+E10)</f>
        <v>0.9248544870124229</v>
      </c>
      <c r="F27" s="51">
        <f>F9/(F13+F10)</f>
        <v>0.93466838505006444</v>
      </c>
      <c r="G27" s="46">
        <f>(IF(C27 &lt; 0.8, 100, IF(C27 &lt; 1, 50, 0))) +
  (IF(D27 &lt; 0.8, 100, IF(D27 &lt; 1, 50, 0))) +
  (IF(E27 &lt; 0.8, 100, IF(E27 &lt; 1, 50, 0))) +
  (IF(F27 &lt; 0.8, 100, IF(F27 &lt; 1, 50, 0)))</f>
        <v>200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0.12214139312085026</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0.10378819884523306</v>
      </c>
      <c r="D31" s="50">
        <f>D17/(D13+D10)</f>
        <v>0.14930374562513962</v>
      </c>
      <c r="E31" s="50">
        <f>E17/(E13+E10)</f>
        <v>0.18643037094952655</v>
      </c>
      <c r="F31" s="51">
        <f>F17/(F13+F10)</f>
        <v>0.16605531872707446</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0.31666666666666665</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23000000</v>
      </c>
      <c r="D4" s="27">
        <v>4000000</v>
      </c>
      <c r="E4" s="27">
        <v>16000000</v>
      </c>
      <c r="F4" s="28">
        <v>21000000</v>
      </c>
      <c r="G4" s="20"/>
      <c r="H4" s="20"/>
      <c r="I4" s="20"/>
      <c r="J4" s="20"/>
      <c r="K4" s="20"/>
      <c r="L4" s="20"/>
      <c r="M4" s="20"/>
      <c r="N4" s="20"/>
      <c r="O4" s="20"/>
      <c r="P4" s="20"/>
      <c r="Q4" s="20"/>
      <c r="R4" s="20"/>
      <c r="S4" s="20"/>
      <c r="T4" s="20"/>
      <c r="U4" s="20"/>
      <c r="V4" s="20"/>
    </row>
    <row r="5" spans="1:22" ht="19" x14ac:dyDescent="0.25">
      <c r="A5" s="20"/>
      <c r="B5" s="29" t="s">
        <v>547</v>
      </c>
      <c r="C5" s="27">
        <v>16707000000</v>
      </c>
      <c r="D5" s="27">
        <v>16652000000</v>
      </c>
      <c r="E5" s="27">
        <v>16833000000</v>
      </c>
      <c r="F5" s="28">
        <v>11635000000</v>
      </c>
      <c r="G5" s="20"/>
      <c r="H5" s="20"/>
      <c r="I5" s="20"/>
      <c r="J5" s="20"/>
      <c r="K5" s="20"/>
      <c r="L5" s="20"/>
      <c r="M5" s="20"/>
      <c r="N5" s="20"/>
      <c r="O5" s="20"/>
      <c r="P5" s="20"/>
      <c r="Q5" s="20"/>
      <c r="R5" s="20"/>
      <c r="S5" s="20"/>
      <c r="T5" s="20"/>
      <c r="U5" s="20"/>
      <c r="V5" s="20"/>
    </row>
    <row r="6" spans="1:22" ht="19" x14ac:dyDescent="0.25">
      <c r="A6" s="20"/>
      <c r="B6" s="29" t="s">
        <v>548</v>
      </c>
      <c r="C6" s="27">
        <v>1193693000000</v>
      </c>
      <c r="D6" s="27">
        <v>1180231000000</v>
      </c>
      <c r="E6" s="27">
        <v>1188140000000</v>
      </c>
      <c r="F6" s="28">
        <v>1115862000000</v>
      </c>
      <c r="G6" s="20"/>
      <c r="H6" s="20"/>
      <c r="I6" s="20"/>
      <c r="J6" s="20"/>
      <c r="K6" s="20"/>
      <c r="L6" s="20"/>
      <c r="M6" s="20"/>
      <c r="N6" s="20"/>
      <c r="O6" s="20"/>
      <c r="P6" s="20"/>
      <c r="Q6" s="20"/>
      <c r="R6" s="20"/>
      <c r="S6" s="20"/>
      <c r="T6" s="20"/>
      <c r="U6" s="20"/>
      <c r="V6" s="20"/>
    </row>
    <row r="7" spans="1:22" ht="19" x14ac:dyDescent="0.25">
      <c r="A7" s="20"/>
      <c r="B7" s="29" t="s">
        <v>549</v>
      </c>
      <c r="C7" s="27">
        <v>0</v>
      </c>
      <c r="D7" s="27">
        <v>0</v>
      </c>
      <c r="E7" s="27">
        <v>0</v>
      </c>
      <c r="F7" s="28">
        <v>0</v>
      </c>
      <c r="G7" s="20"/>
      <c r="H7" s="20"/>
      <c r="I7" s="20"/>
      <c r="J7" s="20"/>
      <c r="K7" s="20"/>
      <c r="L7" s="20"/>
      <c r="M7" s="20"/>
      <c r="N7" s="20"/>
      <c r="O7" s="20"/>
      <c r="P7" s="20"/>
      <c r="Q7" s="20"/>
      <c r="R7" s="20"/>
      <c r="S7" s="20"/>
      <c r="T7" s="20"/>
      <c r="U7" s="20"/>
      <c r="V7" s="20"/>
    </row>
    <row r="8" spans="1:22" ht="19" x14ac:dyDescent="0.25">
      <c r="A8" s="20"/>
      <c r="B8" s="29" t="s">
        <v>550</v>
      </c>
      <c r="C8" s="27">
        <v>0</v>
      </c>
      <c r="D8" s="27">
        <v>0</v>
      </c>
      <c r="E8" s="27">
        <v>0</v>
      </c>
      <c r="F8" s="28">
        <v>0</v>
      </c>
      <c r="G8" s="20"/>
      <c r="H8" s="20"/>
      <c r="I8" s="20"/>
      <c r="J8" s="20"/>
      <c r="K8" s="20"/>
      <c r="L8" s="20"/>
      <c r="M8" s="20"/>
      <c r="N8" s="20"/>
      <c r="O8" s="20"/>
      <c r="P8" s="20"/>
      <c r="Q8" s="20"/>
      <c r="R8" s="20"/>
      <c r="S8" s="20"/>
      <c r="T8" s="20"/>
      <c r="U8" s="20"/>
      <c r="V8" s="20"/>
    </row>
    <row r="9" spans="1:22" ht="19" x14ac:dyDescent="0.25">
      <c r="A9" s="20"/>
      <c r="B9" s="29" t="s">
        <v>551</v>
      </c>
      <c r="C9" s="27">
        <v>1093711000000</v>
      </c>
      <c r="D9" s="27">
        <v>1079000000000</v>
      </c>
      <c r="E9" s="27">
        <v>1081542000000</v>
      </c>
      <c r="F9" s="28">
        <v>1012713000000</v>
      </c>
      <c r="G9" s="20"/>
      <c r="H9" s="20"/>
      <c r="I9" s="20"/>
      <c r="J9" s="20"/>
      <c r="K9" s="20"/>
      <c r="L9" s="20"/>
      <c r="M9" s="20"/>
      <c r="N9" s="20"/>
      <c r="O9" s="20"/>
      <c r="P9" s="20"/>
      <c r="Q9" s="20"/>
      <c r="R9" s="20"/>
      <c r="S9" s="20"/>
      <c r="T9" s="20"/>
      <c r="U9" s="20"/>
      <c r="V9" s="20"/>
    </row>
    <row r="10" spans="1:22" ht="19" x14ac:dyDescent="0.25">
      <c r="A10" s="20"/>
      <c r="B10" s="29" t="s">
        <v>552</v>
      </c>
      <c r="C10" s="27">
        <v>31139000000</v>
      </c>
      <c r="D10" s="27">
        <v>26577000000</v>
      </c>
      <c r="E10" s="27">
        <v>17500000000</v>
      </c>
      <c r="F10" s="28">
        <v>9767000000</v>
      </c>
      <c r="G10" s="20"/>
      <c r="H10" s="20"/>
      <c r="I10" s="20"/>
      <c r="J10" s="20"/>
      <c r="K10" s="20"/>
      <c r="L10" s="20"/>
      <c r="M10" s="20"/>
      <c r="N10" s="20"/>
      <c r="O10" s="20"/>
      <c r="P10" s="20"/>
      <c r="Q10" s="20"/>
      <c r="R10" s="20"/>
      <c r="S10" s="20"/>
      <c r="T10" s="20"/>
      <c r="U10" s="20"/>
      <c r="V10" s="20"/>
    </row>
    <row r="11" spans="1:22" ht="19" x14ac:dyDescent="0.25">
      <c r="A11" s="20"/>
      <c r="B11" s="29" t="s">
        <v>553</v>
      </c>
      <c r="C11" s="27">
        <v>8750000000</v>
      </c>
      <c r="D11" s="27">
        <v>8750000000</v>
      </c>
      <c r="E11" s="27">
        <v>7750000000</v>
      </c>
      <c r="F11" s="28">
        <v>9250000000</v>
      </c>
      <c r="G11" s="20"/>
      <c r="H11" s="20"/>
      <c r="I11" s="20"/>
      <c r="J11" s="20"/>
      <c r="K11" s="20"/>
      <c r="L11" s="20"/>
      <c r="M11" s="20"/>
      <c r="N11" s="20"/>
      <c r="O11" s="20"/>
      <c r="P11" s="20"/>
      <c r="Q11" s="20"/>
      <c r="R11" s="20"/>
      <c r="S11" s="20"/>
      <c r="T11" s="20"/>
      <c r="U11" s="20"/>
      <c r="V11" s="20"/>
    </row>
    <row r="12" spans="1:22" ht="19" x14ac:dyDescent="0.25">
      <c r="A12" s="20"/>
      <c r="B12" s="29" t="s">
        <v>554</v>
      </c>
      <c r="C12" s="27">
        <v>97996000000</v>
      </c>
      <c r="D12" s="27">
        <v>94862000000</v>
      </c>
      <c r="E12" s="27">
        <v>89432000000</v>
      </c>
      <c r="F12" s="28">
        <v>78694000000</v>
      </c>
      <c r="G12" s="20"/>
      <c r="H12" s="20"/>
      <c r="I12" s="20"/>
      <c r="J12" s="20"/>
      <c r="K12" s="20"/>
      <c r="L12" s="20"/>
      <c r="M12" s="20"/>
      <c r="N12" s="20"/>
      <c r="O12" s="20"/>
      <c r="P12" s="20"/>
      <c r="Q12" s="20"/>
      <c r="R12" s="20"/>
      <c r="S12" s="20"/>
      <c r="T12" s="20"/>
      <c r="U12" s="20"/>
      <c r="V12" s="20"/>
    </row>
    <row r="13" spans="1:22" ht="19" x14ac:dyDescent="0.25">
      <c r="A13" s="20"/>
      <c r="B13" s="29" t="s">
        <v>555</v>
      </c>
      <c r="C13" s="27">
        <v>99982000000</v>
      </c>
      <c r="D13" s="27">
        <v>101231000000</v>
      </c>
      <c r="E13" s="27">
        <v>106598000000</v>
      </c>
      <c r="F13" s="28">
        <v>103149000000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-33536000000</v>
      </c>
      <c r="D17" s="34">
        <v>-6397000000</v>
      </c>
      <c r="E17" s="34">
        <v>33971000000</v>
      </c>
      <c r="F17" s="35">
        <v>-25231000000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Fail</v>
      </c>
      <c r="E22" s="44" t="str">
        <f>IF(E17&gt;F17, "Pass", "Fail")</f>
        <v>Pass</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Pass</v>
      </c>
      <c r="F23" s="49" t="str">
        <f>IF(F17&gt;F7, "Pass", "Fail")</f>
        <v>Fail</v>
      </c>
      <c r="G23" s="46">
        <f>(COUNTIF(C23:F23, "Pass") * 100) + (COUNTIF(C23:F23, "Fail") * 0)</f>
        <v>100</v>
      </c>
      <c r="H23" s="47" t="s">
        <v>570</v>
      </c>
      <c r="I23" s="20"/>
      <c r="J23" s="20"/>
      <c r="K23" s="20"/>
      <c r="L23" s="20"/>
      <c r="M23" s="20"/>
      <c r="N23" s="20"/>
      <c r="O23" s="20"/>
      <c r="P23" s="20"/>
      <c r="Q23" s="20"/>
      <c r="R23" s="20"/>
      <c r="S23" s="20"/>
      <c r="T23" s="20"/>
      <c r="U23" s="20"/>
      <c r="V23" s="20"/>
    </row>
    <row r="24" spans="1:22" x14ac:dyDescent="0.2">
      <c r="A24" s="20"/>
      <c r="B24" s="39" t="s">
        <v>499</v>
      </c>
      <c r="C24" s="50">
        <f>C17/(C4)</f>
        <v>-1458.0869565217392</v>
      </c>
      <c r="D24" s="50">
        <f>D17/(D4)</f>
        <v>-1599.25</v>
      </c>
      <c r="E24" s="50">
        <f>E17/(E4)</f>
        <v>2123.1875</v>
      </c>
      <c r="F24" s="51">
        <f>F17/(F4)</f>
        <v>-1201.4761904761904</v>
      </c>
      <c r="G24" s="46">
        <f>(IF(C24 &gt; 0.5, 100, IF(C24 &gt;= 0.2, 50, 0))) +
  (IF(D24 &gt; 0.5, 100, IF(D24 &gt;= 0.2, 50, 0))) +
  (IF(E24 &gt; 0.5, 100, IF(E24 &gt;= 0.2, 50, 0))) +
  (IF(F24 &gt; 0.5, 100, IF(F24 &gt;= 0.2, 50, 0)))</f>
        <v>100</v>
      </c>
      <c r="H24" s="47" t="s">
        <v>571</v>
      </c>
      <c r="I24" s="20"/>
      <c r="J24" s="20"/>
      <c r="K24" s="20"/>
      <c r="L24" s="20"/>
      <c r="M24" s="20"/>
      <c r="N24" s="20"/>
      <c r="O24" s="20"/>
      <c r="P24" s="20"/>
      <c r="Q24" s="20"/>
      <c r="R24" s="20"/>
      <c r="S24" s="20"/>
      <c r="T24" s="20"/>
      <c r="U24" s="20"/>
      <c r="V24" s="20"/>
    </row>
    <row r="25" spans="1:22" x14ac:dyDescent="0.2">
      <c r="A25" s="20"/>
      <c r="B25" s="39" t="s">
        <v>487</v>
      </c>
      <c r="C25" s="50">
        <f>C17/C6</f>
        <v>-2.8094325760476102E-2</v>
      </c>
      <c r="D25" s="50">
        <f>D17/D6</f>
        <v>-5.4201253822344945E-3</v>
      </c>
      <c r="E25" s="50">
        <f>E17/E6</f>
        <v>2.8591748447152694E-2</v>
      </c>
      <c r="F25" s="51">
        <f>F17/F6</f>
        <v>-2.2611218950013532E-2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v>
      </c>
      <c r="D26" s="50">
        <f>D8/D6</f>
        <v>0</v>
      </c>
      <c r="E26" s="50">
        <f>E8/E6</f>
        <v>0</v>
      </c>
      <c r="F26" s="51">
        <f>F8/F6</f>
        <v>0</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8.3412344323182399</v>
      </c>
      <c r="D27" s="50">
        <f>D9/(D13+D10)</f>
        <v>8.442351026539809</v>
      </c>
      <c r="E27" s="50">
        <f>E9/(E13+E10)</f>
        <v>8.7152250640622739</v>
      </c>
      <c r="F27" s="51">
        <f>F9/(F13+F10)</f>
        <v>8.9687289666654859</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Fail</v>
      </c>
      <c r="D28" s="52" t="str">
        <f>IF(D11=0, "Pass", "Fail")</f>
        <v>Fail</v>
      </c>
      <c r="E28" s="52" t="str">
        <f>IF(E11=0, "Pass", "Fail")</f>
        <v>Fail</v>
      </c>
      <c r="F28" s="53" t="str">
        <f>IF(F11=0, "Pass", "Fail")</f>
        <v>Fail</v>
      </c>
      <c r="G28" s="46">
        <f>(COUNTIF(C28:F28, "Pass") * 100) + (COUNTIF(C28:F28, "Fail") * 0)</f>
        <v>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7.6735525168913271E-2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-0.25576376019096864</v>
      </c>
      <c r="D31" s="50">
        <f>D17/(D13+D10)</f>
        <v>-5.0051639959939907E-2</v>
      </c>
      <c r="E31" s="50">
        <f>E17/(E13+E10)</f>
        <v>0.27374333188286676</v>
      </c>
      <c r="F31" s="51">
        <f>F17/(F13+F10)</f>
        <v>-0.223449289737504</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0.34041666666666665</v>
      </c>
      <c r="J2" s="20"/>
      <c r="K2" s="20"/>
      <c r="L2" s="20"/>
      <c r="M2" s="20"/>
      <c r="N2" s="20"/>
      <c r="O2" s="20"/>
      <c r="P2" s="20"/>
      <c r="Q2" s="20"/>
      <c r="R2" s="20"/>
      <c r="S2" s="20"/>
      <c r="T2" s="20"/>
      <c r="U2" s="20"/>
      <c r="V2" s="20"/>
    </row>
    <row r="3" spans="1:22" ht="19" x14ac:dyDescent="0.25">
      <c r="A3" s="20"/>
      <c r="B3" s="26" t="s">
        <v>545</v>
      </c>
      <c r="C3" s="27">
        <v>2523200000</v>
      </c>
      <c r="D3" s="27">
        <v>3543100000</v>
      </c>
      <c r="E3" s="27">
        <v>2741400000</v>
      </c>
      <c r="F3" s="28">
        <v>1739200000</v>
      </c>
      <c r="G3" s="20"/>
      <c r="H3" s="20"/>
      <c r="I3" s="20"/>
      <c r="J3" s="20"/>
      <c r="K3" s="20"/>
      <c r="L3" s="20"/>
      <c r="M3" s="20"/>
      <c r="N3" s="20"/>
      <c r="O3" s="20"/>
      <c r="P3" s="20"/>
      <c r="Q3" s="20"/>
      <c r="R3" s="20"/>
      <c r="S3" s="20"/>
      <c r="T3" s="20"/>
      <c r="U3" s="20"/>
      <c r="V3" s="20"/>
    </row>
    <row r="4" spans="1:22" ht="19" x14ac:dyDescent="0.25">
      <c r="A4" s="20"/>
      <c r="B4" s="29" t="s">
        <v>546</v>
      </c>
      <c r="C4" s="27">
        <v>13815200000</v>
      </c>
      <c r="D4" s="27">
        <v>12861200000</v>
      </c>
      <c r="E4" s="27">
        <v>12595500000</v>
      </c>
      <c r="F4" s="28">
        <v>12027400000</v>
      </c>
      <c r="G4" s="20"/>
      <c r="H4" s="20"/>
      <c r="I4" s="20"/>
      <c r="J4" s="20"/>
      <c r="K4" s="20"/>
      <c r="L4" s="20"/>
      <c r="M4" s="20"/>
      <c r="N4" s="20"/>
      <c r="O4" s="20"/>
      <c r="P4" s="20"/>
      <c r="Q4" s="20"/>
      <c r="R4" s="20"/>
      <c r="S4" s="20"/>
      <c r="T4" s="20"/>
      <c r="U4" s="20"/>
      <c r="V4" s="20"/>
    </row>
    <row r="5" spans="1:22" ht="19" x14ac:dyDescent="0.25">
      <c r="A5" s="20"/>
      <c r="B5" s="29" t="s">
        <v>547</v>
      </c>
      <c r="C5" s="27">
        <v>1138600000</v>
      </c>
      <c r="D5" s="27">
        <v>1116300000</v>
      </c>
      <c r="E5" s="27">
        <v>1172200000</v>
      </c>
      <c r="F5" s="28">
        <v>1173000000</v>
      </c>
      <c r="G5" s="20"/>
      <c r="H5" s="20"/>
      <c r="I5" s="20"/>
      <c r="J5" s="20"/>
      <c r="K5" s="20"/>
      <c r="L5" s="20"/>
      <c r="M5" s="20"/>
      <c r="N5" s="20"/>
      <c r="O5" s="20"/>
      <c r="P5" s="20"/>
      <c r="Q5" s="20"/>
      <c r="R5" s="20"/>
      <c r="S5" s="20"/>
      <c r="T5" s="20"/>
      <c r="U5" s="20"/>
      <c r="V5" s="20"/>
    </row>
    <row r="6" spans="1:22" ht="19" x14ac:dyDescent="0.25">
      <c r="A6" s="20"/>
      <c r="B6" s="29" t="s">
        <v>548</v>
      </c>
      <c r="C6" s="27">
        <v>23032800000</v>
      </c>
      <c r="D6" s="27">
        <v>23386000000</v>
      </c>
      <c r="E6" s="27">
        <v>22036400000</v>
      </c>
      <c r="F6" s="28">
        <v>19789800000</v>
      </c>
      <c r="G6" s="20"/>
      <c r="H6" s="20"/>
      <c r="I6" s="20"/>
      <c r="J6" s="20"/>
      <c r="K6" s="20"/>
      <c r="L6" s="20"/>
      <c r="M6" s="20"/>
      <c r="N6" s="20"/>
      <c r="O6" s="20"/>
      <c r="P6" s="20"/>
      <c r="Q6" s="20"/>
      <c r="R6" s="20"/>
      <c r="S6" s="20"/>
      <c r="T6" s="20"/>
      <c r="U6" s="20"/>
      <c r="V6" s="20"/>
    </row>
    <row r="7" spans="1:22" ht="19" x14ac:dyDescent="0.25">
      <c r="A7" s="20"/>
      <c r="B7" s="29" t="s">
        <v>549</v>
      </c>
      <c r="C7" s="27">
        <v>3873700000</v>
      </c>
      <c r="D7" s="27">
        <v>5533800000</v>
      </c>
      <c r="E7" s="27">
        <v>4787400000</v>
      </c>
      <c r="F7" s="28">
        <v>3146500000</v>
      </c>
      <c r="G7" s="20"/>
      <c r="H7" s="20"/>
      <c r="I7" s="20"/>
      <c r="J7" s="20"/>
      <c r="K7" s="20"/>
      <c r="L7" s="20"/>
      <c r="M7" s="20"/>
      <c r="N7" s="20"/>
      <c r="O7" s="20"/>
      <c r="P7" s="20"/>
      <c r="Q7" s="20"/>
      <c r="R7" s="20"/>
      <c r="S7" s="20"/>
      <c r="T7" s="20"/>
      <c r="U7" s="20"/>
      <c r="V7" s="20"/>
    </row>
    <row r="8" spans="1:22" ht="19" x14ac:dyDescent="0.25">
      <c r="A8" s="20"/>
      <c r="B8" s="29" t="s">
        <v>550</v>
      </c>
      <c r="C8" s="27">
        <v>6726300000</v>
      </c>
      <c r="D8" s="27">
        <v>5658000000</v>
      </c>
      <c r="E8" s="27">
        <v>6500500000</v>
      </c>
      <c r="F8" s="28">
        <v>6888100000</v>
      </c>
      <c r="G8" s="20"/>
      <c r="H8" s="20"/>
      <c r="I8" s="20"/>
      <c r="J8" s="20"/>
      <c r="K8" s="20"/>
      <c r="L8" s="20"/>
      <c r="M8" s="20"/>
      <c r="N8" s="20"/>
      <c r="O8" s="20"/>
      <c r="P8" s="20"/>
      <c r="Q8" s="20"/>
      <c r="R8" s="20"/>
      <c r="S8" s="20"/>
      <c r="T8" s="20"/>
      <c r="U8" s="20"/>
      <c r="V8" s="20"/>
    </row>
    <row r="9" spans="1:22" ht="19" x14ac:dyDescent="0.25">
      <c r="A9" s="20"/>
      <c r="B9" s="29" t="s">
        <v>551</v>
      </c>
      <c r="C9" s="27">
        <v>10600000000</v>
      </c>
      <c r="D9" s="27">
        <v>11191800000</v>
      </c>
      <c r="E9" s="27">
        <v>11287900000</v>
      </c>
      <c r="F9" s="28">
        <v>10034600000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14241900000</v>
      </c>
      <c r="D12" s="27">
        <v>14203400000</v>
      </c>
      <c r="E12" s="27">
        <v>12014200000</v>
      </c>
      <c r="F12" s="28">
        <v>10511000000</v>
      </c>
      <c r="G12" s="20"/>
      <c r="H12" s="20"/>
      <c r="I12" s="20"/>
      <c r="J12" s="20"/>
      <c r="K12" s="20"/>
      <c r="L12" s="20"/>
      <c r="M12" s="20"/>
      <c r="N12" s="20"/>
      <c r="O12" s="20"/>
      <c r="P12" s="20"/>
      <c r="Q12" s="20"/>
      <c r="R12" s="20"/>
      <c r="S12" s="20"/>
      <c r="T12" s="20"/>
      <c r="U12" s="20"/>
      <c r="V12" s="20"/>
    </row>
    <row r="13" spans="1:22" ht="19" x14ac:dyDescent="0.25">
      <c r="A13" s="20"/>
      <c r="B13" s="29" t="s">
        <v>555</v>
      </c>
      <c r="C13" s="27">
        <v>12432800000</v>
      </c>
      <c r="D13" s="27">
        <v>12194200000</v>
      </c>
      <c r="E13" s="27">
        <v>10748500000</v>
      </c>
      <c r="F13" s="28">
        <v>9755200000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2407200000</v>
      </c>
      <c r="D17" s="34">
        <v>3935800000</v>
      </c>
      <c r="E17" s="34">
        <v>2187000000</v>
      </c>
      <c r="F17" s="35">
        <v>1582600000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0.17424286293358041</v>
      </c>
      <c r="D24" s="50">
        <f>D17/(D4)</f>
        <v>0.3060212110845022</v>
      </c>
      <c r="E24" s="50">
        <f>E17/(E4)</f>
        <v>0.17363344051446947</v>
      </c>
      <c r="F24" s="51">
        <f>F17/(F4)</f>
        <v>0.13158288574421736</v>
      </c>
      <c r="G24" s="46">
        <f>(IF(C24 &gt; 0.5, 100, IF(C24 &gt;= 0.2, 50, 0))) +
  (IF(D24 &gt; 0.5, 100, IF(D24 &gt;= 0.2, 50, 0))) +
  (IF(E24 &gt; 0.5, 100, IF(E24 &gt;= 0.2, 50, 0))) +
  (IF(F24 &gt; 0.5, 100, IF(F24 &gt;= 0.2, 50, 0)))</f>
        <v>50</v>
      </c>
      <c r="H24" s="47" t="s">
        <v>571</v>
      </c>
      <c r="I24" s="20"/>
      <c r="J24" s="20"/>
      <c r="K24" s="20"/>
      <c r="L24" s="20"/>
      <c r="M24" s="20"/>
      <c r="N24" s="20"/>
      <c r="O24" s="20"/>
      <c r="P24" s="20"/>
      <c r="Q24" s="20"/>
      <c r="R24" s="20"/>
      <c r="S24" s="20"/>
      <c r="T24" s="20"/>
      <c r="U24" s="20"/>
      <c r="V24" s="20"/>
    </row>
    <row r="25" spans="1:22" x14ac:dyDescent="0.2">
      <c r="A25" s="20"/>
      <c r="B25" s="39" t="s">
        <v>487</v>
      </c>
      <c r="C25" s="50">
        <f>C17/C6</f>
        <v>0.10451182661248307</v>
      </c>
      <c r="D25" s="50">
        <f>D17/D6</f>
        <v>0.1682972718720602</v>
      </c>
      <c r="E25" s="50">
        <f>E17/E6</f>
        <v>9.9244885734511984E-2</v>
      </c>
      <c r="F25" s="51">
        <f>F17/F6</f>
        <v>7.9970489848305695E-2</v>
      </c>
      <c r="G25" s="46">
        <f>(IF(C25 &gt; 0.17, 100, IF(C25 &gt;= 0.1, 50, 0))) +
  (IF(D25 &gt; 0.17, 100, IF(D25 &gt;= 0.1, 50, 0))) +
  (IF(E25 &gt; 0.17, 100, IF(E25 &gt;= 0.1, 50, 0))) +
  (IF(F25 &gt; 0.17, 100, IF(F25 &gt;= 0.1, 50, 0)))</f>
        <v>100</v>
      </c>
      <c r="H25" s="47" t="s">
        <v>572</v>
      </c>
      <c r="I25" s="20"/>
      <c r="J25" s="20"/>
      <c r="K25" s="20"/>
      <c r="L25" s="20"/>
      <c r="M25" s="20"/>
      <c r="N25" s="20"/>
      <c r="O25" s="20"/>
      <c r="P25" s="20"/>
      <c r="Q25" s="20"/>
      <c r="R25" s="20"/>
      <c r="S25" s="20"/>
      <c r="T25" s="20"/>
      <c r="U25" s="20"/>
      <c r="V25" s="20"/>
    </row>
    <row r="26" spans="1:22" x14ac:dyDescent="0.2">
      <c r="A26" s="20"/>
      <c r="B26" s="39" t="s">
        <v>489</v>
      </c>
      <c r="C26" s="50">
        <f>C8/C6</f>
        <v>0.29203136396790663</v>
      </c>
      <c r="D26" s="50">
        <f>D8/D6</f>
        <v>0.24193962199606603</v>
      </c>
      <c r="E26" s="50">
        <f>E8/E6</f>
        <v>0.29498919968778931</v>
      </c>
      <c r="F26" s="51">
        <f>F8/F6</f>
        <v>0.34806314363965274</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0.85258348883598223</v>
      </c>
      <c r="D27" s="50">
        <f>D9/(D13+D10)</f>
        <v>0.9177969854521002</v>
      </c>
      <c r="E27" s="50">
        <f>E9/(E13+E10)</f>
        <v>1.0501837465692887</v>
      </c>
      <c r="F27" s="51">
        <f>F9/(F13+F10)</f>
        <v>1.0286411349844187</v>
      </c>
      <c r="G27" s="46">
        <f>(IF(C27 &lt; 0.8, 100, IF(C27 &lt; 1, 50, 0))) +
  (IF(D27 &lt; 0.8, 100, IF(D27 &lt; 1, 50, 0))) +
  (IF(E27 &lt; 0.8, 100, IF(E27 &lt; 1, 50, 0))) +
  (IF(F27 &lt; 0.8, 100, IF(F27 &lt; 1, 50, 0)))</f>
        <v>100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0.1093134700695781</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0.19361688437037514</v>
      </c>
      <c r="D31" s="50">
        <f>D17/(D13+D10)</f>
        <v>0.32276000065604959</v>
      </c>
      <c r="E31" s="50">
        <f>E17/(E13+E10)</f>
        <v>0.20347025166302274</v>
      </c>
      <c r="F31" s="51">
        <f>F17/(F13+F10)</f>
        <v>0.16223142529112677</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0.38666666666666666</v>
      </c>
      <c r="J2" s="20"/>
      <c r="K2" s="20"/>
      <c r="L2" s="20"/>
      <c r="M2" s="20"/>
      <c r="N2" s="20"/>
      <c r="O2" s="20"/>
      <c r="P2" s="20"/>
      <c r="Q2" s="20"/>
      <c r="R2" s="20"/>
      <c r="S2" s="20"/>
      <c r="T2" s="20"/>
      <c r="U2" s="20"/>
      <c r="V2" s="20"/>
    </row>
    <row r="3" spans="1:22" ht="19" x14ac:dyDescent="0.25">
      <c r="A3" s="20"/>
      <c r="B3" s="26" t="s">
        <v>545</v>
      </c>
      <c r="C3" s="27">
        <v>827000000</v>
      </c>
      <c r="D3" s="27">
        <v>1055000000</v>
      </c>
      <c r="E3" s="27">
        <v>788000000</v>
      </c>
      <c r="F3" s="28">
        <v>508000000</v>
      </c>
      <c r="G3" s="20"/>
      <c r="H3" s="20"/>
      <c r="I3" s="20"/>
      <c r="J3" s="20"/>
      <c r="K3" s="20"/>
      <c r="L3" s="20"/>
      <c r="M3" s="20"/>
      <c r="N3" s="20"/>
      <c r="O3" s="20"/>
      <c r="P3" s="20"/>
      <c r="Q3" s="20"/>
      <c r="R3" s="20"/>
      <c r="S3" s="20"/>
      <c r="T3" s="20"/>
      <c r="U3" s="20"/>
      <c r="V3" s="20"/>
    </row>
    <row r="4" spans="1:22" ht="19" x14ac:dyDescent="0.25">
      <c r="A4" s="20"/>
      <c r="B4" s="29" t="s">
        <v>546</v>
      </c>
      <c r="C4" s="27">
        <v>1459000000</v>
      </c>
      <c r="D4" s="27">
        <v>1412000000</v>
      </c>
      <c r="E4" s="27">
        <v>1424000000</v>
      </c>
      <c r="F4" s="28">
        <v>1490000000</v>
      </c>
      <c r="G4" s="20"/>
      <c r="H4" s="20"/>
      <c r="I4" s="20"/>
      <c r="J4" s="20"/>
      <c r="K4" s="20"/>
      <c r="L4" s="20"/>
      <c r="M4" s="20"/>
      <c r="N4" s="20"/>
      <c r="O4" s="20"/>
      <c r="P4" s="20"/>
      <c r="Q4" s="20"/>
      <c r="R4" s="20"/>
      <c r="S4" s="20"/>
      <c r="T4" s="20"/>
      <c r="U4" s="20"/>
      <c r="V4" s="20"/>
    </row>
    <row r="5" spans="1:22" ht="19" x14ac:dyDescent="0.25">
      <c r="A5" s="20"/>
      <c r="B5" s="29" t="s">
        <v>547</v>
      </c>
      <c r="C5" s="27">
        <v>3401000000</v>
      </c>
      <c r="D5" s="27">
        <v>3312000000</v>
      </c>
      <c r="E5" s="27">
        <v>2565000000</v>
      </c>
      <c r="F5" s="28">
        <v>2219000000</v>
      </c>
      <c r="G5" s="20"/>
      <c r="H5" s="20"/>
      <c r="I5" s="20"/>
      <c r="J5" s="20"/>
      <c r="K5" s="20"/>
      <c r="L5" s="20"/>
      <c r="M5" s="20"/>
      <c r="N5" s="20"/>
      <c r="O5" s="20"/>
      <c r="P5" s="20"/>
      <c r="Q5" s="20"/>
      <c r="R5" s="20"/>
      <c r="S5" s="20"/>
      <c r="T5" s="20"/>
      <c r="U5" s="20"/>
      <c r="V5" s="20"/>
    </row>
    <row r="6" spans="1:22" ht="19" x14ac:dyDescent="0.25">
      <c r="A6" s="20"/>
      <c r="B6" s="29" t="s">
        <v>548</v>
      </c>
      <c r="C6" s="27">
        <v>13336000000</v>
      </c>
      <c r="D6" s="27">
        <v>12814000000</v>
      </c>
      <c r="E6" s="27">
        <v>12189000000</v>
      </c>
      <c r="F6" s="28">
        <v>10876000000</v>
      </c>
      <c r="G6" s="20"/>
      <c r="H6" s="20"/>
      <c r="I6" s="20"/>
      <c r="J6" s="20"/>
      <c r="K6" s="20"/>
      <c r="L6" s="20"/>
      <c r="M6" s="20"/>
      <c r="N6" s="20"/>
      <c r="O6" s="20"/>
      <c r="P6" s="20"/>
      <c r="Q6" s="20"/>
      <c r="R6" s="20"/>
      <c r="S6" s="20"/>
      <c r="T6" s="20"/>
      <c r="U6" s="20"/>
      <c r="V6" s="20"/>
    </row>
    <row r="7" spans="1:22" ht="19" x14ac:dyDescent="0.25">
      <c r="A7" s="20"/>
      <c r="B7" s="29" t="s">
        <v>549</v>
      </c>
      <c r="C7" s="27">
        <v>5736000000</v>
      </c>
      <c r="D7" s="27">
        <v>4560000000</v>
      </c>
      <c r="E7" s="27">
        <v>4063000000</v>
      </c>
      <c r="F7" s="28">
        <v>3489000000</v>
      </c>
      <c r="G7" s="20"/>
      <c r="H7" s="20"/>
      <c r="I7" s="20"/>
      <c r="J7" s="20"/>
      <c r="K7" s="20"/>
      <c r="L7" s="20"/>
      <c r="M7" s="20"/>
      <c r="N7" s="20"/>
      <c r="O7" s="20"/>
      <c r="P7" s="20"/>
      <c r="Q7" s="20"/>
      <c r="R7" s="20"/>
      <c r="S7" s="20"/>
      <c r="T7" s="20"/>
      <c r="U7" s="20"/>
      <c r="V7" s="20"/>
    </row>
    <row r="8" spans="1:22" ht="19" x14ac:dyDescent="0.25">
      <c r="A8" s="20"/>
      <c r="B8" s="29" t="s">
        <v>550</v>
      </c>
      <c r="C8" s="27">
        <v>6861000000</v>
      </c>
      <c r="D8" s="27">
        <v>8123000000</v>
      </c>
      <c r="E8" s="27">
        <v>8149000000</v>
      </c>
      <c r="F8" s="28">
        <v>7928000000</v>
      </c>
      <c r="G8" s="20"/>
      <c r="H8" s="20"/>
      <c r="I8" s="20"/>
      <c r="J8" s="20"/>
      <c r="K8" s="20"/>
      <c r="L8" s="20"/>
      <c r="M8" s="20"/>
      <c r="N8" s="20"/>
      <c r="O8" s="20"/>
      <c r="P8" s="20"/>
      <c r="Q8" s="20"/>
      <c r="R8" s="20"/>
      <c r="S8" s="20"/>
      <c r="T8" s="20"/>
      <c r="U8" s="20"/>
      <c r="V8" s="20"/>
    </row>
    <row r="9" spans="1:22" ht="19" x14ac:dyDescent="0.25">
      <c r="A9" s="20"/>
      <c r="B9" s="29" t="s">
        <v>551</v>
      </c>
      <c r="C9" s="27">
        <v>12597000000</v>
      </c>
      <c r="D9" s="27">
        <v>12683000000</v>
      </c>
      <c r="E9" s="27">
        <v>12212000000</v>
      </c>
      <c r="F9" s="28">
        <v>11417000000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1640000000</v>
      </c>
      <c r="D12" s="27">
        <v>1343000000</v>
      </c>
      <c r="E12" s="27">
        <v>1350000000</v>
      </c>
      <c r="F12" s="28">
        <v>1127000000</v>
      </c>
      <c r="G12" s="20"/>
      <c r="H12" s="20"/>
      <c r="I12" s="20"/>
      <c r="J12" s="20"/>
      <c r="K12" s="20"/>
      <c r="L12" s="20"/>
      <c r="M12" s="20"/>
      <c r="N12" s="20"/>
      <c r="O12" s="20"/>
      <c r="P12" s="20"/>
      <c r="Q12" s="20"/>
      <c r="R12" s="20"/>
      <c r="S12" s="20"/>
      <c r="T12" s="20"/>
      <c r="U12" s="20"/>
      <c r="V12" s="20"/>
    </row>
    <row r="13" spans="1:22" ht="19" x14ac:dyDescent="0.25">
      <c r="A13" s="20"/>
      <c r="B13" s="29" t="s">
        <v>555</v>
      </c>
      <c r="C13" s="27">
        <v>739000000</v>
      </c>
      <c r="D13" s="27">
        <v>131000000</v>
      </c>
      <c r="E13" s="27">
        <v>-23000000</v>
      </c>
      <c r="F13" s="28">
        <v>-541000000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858000000</v>
      </c>
      <c r="D15" s="27">
        <v>779000000</v>
      </c>
      <c r="E15" s="27">
        <v>734000000</v>
      </c>
      <c r="F15" s="28">
        <v>686000000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2044000000</v>
      </c>
      <c r="D17" s="34">
        <v>1823000000</v>
      </c>
      <c r="E17" s="34">
        <v>1837000000</v>
      </c>
      <c r="F17" s="35">
        <v>1613000000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1.4009595613433858</v>
      </c>
      <c r="D24" s="50">
        <f>D17/(D4)</f>
        <v>1.2910764872521245</v>
      </c>
      <c r="E24" s="50">
        <f>E17/(E4)</f>
        <v>1.2900280898876404</v>
      </c>
      <c r="F24" s="51">
        <f>F17/(F4)</f>
        <v>1.0825503355704698</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0.15326934613077384</v>
      </c>
      <c r="D25" s="50">
        <f>D17/D6</f>
        <v>0.14226627126580302</v>
      </c>
      <c r="E25" s="50">
        <f>E17/E6</f>
        <v>0.15070965624743621</v>
      </c>
      <c r="F25" s="51">
        <f>F17/F6</f>
        <v>0.14830820154468555</v>
      </c>
      <c r="G25" s="46">
        <f>(IF(C25 &gt; 0.17, 100, IF(C25 &gt;= 0.1, 50, 0))) +
  (IF(D25 &gt; 0.17, 100, IF(D25 &gt;= 0.1, 50, 0))) +
  (IF(E25 &gt; 0.17, 100, IF(E25 &gt;= 0.1, 50, 0))) +
  (IF(F25 &gt; 0.17, 100, IF(F25 &gt;= 0.1, 50, 0)))</f>
        <v>200</v>
      </c>
      <c r="H25" s="47" t="s">
        <v>572</v>
      </c>
      <c r="I25" s="20"/>
      <c r="J25" s="20"/>
      <c r="K25" s="20"/>
      <c r="L25" s="20"/>
      <c r="M25" s="20"/>
      <c r="N25" s="20"/>
      <c r="O25" s="20"/>
      <c r="P25" s="20"/>
      <c r="Q25" s="20"/>
      <c r="R25" s="20"/>
      <c r="S25" s="20"/>
      <c r="T25" s="20"/>
      <c r="U25" s="20"/>
      <c r="V25" s="20"/>
    </row>
    <row r="26" spans="1:22" x14ac:dyDescent="0.2">
      <c r="A26" s="20"/>
      <c r="B26" s="39" t="s">
        <v>489</v>
      </c>
      <c r="C26" s="50">
        <f>C8/C6</f>
        <v>0.51447210557888423</v>
      </c>
      <c r="D26" s="50">
        <f>D8/D6</f>
        <v>0.63391602934290625</v>
      </c>
      <c r="E26" s="50">
        <f>E8/E6</f>
        <v>0.66855361391418489</v>
      </c>
      <c r="F26" s="51">
        <f>F8/F6</f>
        <v>0.72894446487679299</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17.046008119079836</v>
      </c>
      <c r="D27" s="50">
        <f>D9/(D13+D10)</f>
        <v>96.81679389312977</v>
      </c>
      <c r="E27" s="50">
        <f>E9/(E13+E10)</f>
        <v>-530.95652173913038</v>
      </c>
      <c r="F27" s="51">
        <f>F9/(F13+F10)</f>
        <v>-21.10351201478743</v>
      </c>
      <c r="G27" s="46">
        <f>(IF(C27 &lt; 0.8, 100, IF(C27 &lt; 1, 50, 0))) +
  (IF(D27 &lt; 0.8, 100, IF(D27 &lt; 1, 50, 0))) +
  (IF(E27 &lt; 0.8, 100, IF(E27 &lt; 1, 50, 0))) +
  (IF(F27 &lt; 0.8, 100, IF(F27 &lt; 1, 50, 0)))</f>
        <v>200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0.13794398462212093</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2.7658998646820026</v>
      </c>
      <c r="D31" s="50">
        <f>D17/(D13+D10)</f>
        <v>13.916030534351146</v>
      </c>
      <c r="E31" s="50">
        <f>E17/(E13+E10)</f>
        <v>-79.869565217391298</v>
      </c>
      <c r="F31" s="51">
        <f>F17/(F13+F10)</f>
        <v>-2.9815157116451019</v>
      </c>
      <c r="G31" s="46">
        <f>(IF(C31 &gt; 0.23, 100, 0)) +
  (IF(D31 &gt; 0.23, 100, 0)) +
  (IF(E31 &gt; 0.23, 100, 0)) +
  (IF(F31 &gt; 0.23, 100, 0))</f>
        <v>200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0.35249999999999998</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171163000</v>
      </c>
      <c r="D4" s="27">
        <v>180437000</v>
      </c>
      <c r="E4" s="27">
        <v>211299000</v>
      </c>
      <c r="F4" s="28">
        <v>233776000</v>
      </c>
      <c r="G4" s="20"/>
      <c r="H4" s="20"/>
      <c r="I4" s="20"/>
      <c r="J4" s="20"/>
      <c r="K4" s="20"/>
      <c r="L4" s="20"/>
      <c r="M4" s="20"/>
      <c r="N4" s="20"/>
      <c r="O4" s="20"/>
      <c r="P4" s="20"/>
      <c r="Q4" s="20"/>
      <c r="R4" s="20"/>
      <c r="S4" s="20"/>
      <c r="T4" s="20"/>
      <c r="U4" s="20"/>
      <c r="V4" s="20"/>
    </row>
    <row r="5" spans="1:22" ht="19" x14ac:dyDescent="0.25">
      <c r="A5" s="20"/>
      <c r="B5" s="29" t="s">
        <v>547</v>
      </c>
      <c r="C5" s="27">
        <v>2887692000</v>
      </c>
      <c r="D5" s="27">
        <v>2229670000</v>
      </c>
      <c r="E5" s="27">
        <v>2236386000</v>
      </c>
      <c r="F5" s="28">
        <v>1566022000</v>
      </c>
      <c r="G5" s="20"/>
      <c r="H5" s="20"/>
      <c r="I5" s="20"/>
      <c r="J5" s="20"/>
      <c r="K5" s="20"/>
      <c r="L5" s="20"/>
      <c r="M5" s="20"/>
      <c r="N5" s="20"/>
      <c r="O5" s="20"/>
      <c r="P5" s="20"/>
      <c r="Q5" s="20"/>
      <c r="R5" s="20"/>
      <c r="S5" s="20"/>
      <c r="T5" s="20"/>
      <c r="U5" s="20"/>
      <c r="V5" s="20"/>
    </row>
    <row r="6" spans="1:22" ht="19" x14ac:dyDescent="0.25">
      <c r="A6" s="20"/>
      <c r="B6" s="29" t="s">
        <v>548</v>
      </c>
      <c r="C6" s="27">
        <v>5518219000</v>
      </c>
      <c r="D6" s="27">
        <v>4997535000</v>
      </c>
      <c r="E6" s="27">
        <v>5506703000</v>
      </c>
      <c r="F6" s="28">
        <v>4198647000</v>
      </c>
      <c r="G6" s="20"/>
      <c r="H6" s="20"/>
      <c r="I6" s="20"/>
      <c r="J6" s="20"/>
      <c r="K6" s="20"/>
      <c r="L6" s="20"/>
      <c r="M6" s="20"/>
      <c r="N6" s="20"/>
      <c r="O6" s="20"/>
      <c r="P6" s="20"/>
      <c r="Q6" s="20"/>
      <c r="R6" s="20"/>
      <c r="S6" s="20"/>
      <c r="T6" s="20"/>
      <c r="U6" s="20"/>
      <c r="V6" s="20"/>
    </row>
    <row r="7" spans="1:22" ht="19" x14ac:dyDescent="0.25">
      <c r="A7" s="20"/>
      <c r="B7" s="29" t="s">
        <v>549</v>
      </c>
      <c r="C7" s="27">
        <v>1517025000</v>
      </c>
      <c r="D7" s="27">
        <v>1250527000</v>
      </c>
      <c r="E7" s="27">
        <v>1250937000</v>
      </c>
      <c r="F7" s="28">
        <v>1021769000</v>
      </c>
      <c r="G7" s="20"/>
      <c r="H7" s="20"/>
      <c r="I7" s="20"/>
      <c r="J7" s="20"/>
      <c r="K7" s="20"/>
      <c r="L7" s="20"/>
      <c r="M7" s="20"/>
      <c r="N7" s="20"/>
      <c r="O7" s="20"/>
      <c r="P7" s="20"/>
      <c r="Q7" s="20"/>
      <c r="R7" s="20"/>
      <c r="S7" s="20"/>
      <c r="T7" s="20"/>
      <c r="U7" s="20"/>
      <c r="V7" s="20"/>
    </row>
    <row r="8" spans="1:22" ht="19" x14ac:dyDescent="0.25">
      <c r="A8" s="20"/>
      <c r="B8" s="29" t="s">
        <v>550</v>
      </c>
      <c r="C8" s="27">
        <v>4740958000</v>
      </c>
      <c r="D8" s="27">
        <v>4754933000</v>
      </c>
      <c r="E8" s="27">
        <v>4419233000</v>
      </c>
      <c r="F8" s="28">
        <v>3620112000</v>
      </c>
      <c r="G8" s="20"/>
      <c r="H8" s="20"/>
      <c r="I8" s="20"/>
      <c r="J8" s="20"/>
      <c r="K8" s="20"/>
      <c r="L8" s="20"/>
      <c r="M8" s="20"/>
      <c r="N8" s="20"/>
      <c r="O8" s="20"/>
      <c r="P8" s="20"/>
      <c r="Q8" s="20"/>
      <c r="R8" s="20"/>
      <c r="S8" s="20"/>
      <c r="T8" s="20"/>
      <c r="U8" s="20"/>
      <c r="V8" s="20"/>
    </row>
    <row r="9" spans="1:22" ht="19" x14ac:dyDescent="0.25">
      <c r="A9" s="20"/>
      <c r="B9" s="29" t="s">
        <v>551</v>
      </c>
      <c r="C9" s="27">
        <v>6257983000</v>
      </c>
      <c r="D9" s="27">
        <v>6005460000</v>
      </c>
      <c r="E9" s="27">
        <v>5670170000</v>
      </c>
      <c r="F9" s="28">
        <v>4641881000</v>
      </c>
      <c r="G9" s="20"/>
      <c r="H9" s="20"/>
      <c r="I9" s="20"/>
      <c r="J9" s="20"/>
      <c r="K9" s="20"/>
      <c r="L9" s="20"/>
      <c r="M9" s="20"/>
      <c r="N9" s="20"/>
      <c r="O9" s="20"/>
      <c r="P9" s="20"/>
      <c r="Q9" s="20"/>
      <c r="R9" s="20"/>
      <c r="S9" s="20"/>
      <c r="T9" s="20"/>
      <c r="U9" s="20"/>
      <c r="V9" s="20"/>
    </row>
    <row r="10" spans="1:22" ht="19" x14ac:dyDescent="0.25">
      <c r="A10" s="20"/>
      <c r="B10" s="29" t="s">
        <v>552</v>
      </c>
      <c r="C10" s="27">
        <v>6447101000</v>
      </c>
      <c r="D10" s="27">
        <v>5938116000</v>
      </c>
      <c r="E10" s="27">
        <v>4540144000</v>
      </c>
      <c r="F10" s="28">
        <v>4342535000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4179681000</v>
      </c>
      <c r="D12" s="27">
        <v>3473192000</v>
      </c>
      <c r="E12" s="27">
        <v>2976517000</v>
      </c>
      <c r="F12" s="28">
        <v>2554295000</v>
      </c>
      <c r="G12" s="20"/>
      <c r="H12" s="20"/>
      <c r="I12" s="20"/>
      <c r="J12" s="20"/>
      <c r="K12" s="20"/>
      <c r="L12" s="20"/>
      <c r="M12" s="20"/>
      <c r="N12" s="20"/>
      <c r="O12" s="20"/>
      <c r="P12" s="20"/>
      <c r="Q12" s="20"/>
      <c r="R12" s="20"/>
      <c r="S12" s="20"/>
      <c r="T12" s="20"/>
      <c r="U12" s="20"/>
      <c r="V12" s="20"/>
    </row>
    <row r="13" spans="1:22" ht="19" x14ac:dyDescent="0.25">
      <c r="A13" s="20"/>
      <c r="B13" s="29" t="s">
        <v>555</v>
      </c>
      <c r="C13" s="27">
        <v>-739764000</v>
      </c>
      <c r="D13" s="27">
        <v>-1007925000</v>
      </c>
      <c r="E13" s="27">
        <v>-163467000</v>
      </c>
      <c r="F13" s="28">
        <v>-443234000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132121000</v>
      </c>
      <c r="D15" s="27">
        <v>107205000</v>
      </c>
      <c r="E15" s="27">
        <v>111564000</v>
      </c>
      <c r="F15" s="28">
        <v>101053000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1236029000</v>
      </c>
      <c r="D17" s="34">
        <v>1095369000</v>
      </c>
      <c r="E17" s="34">
        <v>936069000</v>
      </c>
      <c r="F17" s="35">
        <v>811109000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7.221356251058932</v>
      </c>
      <c r="D24" s="50">
        <f>D17/(D4)</f>
        <v>6.0706451559269992</v>
      </c>
      <c r="E24" s="50">
        <f>E17/(E4)</f>
        <v>4.430068291851831</v>
      </c>
      <c r="F24" s="51">
        <f>F17/(F4)</f>
        <v>3.4695991034152351</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0.22399056652155341</v>
      </c>
      <c r="D25" s="50">
        <f>D17/D6</f>
        <v>0.21918185665533108</v>
      </c>
      <c r="E25" s="50">
        <f>E17/E6</f>
        <v>0.16998719560506531</v>
      </c>
      <c r="F25" s="51">
        <f>F17/F6</f>
        <v>0.19318342313607217</v>
      </c>
      <c r="G25" s="46">
        <f>(IF(C25 &gt; 0.17, 100, IF(C25 &gt;= 0.1, 50, 0))) +
  (IF(D25 &gt; 0.17, 100, IF(D25 &gt;= 0.1, 50, 0))) +
  (IF(E25 &gt; 0.17, 100, IF(E25 &gt;= 0.1, 50, 0))) +
  (IF(F25 &gt; 0.17, 100, IF(F25 &gt;= 0.1, 50, 0)))</f>
        <v>350</v>
      </c>
      <c r="H25" s="47" t="s">
        <v>572</v>
      </c>
      <c r="I25" s="20"/>
      <c r="J25" s="20"/>
      <c r="K25" s="20"/>
      <c r="L25" s="20"/>
      <c r="M25" s="20"/>
      <c r="N25" s="20"/>
      <c r="O25" s="20"/>
      <c r="P25" s="20"/>
      <c r="Q25" s="20"/>
      <c r="R25" s="20"/>
      <c r="S25" s="20"/>
      <c r="T25" s="20"/>
      <c r="U25" s="20"/>
      <c r="V25" s="20"/>
    </row>
    <row r="26" spans="1:22" x14ac:dyDescent="0.2">
      <c r="A26" s="20"/>
      <c r="B26" s="39" t="s">
        <v>489</v>
      </c>
      <c r="C26" s="50">
        <f>C8/C6</f>
        <v>0.85914640212720805</v>
      </c>
      <c r="D26" s="50">
        <f>D8/D6</f>
        <v>0.95145566764414857</v>
      </c>
      <c r="E26" s="50">
        <f>E8/E6</f>
        <v>0.80251885747242946</v>
      </c>
      <c r="F26" s="51">
        <f>F8/F6</f>
        <v>0.8622091831011276</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1.0964803725450241</v>
      </c>
      <c r="D27" s="50">
        <f>D9/(D13+D10)</f>
        <v>1.2180988525596677</v>
      </c>
      <c r="E27" s="50">
        <f>E9/(E13+E10)</f>
        <v>1.2955422572878921</v>
      </c>
      <c r="F27" s="51">
        <f>F9/(F13+F10)</f>
        <v>1.1904392607803296</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0.17852511753217948</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0.21656842762219927</v>
      </c>
      <c r="D31" s="50">
        <f>D17/(D13+D10)</f>
        <v>0.22217577371748884</v>
      </c>
      <c r="E31" s="50">
        <f>E17/(E13+E10)</f>
        <v>0.21387664659740713</v>
      </c>
      <c r="F31" s="51">
        <f>F17/(F13+F10)</f>
        <v>0.20801394916678656</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0.33916666666666662</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978000000</v>
      </c>
      <c r="D4" s="27">
        <v>976000000</v>
      </c>
      <c r="E4" s="27">
        <v>875000000</v>
      </c>
      <c r="F4" s="28">
        <v>856000000</v>
      </c>
      <c r="G4" s="20"/>
      <c r="H4" s="20"/>
      <c r="I4" s="20"/>
      <c r="J4" s="20"/>
      <c r="K4" s="20"/>
      <c r="L4" s="20"/>
      <c r="M4" s="20"/>
      <c r="N4" s="20"/>
      <c r="O4" s="20"/>
      <c r="P4" s="20"/>
      <c r="Q4" s="20"/>
      <c r="R4" s="20"/>
      <c r="S4" s="20"/>
      <c r="T4" s="20"/>
      <c r="U4" s="20"/>
      <c r="V4" s="20"/>
    </row>
    <row r="5" spans="1:22" ht="19" x14ac:dyDescent="0.25">
      <c r="A5" s="20"/>
      <c r="B5" s="29" t="s">
        <v>547</v>
      </c>
      <c r="C5" s="27">
        <v>14112000000</v>
      </c>
      <c r="D5" s="27">
        <v>8099000000</v>
      </c>
      <c r="E5" s="27">
        <v>8433000000</v>
      </c>
      <c r="F5" s="28">
        <v>6850000000</v>
      </c>
      <c r="G5" s="20"/>
      <c r="H5" s="20"/>
      <c r="I5" s="20"/>
      <c r="J5" s="20"/>
      <c r="K5" s="20"/>
      <c r="L5" s="20"/>
      <c r="M5" s="20"/>
      <c r="N5" s="20"/>
      <c r="O5" s="20"/>
      <c r="P5" s="20"/>
      <c r="Q5" s="20"/>
      <c r="R5" s="20"/>
      <c r="S5" s="20"/>
      <c r="T5" s="20"/>
      <c r="U5" s="20"/>
      <c r="V5" s="20"/>
    </row>
    <row r="6" spans="1:22" ht="19" x14ac:dyDescent="0.25">
      <c r="A6" s="20"/>
      <c r="B6" s="29" t="s">
        <v>548</v>
      </c>
      <c r="C6" s="27">
        <v>32294000000</v>
      </c>
      <c r="D6" s="27">
        <v>20868000000</v>
      </c>
      <c r="E6" s="27">
        <v>20115000000</v>
      </c>
      <c r="F6" s="28">
        <v>17979000000</v>
      </c>
      <c r="G6" s="20"/>
      <c r="H6" s="20"/>
      <c r="I6" s="20"/>
      <c r="J6" s="20"/>
      <c r="K6" s="20"/>
      <c r="L6" s="20"/>
      <c r="M6" s="20"/>
      <c r="N6" s="20"/>
      <c r="O6" s="20"/>
      <c r="P6" s="20"/>
      <c r="Q6" s="20"/>
      <c r="R6" s="20"/>
      <c r="S6" s="20"/>
      <c r="T6" s="20"/>
      <c r="U6" s="20"/>
      <c r="V6" s="20"/>
    </row>
    <row r="7" spans="1:22" ht="19" x14ac:dyDescent="0.25">
      <c r="A7" s="20"/>
      <c r="B7" s="29" t="s">
        <v>549</v>
      </c>
      <c r="C7" s="27">
        <v>9025000000</v>
      </c>
      <c r="D7" s="27">
        <v>8835000000</v>
      </c>
      <c r="E7" s="27">
        <v>7872000000</v>
      </c>
      <c r="F7" s="28">
        <v>4924000000</v>
      </c>
      <c r="G7" s="20"/>
      <c r="H7" s="20"/>
      <c r="I7" s="20"/>
      <c r="J7" s="20"/>
      <c r="K7" s="20"/>
      <c r="L7" s="20"/>
      <c r="M7" s="20"/>
      <c r="N7" s="20"/>
      <c r="O7" s="20"/>
      <c r="P7" s="20"/>
      <c r="Q7" s="20"/>
      <c r="R7" s="20"/>
      <c r="S7" s="20"/>
      <c r="T7" s="20"/>
      <c r="U7" s="20"/>
      <c r="V7" s="20"/>
    </row>
    <row r="8" spans="1:22" ht="19" x14ac:dyDescent="0.25">
      <c r="A8" s="20"/>
      <c r="B8" s="29" t="s">
        <v>550</v>
      </c>
      <c r="C8" s="27">
        <v>12442000000</v>
      </c>
      <c r="D8" s="27">
        <v>5869000000</v>
      </c>
      <c r="E8" s="27">
        <v>5838000000</v>
      </c>
      <c r="F8" s="28">
        <v>6619000000</v>
      </c>
      <c r="G8" s="20"/>
      <c r="H8" s="20"/>
      <c r="I8" s="20"/>
      <c r="J8" s="20"/>
      <c r="K8" s="20"/>
      <c r="L8" s="20"/>
      <c r="M8" s="20"/>
      <c r="N8" s="20"/>
      <c r="O8" s="20"/>
      <c r="P8" s="20"/>
      <c r="Q8" s="20"/>
      <c r="R8" s="20"/>
      <c r="S8" s="20"/>
      <c r="T8" s="20"/>
      <c r="U8" s="20"/>
      <c r="V8" s="20"/>
    </row>
    <row r="9" spans="1:22" ht="19" x14ac:dyDescent="0.25">
      <c r="A9" s="20"/>
      <c r="B9" s="29" t="s">
        <v>551</v>
      </c>
      <c r="C9" s="27">
        <v>21467000000</v>
      </c>
      <c r="D9" s="27">
        <v>14704000000</v>
      </c>
      <c r="E9" s="27">
        <v>13710000000</v>
      </c>
      <c r="F9" s="28">
        <v>11543000000</v>
      </c>
      <c r="G9" s="20"/>
      <c r="H9" s="20"/>
      <c r="I9" s="20"/>
      <c r="J9" s="20"/>
      <c r="K9" s="20"/>
      <c r="L9" s="20"/>
      <c r="M9" s="20"/>
      <c r="N9" s="20"/>
      <c r="O9" s="20"/>
      <c r="P9" s="20"/>
      <c r="Q9" s="20"/>
      <c r="R9" s="20"/>
      <c r="S9" s="20"/>
      <c r="T9" s="20"/>
      <c r="U9" s="20"/>
      <c r="V9" s="20"/>
    </row>
    <row r="10" spans="1:22" ht="19" x14ac:dyDescent="0.25">
      <c r="A10" s="20"/>
      <c r="B10" s="29" t="s">
        <v>552</v>
      </c>
      <c r="C10" s="27">
        <v>587000000</v>
      </c>
      <c r="D10" s="27">
        <v>515000000</v>
      </c>
      <c r="E10" s="27">
        <v>437000000</v>
      </c>
      <c r="F10" s="28">
        <v>376000000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7825000000</v>
      </c>
      <c r="D12" s="27">
        <v>7207000000</v>
      </c>
      <c r="E12" s="27">
        <v>6465000000</v>
      </c>
      <c r="F12" s="28">
        <v>5628000000</v>
      </c>
      <c r="G12" s="20"/>
      <c r="H12" s="20"/>
      <c r="I12" s="20"/>
      <c r="J12" s="20"/>
      <c r="K12" s="20"/>
      <c r="L12" s="20"/>
      <c r="M12" s="20"/>
      <c r="N12" s="20"/>
      <c r="O12" s="20"/>
      <c r="P12" s="20"/>
      <c r="Q12" s="20"/>
      <c r="R12" s="20"/>
      <c r="S12" s="20"/>
      <c r="T12" s="20"/>
      <c r="U12" s="20"/>
      <c r="V12" s="20"/>
    </row>
    <row r="13" spans="1:22" ht="19" x14ac:dyDescent="0.25">
      <c r="A13" s="20"/>
      <c r="B13" s="29" t="s">
        <v>555</v>
      </c>
      <c r="C13" s="27">
        <v>10827000000</v>
      </c>
      <c r="D13" s="27">
        <v>6164000000</v>
      </c>
      <c r="E13" s="27">
        <v>6405000000</v>
      </c>
      <c r="F13" s="28">
        <v>6436000000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1696000000</v>
      </c>
      <c r="D17" s="34">
        <v>1706000000</v>
      </c>
      <c r="E17" s="34">
        <v>1083000000</v>
      </c>
      <c r="F17" s="35">
        <v>1252000000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1.7341513292433537</v>
      </c>
      <c r="D24" s="50">
        <f>D17/(D4)</f>
        <v>1.7479508196721312</v>
      </c>
      <c r="E24" s="50">
        <f>E17/(E4)</f>
        <v>1.2377142857142858</v>
      </c>
      <c r="F24" s="51">
        <f>F17/(F4)</f>
        <v>1.4626168224299065</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5.2517495510001858E-2</v>
      </c>
      <c r="D25" s="50">
        <f>D17/D6</f>
        <v>8.1751964730688131E-2</v>
      </c>
      <c r="E25" s="50">
        <f>E17/E6</f>
        <v>5.384041759880686E-2</v>
      </c>
      <c r="F25" s="51">
        <f>F17/F6</f>
        <v>6.9636798487123869E-2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0.38527280609401127</v>
      </c>
      <c r="D26" s="50">
        <f>D8/D6</f>
        <v>0.28124400996741422</v>
      </c>
      <c r="E26" s="50">
        <f>E8/E6</f>
        <v>0.29023117076808352</v>
      </c>
      <c r="F26" s="51">
        <f>F8/F6</f>
        <v>0.36815173257689526</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1.8807604695987383</v>
      </c>
      <c r="D27" s="50">
        <f>D9/(D13+D10)</f>
        <v>2.2015271747267553</v>
      </c>
      <c r="E27" s="50">
        <f>E9/(E13+E10)</f>
        <v>2.003800058462438</v>
      </c>
      <c r="F27" s="51">
        <f>F9/(F13+F10)</f>
        <v>1.6945096887844979</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0.11641416534293814</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0.14858945155072717</v>
      </c>
      <c r="D31" s="50">
        <f>D17/(D13+D10)</f>
        <v>0.2554274592004791</v>
      </c>
      <c r="E31" s="50">
        <f>E17/(E13+E10)</f>
        <v>0.15828705057000877</v>
      </c>
      <c r="F31" s="51">
        <f>F17/(F13+F10)</f>
        <v>0.1837933059307105</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630</v>
      </c>
      <c r="D2" s="23" t="s">
        <v>631</v>
      </c>
      <c r="E2" s="23" t="s">
        <v>632</v>
      </c>
      <c r="F2" s="23" t="s">
        <v>633</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0.45250000000000001</v>
      </c>
      <c r="J2" s="20"/>
      <c r="K2" s="20"/>
      <c r="L2" s="20"/>
      <c r="M2" s="20"/>
      <c r="N2" s="20"/>
      <c r="O2" s="20"/>
      <c r="P2" s="20"/>
      <c r="Q2" s="20"/>
      <c r="R2" s="20"/>
      <c r="S2" s="20"/>
      <c r="T2" s="20"/>
      <c r="U2" s="20"/>
      <c r="V2" s="20"/>
    </row>
    <row r="3" spans="1:22" ht="19" x14ac:dyDescent="0.25">
      <c r="A3" s="20"/>
      <c r="B3" s="26" t="s">
        <v>545</v>
      </c>
      <c r="C3" s="27">
        <v>186000000</v>
      </c>
      <c r="D3" s="27">
        <v>167000000</v>
      </c>
      <c r="E3" s="27">
        <v>204000000</v>
      </c>
      <c r="F3" s="28">
        <v>114000000</v>
      </c>
      <c r="G3" s="20"/>
      <c r="H3" s="20"/>
      <c r="I3" s="20"/>
      <c r="J3" s="20"/>
      <c r="K3" s="20"/>
      <c r="L3" s="20"/>
      <c r="M3" s="20"/>
      <c r="N3" s="20"/>
      <c r="O3" s="20"/>
      <c r="P3" s="20"/>
      <c r="Q3" s="20"/>
      <c r="R3" s="20"/>
      <c r="S3" s="20"/>
      <c r="T3" s="20"/>
      <c r="U3" s="20"/>
      <c r="V3" s="20"/>
    </row>
    <row r="4" spans="1:22" ht="19" x14ac:dyDescent="0.25">
      <c r="A4" s="20"/>
      <c r="B4" s="29" t="s">
        <v>546</v>
      </c>
      <c r="C4" s="27">
        <v>851000000</v>
      </c>
      <c r="D4" s="27">
        <v>931000000</v>
      </c>
      <c r="E4" s="27">
        <v>896000000</v>
      </c>
      <c r="F4" s="28">
        <v>639000000</v>
      </c>
      <c r="G4" s="20"/>
      <c r="H4" s="20"/>
      <c r="I4" s="20"/>
      <c r="J4" s="20"/>
      <c r="K4" s="20"/>
      <c r="L4" s="20"/>
      <c r="M4" s="20"/>
      <c r="N4" s="20"/>
      <c r="O4" s="20"/>
      <c r="P4" s="20"/>
      <c r="Q4" s="20"/>
      <c r="R4" s="20"/>
      <c r="S4" s="20"/>
      <c r="T4" s="20"/>
      <c r="U4" s="20"/>
      <c r="V4" s="20"/>
    </row>
    <row r="5" spans="1:22" ht="19" x14ac:dyDescent="0.25">
      <c r="A5" s="20"/>
      <c r="B5" s="29" t="s">
        <v>547</v>
      </c>
      <c r="C5" s="27">
        <v>2759000000</v>
      </c>
      <c r="D5" s="27">
        <v>2759000000</v>
      </c>
      <c r="E5" s="27">
        <v>2346000000</v>
      </c>
      <c r="F5" s="28">
        <v>2039000000</v>
      </c>
      <c r="G5" s="20"/>
      <c r="H5" s="20"/>
      <c r="I5" s="20"/>
      <c r="J5" s="20"/>
      <c r="K5" s="20"/>
      <c r="L5" s="20"/>
      <c r="M5" s="20"/>
      <c r="N5" s="20"/>
      <c r="O5" s="20"/>
      <c r="P5" s="20"/>
      <c r="Q5" s="20"/>
      <c r="R5" s="20"/>
      <c r="S5" s="20"/>
      <c r="T5" s="20"/>
      <c r="U5" s="20"/>
      <c r="V5" s="20"/>
    </row>
    <row r="6" spans="1:22" ht="19" x14ac:dyDescent="0.25">
      <c r="A6" s="20"/>
      <c r="B6" s="29" t="s">
        <v>548</v>
      </c>
      <c r="C6" s="27">
        <v>9887000000</v>
      </c>
      <c r="D6" s="27">
        <v>9818000000</v>
      </c>
      <c r="E6" s="27">
        <v>10026000000</v>
      </c>
      <c r="F6" s="28">
        <v>9360000000</v>
      </c>
      <c r="G6" s="20"/>
      <c r="H6" s="20"/>
      <c r="I6" s="20"/>
      <c r="J6" s="20"/>
      <c r="K6" s="20"/>
      <c r="L6" s="20"/>
      <c r="M6" s="20"/>
      <c r="N6" s="20"/>
      <c r="O6" s="20"/>
      <c r="P6" s="20"/>
      <c r="Q6" s="20"/>
      <c r="R6" s="20"/>
      <c r="S6" s="20"/>
      <c r="T6" s="20"/>
      <c r="U6" s="20"/>
      <c r="V6" s="20"/>
    </row>
    <row r="7" spans="1:22" ht="19" x14ac:dyDescent="0.25">
      <c r="A7" s="20"/>
      <c r="B7" s="29" t="s">
        <v>549</v>
      </c>
      <c r="C7" s="27">
        <v>4106000000</v>
      </c>
      <c r="D7" s="27">
        <v>3467000000</v>
      </c>
      <c r="E7" s="27">
        <v>3953000000</v>
      </c>
      <c r="F7" s="28">
        <v>3452000000</v>
      </c>
      <c r="G7" s="20"/>
      <c r="H7" s="20"/>
      <c r="I7" s="20"/>
      <c r="J7" s="20"/>
      <c r="K7" s="20"/>
      <c r="L7" s="20"/>
      <c r="M7" s="20"/>
      <c r="N7" s="20"/>
      <c r="O7" s="20"/>
      <c r="P7" s="20"/>
      <c r="Q7" s="20"/>
      <c r="R7" s="20"/>
      <c r="S7" s="20"/>
      <c r="T7" s="20"/>
      <c r="U7" s="20"/>
      <c r="V7" s="20"/>
    </row>
    <row r="8" spans="1:22" ht="19" x14ac:dyDescent="0.25">
      <c r="A8" s="20"/>
      <c r="B8" s="29" t="s">
        <v>550</v>
      </c>
      <c r="C8" s="27">
        <v>4635000000</v>
      </c>
      <c r="D8" s="27">
        <v>5192000000</v>
      </c>
      <c r="E8" s="27">
        <v>5235000000</v>
      </c>
      <c r="F8" s="28">
        <v>5223000000</v>
      </c>
      <c r="G8" s="20"/>
      <c r="H8" s="20"/>
      <c r="I8" s="20"/>
      <c r="J8" s="20"/>
      <c r="K8" s="20"/>
      <c r="L8" s="20"/>
      <c r="M8" s="20"/>
      <c r="N8" s="20"/>
      <c r="O8" s="20"/>
      <c r="P8" s="20"/>
      <c r="Q8" s="20"/>
      <c r="R8" s="20"/>
      <c r="S8" s="20"/>
      <c r="T8" s="20"/>
      <c r="U8" s="20"/>
      <c r="V8" s="20"/>
    </row>
    <row r="9" spans="1:22" ht="19" x14ac:dyDescent="0.25">
      <c r="A9" s="20"/>
      <c r="B9" s="29" t="s">
        <v>551</v>
      </c>
      <c r="C9" s="27">
        <v>8741000000</v>
      </c>
      <c r="D9" s="27">
        <v>8659000000</v>
      </c>
      <c r="E9" s="27">
        <v>9188000000</v>
      </c>
      <c r="F9" s="28">
        <v>8675000000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208000000</v>
      </c>
      <c r="D12" s="27">
        <v>265000000</v>
      </c>
      <c r="E12" s="27">
        <v>122000000</v>
      </c>
      <c r="F12" s="28">
        <v>211000000</v>
      </c>
      <c r="G12" s="20"/>
      <c r="H12" s="20"/>
      <c r="I12" s="20"/>
      <c r="J12" s="20"/>
      <c r="K12" s="20"/>
      <c r="L12" s="20"/>
      <c r="M12" s="20"/>
      <c r="N12" s="20"/>
      <c r="O12" s="20"/>
      <c r="P12" s="20"/>
      <c r="Q12" s="20"/>
      <c r="R12" s="20"/>
      <c r="S12" s="20"/>
      <c r="T12" s="20"/>
      <c r="U12" s="20"/>
      <c r="V12" s="20"/>
    </row>
    <row r="13" spans="1:22" ht="19" x14ac:dyDescent="0.25">
      <c r="A13" s="20"/>
      <c r="B13" s="29" t="s">
        <v>555</v>
      </c>
      <c r="C13" s="27">
        <v>1146000000</v>
      </c>
      <c r="D13" s="27">
        <v>1159000000</v>
      </c>
      <c r="E13" s="27">
        <v>838000000</v>
      </c>
      <c r="F13" s="28">
        <v>685000000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1029000000</v>
      </c>
      <c r="D15" s="27">
        <v>956000000</v>
      </c>
      <c r="E15" s="27">
        <v>881000000</v>
      </c>
      <c r="F15" s="28">
        <v>881000000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1685000000</v>
      </c>
      <c r="D17" s="34">
        <v>1107000000</v>
      </c>
      <c r="E17" s="34">
        <v>1211000000</v>
      </c>
      <c r="F17" s="35">
        <v>1333000000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Fail</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1.9800235017626322</v>
      </c>
      <c r="D24" s="50">
        <f>D17/(D4)</f>
        <v>1.1890440386680987</v>
      </c>
      <c r="E24" s="50">
        <f>E17/(E4)</f>
        <v>1.3515625</v>
      </c>
      <c r="F24" s="51">
        <f>F17/(F4)</f>
        <v>2.0860719874804383</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0.17042581167189239</v>
      </c>
      <c r="D25" s="50">
        <f>D17/D6</f>
        <v>0.11275208800162966</v>
      </c>
      <c r="E25" s="50">
        <f>E17/E6</f>
        <v>0.12078595651306603</v>
      </c>
      <c r="F25" s="51">
        <f>F17/F6</f>
        <v>0.14241452991452991</v>
      </c>
      <c r="G25" s="46">
        <f>(IF(C25 &gt; 0.17, 100, IF(C25 &gt;= 0.1, 50, 0))) +
  (IF(D25 &gt; 0.17, 100, IF(D25 &gt;= 0.1, 50, 0))) +
  (IF(E25 &gt; 0.17, 100, IF(E25 &gt;= 0.1, 50, 0))) +
  (IF(F25 &gt; 0.17, 100, IF(F25 &gt;= 0.1, 50, 0)))</f>
        <v>250</v>
      </c>
      <c r="H25" s="47" t="s">
        <v>572</v>
      </c>
      <c r="I25" s="20"/>
      <c r="J25" s="20"/>
      <c r="K25" s="20"/>
      <c r="L25" s="20"/>
      <c r="M25" s="20"/>
      <c r="N25" s="20"/>
      <c r="O25" s="20"/>
      <c r="P25" s="20"/>
      <c r="Q25" s="20"/>
      <c r="R25" s="20"/>
      <c r="S25" s="20"/>
      <c r="T25" s="20"/>
      <c r="U25" s="20"/>
      <c r="V25" s="20"/>
    </row>
    <row r="26" spans="1:22" x14ac:dyDescent="0.2">
      <c r="A26" s="20"/>
      <c r="B26" s="39" t="s">
        <v>489</v>
      </c>
      <c r="C26" s="50">
        <f>C8/C6</f>
        <v>0.46879741074137754</v>
      </c>
      <c r="D26" s="50">
        <f>D8/D6</f>
        <v>0.52882460786310859</v>
      </c>
      <c r="E26" s="50">
        <f>E8/E6</f>
        <v>0.52214242968282465</v>
      </c>
      <c r="F26" s="51">
        <f>F8/F6</f>
        <v>0.55801282051282053</v>
      </c>
      <c r="G26" s="46">
        <f>(IF(C26 &lt; 0.5, 100, 0)) +
  (IF(D26 &lt; 0.5, 100, 0)) +
  (IF(E26 &lt; 0.5, 100, 0)) +
  (IF(F26 &lt; 0.5, 100, 0))</f>
        <v>100</v>
      </c>
      <c r="H26" s="47" t="s">
        <v>573</v>
      </c>
      <c r="I26" s="20"/>
      <c r="J26" s="20"/>
      <c r="K26" s="20"/>
      <c r="L26" s="20"/>
      <c r="M26" s="20"/>
      <c r="N26" s="20"/>
      <c r="O26" s="20"/>
      <c r="P26" s="20"/>
      <c r="Q26" s="20"/>
      <c r="R26" s="20"/>
      <c r="S26" s="20"/>
      <c r="T26" s="20"/>
      <c r="U26" s="20"/>
      <c r="V26" s="20"/>
    </row>
    <row r="27" spans="1:22" x14ac:dyDescent="0.2">
      <c r="A27" s="20"/>
      <c r="B27" s="39" t="s">
        <v>574</v>
      </c>
      <c r="C27" s="50">
        <f>C9/(C13+C10)</f>
        <v>7.6273996509598607</v>
      </c>
      <c r="D27" s="50">
        <f>D9/(D13+D10)</f>
        <v>7.4710957722174287</v>
      </c>
      <c r="E27" s="50">
        <f>E9/(E13+E10)</f>
        <v>10.964200477326969</v>
      </c>
      <c r="F27" s="51">
        <f>F9/(F13+F10)</f>
        <v>12.664233576642335</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0.17841195335034787</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1.4703315881326353</v>
      </c>
      <c r="D31" s="50">
        <f>D17/(D13+D10)</f>
        <v>0.95513373597929252</v>
      </c>
      <c r="E31" s="50">
        <f>E17/(E13+E10)</f>
        <v>1.4451073985680192</v>
      </c>
      <c r="F31" s="51">
        <f>F17/(F13+F10)</f>
        <v>1.9459854014598541</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0.34208333333333329</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1491444000</v>
      </c>
      <c r="D4" s="27">
        <v>1398257000</v>
      </c>
      <c r="E4" s="27">
        <v>1323453000</v>
      </c>
      <c r="F4" s="28">
        <v>960183000</v>
      </c>
      <c r="G4" s="20"/>
      <c r="H4" s="20"/>
      <c r="I4" s="20"/>
      <c r="J4" s="20"/>
      <c r="K4" s="20"/>
      <c r="L4" s="20"/>
      <c r="M4" s="20"/>
      <c r="N4" s="20"/>
      <c r="O4" s="20"/>
      <c r="P4" s="20"/>
      <c r="Q4" s="20"/>
      <c r="R4" s="20"/>
      <c r="S4" s="20"/>
      <c r="T4" s="20"/>
      <c r="U4" s="20"/>
      <c r="V4" s="20"/>
    </row>
    <row r="5" spans="1:22" ht="19" x14ac:dyDescent="0.25">
      <c r="A5" s="20"/>
      <c r="B5" s="29" t="s">
        <v>547</v>
      </c>
      <c r="C5" s="27">
        <v>0</v>
      </c>
      <c r="D5" s="27">
        <v>0</v>
      </c>
      <c r="E5" s="27">
        <v>0</v>
      </c>
      <c r="F5" s="28">
        <v>0</v>
      </c>
      <c r="G5" s="20"/>
      <c r="H5" s="20"/>
      <c r="I5" s="20"/>
      <c r="J5" s="20"/>
      <c r="K5" s="20"/>
      <c r="L5" s="20"/>
      <c r="M5" s="20"/>
      <c r="N5" s="20"/>
      <c r="O5" s="20"/>
      <c r="P5" s="20"/>
      <c r="Q5" s="20"/>
      <c r="R5" s="20"/>
      <c r="S5" s="20"/>
      <c r="T5" s="20"/>
      <c r="U5" s="20"/>
      <c r="V5" s="20"/>
    </row>
    <row r="6" spans="1:22" ht="19" x14ac:dyDescent="0.25">
      <c r="A6" s="20"/>
      <c r="B6" s="29" t="s">
        <v>548</v>
      </c>
      <c r="C6" s="27">
        <v>48731992000</v>
      </c>
      <c r="D6" s="27">
        <v>48594768000</v>
      </c>
      <c r="E6" s="27">
        <v>44584663000</v>
      </c>
      <c r="F6" s="28">
        <v>39280359000</v>
      </c>
      <c r="G6" s="20"/>
      <c r="H6" s="20"/>
      <c r="I6" s="20"/>
      <c r="J6" s="20"/>
      <c r="K6" s="20"/>
      <c r="L6" s="20"/>
      <c r="M6" s="20"/>
      <c r="N6" s="20"/>
      <c r="O6" s="20"/>
      <c r="P6" s="20"/>
      <c r="Q6" s="20"/>
      <c r="R6" s="20"/>
      <c r="S6" s="20"/>
      <c r="T6" s="20"/>
      <c r="U6" s="20"/>
      <c r="V6" s="20"/>
    </row>
    <row r="7" spans="1:22" ht="19" x14ac:dyDescent="0.25">
      <c r="A7" s="20"/>
      <c r="B7" s="29" t="s">
        <v>549</v>
      </c>
      <c r="C7" s="27">
        <v>8860655000</v>
      </c>
      <c r="D7" s="27">
        <v>7930974000</v>
      </c>
      <c r="E7" s="27">
        <v>8488966000</v>
      </c>
      <c r="F7" s="28">
        <v>7805785000</v>
      </c>
      <c r="G7" s="20"/>
      <c r="H7" s="20"/>
      <c r="I7" s="20"/>
      <c r="J7" s="20"/>
      <c r="K7" s="20"/>
      <c r="L7" s="20"/>
      <c r="M7" s="20"/>
      <c r="N7" s="20"/>
      <c r="O7" s="20"/>
      <c r="P7" s="20"/>
      <c r="Q7" s="20"/>
      <c r="R7" s="20"/>
      <c r="S7" s="20"/>
      <c r="T7" s="20"/>
      <c r="U7" s="20"/>
      <c r="V7" s="20"/>
    </row>
    <row r="8" spans="1:22" ht="19" x14ac:dyDescent="0.25">
      <c r="A8" s="20"/>
      <c r="B8" s="29" t="s">
        <v>550</v>
      </c>
      <c r="C8" s="27">
        <v>19283024000</v>
      </c>
      <c r="D8" s="27">
        <v>19886393000</v>
      </c>
      <c r="E8" s="27">
        <v>20246449000</v>
      </c>
      <c r="F8" s="28">
        <v>20409334000</v>
      </c>
      <c r="G8" s="20"/>
      <c r="H8" s="20"/>
      <c r="I8" s="20"/>
      <c r="J8" s="20"/>
      <c r="K8" s="20"/>
      <c r="L8" s="20"/>
      <c r="M8" s="20"/>
      <c r="N8" s="20"/>
      <c r="O8" s="20"/>
      <c r="P8" s="20"/>
      <c r="Q8" s="20"/>
      <c r="R8" s="20"/>
      <c r="S8" s="20"/>
      <c r="T8" s="20"/>
      <c r="U8" s="20"/>
      <c r="V8" s="20"/>
    </row>
    <row r="9" spans="1:22" ht="19" x14ac:dyDescent="0.25">
      <c r="A9" s="20"/>
      <c r="B9" s="29" t="s">
        <v>551</v>
      </c>
      <c r="C9" s="27">
        <v>28143679000</v>
      </c>
      <c r="D9" s="27">
        <v>27817367000</v>
      </c>
      <c r="E9" s="27">
        <v>28735415000</v>
      </c>
      <c r="F9" s="28">
        <v>28215119000</v>
      </c>
      <c r="G9" s="20"/>
      <c r="H9" s="20"/>
      <c r="I9" s="20"/>
      <c r="J9" s="20"/>
      <c r="K9" s="20"/>
      <c r="L9" s="20"/>
      <c r="M9" s="20"/>
      <c r="N9" s="20"/>
      <c r="O9" s="20"/>
      <c r="P9" s="20"/>
      <c r="Q9" s="20"/>
      <c r="R9" s="20"/>
      <c r="S9" s="20"/>
      <c r="T9" s="20"/>
      <c r="U9" s="20"/>
      <c r="V9" s="20"/>
    </row>
    <row r="10" spans="1:22" ht="19" x14ac:dyDescent="0.25">
      <c r="A10" s="20"/>
      <c r="B10" s="29" t="s">
        <v>552</v>
      </c>
      <c r="C10" s="27">
        <v>6922200000</v>
      </c>
      <c r="D10" s="27">
        <v>824190000</v>
      </c>
      <c r="E10" s="27">
        <v>824190000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22589286000</v>
      </c>
      <c r="D12" s="27">
        <v>17181296000</v>
      </c>
      <c r="E12" s="27">
        <v>12689372000</v>
      </c>
      <c r="F12" s="28">
        <v>7573144000</v>
      </c>
      <c r="G12" s="20"/>
      <c r="H12" s="20"/>
      <c r="I12" s="20"/>
      <c r="J12" s="20"/>
      <c r="K12" s="20"/>
      <c r="L12" s="20"/>
      <c r="M12" s="20"/>
      <c r="N12" s="20"/>
      <c r="O12" s="20"/>
      <c r="P12" s="20"/>
      <c r="Q12" s="20"/>
      <c r="R12" s="20"/>
      <c r="S12" s="20"/>
      <c r="T12" s="20"/>
      <c r="U12" s="20"/>
      <c r="V12" s="20"/>
    </row>
    <row r="13" spans="1:22" ht="19" x14ac:dyDescent="0.25">
      <c r="A13" s="20"/>
      <c r="B13" s="29" t="s">
        <v>555</v>
      </c>
      <c r="C13" s="27">
        <v>20588313000</v>
      </c>
      <c r="D13" s="27">
        <v>20777401000</v>
      </c>
      <c r="E13" s="27">
        <v>15849248000</v>
      </c>
      <c r="F13" s="28">
        <v>11065240000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2675758000</v>
      </c>
      <c r="D15" s="27">
        <v>2711041000</v>
      </c>
      <c r="E15" s="27">
        <v>2273885000</v>
      </c>
      <c r="F15" s="28">
        <v>1829600000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7274301000</v>
      </c>
      <c r="D17" s="34">
        <v>2026257000</v>
      </c>
      <c r="E17" s="34">
        <v>392610000</v>
      </c>
      <c r="F17" s="35">
        <v>2427077000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4.8773544296668199</v>
      </c>
      <c r="D24" s="50">
        <f>D17/(D4)</f>
        <v>1.4491305961636523</v>
      </c>
      <c r="E24" s="50">
        <f>E17/(E4)</f>
        <v>0.29665579359448352</v>
      </c>
      <c r="F24" s="51">
        <f>F17/(F4)</f>
        <v>2.52772336106763</v>
      </c>
      <c r="G24" s="46">
        <f>(IF(C24 &gt; 0.5, 100, IF(C24 &gt;= 0.2, 50, 0))) +
  (IF(D24 &gt; 0.5, 100, IF(D24 &gt;= 0.2, 50, 0))) +
  (IF(E24 &gt; 0.5, 100, IF(E24 &gt;= 0.2, 50, 0))) +
  (IF(F24 &gt; 0.5, 100, IF(F24 &gt;= 0.2, 50, 0)))</f>
        <v>350</v>
      </c>
      <c r="H24" s="47" t="s">
        <v>571</v>
      </c>
      <c r="I24" s="20"/>
      <c r="J24" s="20"/>
      <c r="K24" s="20"/>
      <c r="L24" s="20"/>
      <c r="M24" s="20"/>
      <c r="N24" s="20"/>
      <c r="O24" s="20"/>
      <c r="P24" s="20"/>
      <c r="Q24" s="20"/>
      <c r="R24" s="20"/>
      <c r="S24" s="20"/>
      <c r="T24" s="20"/>
      <c r="U24" s="20"/>
      <c r="V24" s="20"/>
    </row>
    <row r="25" spans="1:22" x14ac:dyDescent="0.2">
      <c r="A25" s="20"/>
      <c r="B25" s="39" t="s">
        <v>487</v>
      </c>
      <c r="C25" s="50">
        <f>C17/C6</f>
        <v>0.14927157092203414</v>
      </c>
      <c r="D25" s="50">
        <f>D17/D6</f>
        <v>4.1697019728543616E-2</v>
      </c>
      <c r="E25" s="50">
        <f>E17/E6</f>
        <v>8.8059429763997551E-3</v>
      </c>
      <c r="F25" s="51">
        <f>F17/F6</f>
        <v>6.1788564610623847E-2</v>
      </c>
      <c r="G25" s="46">
        <f>(IF(C25 &gt; 0.17, 100, IF(C25 &gt;= 0.1, 50, 0))) +
  (IF(D25 &gt; 0.17, 100, IF(D25 &gt;= 0.1, 50, 0))) +
  (IF(E25 &gt; 0.17, 100, IF(E25 &gt;= 0.1, 50, 0))) +
  (IF(F25 &gt; 0.17, 100, IF(F25 &gt;= 0.1, 50, 0)))</f>
        <v>50</v>
      </c>
      <c r="H25" s="47" t="s">
        <v>572</v>
      </c>
      <c r="I25" s="20"/>
      <c r="J25" s="20"/>
      <c r="K25" s="20"/>
      <c r="L25" s="20"/>
      <c r="M25" s="20"/>
      <c r="N25" s="20"/>
      <c r="O25" s="20"/>
      <c r="P25" s="20"/>
      <c r="Q25" s="20"/>
      <c r="R25" s="20"/>
      <c r="S25" s="20"/>
      <c r="T25" s="20"/>
      <c r="U25" s="20"/>
      <c r="V25" s="20"/>
    </row>
    <row r="26" spans="1:22" x14ac:dyDescent="0.2">
      <c r="A26" s="20"/>
      <c r="B26" s="39" t="s">
        <v>489</v>
      </c>
      <c r="C26" s="50">
        <f>C8/C6</f>
        <v>0.39569537809987326</v>
      </c>
      <c r="D26" s="50">
        <f>D8/D6</f>
        <v>0.40922909643276822</v>
      </c>
      <c r="E26" s="50">
        <f>E8/E6</f>
        <v>0.45411241529402163</v>
      </c>
      <c r="F26" s="51">
        <f>F8/F6</f>
        <v>0.51958114741262929</v>
      </c>
      <c r="G26" s="46">
        <f>(IF(C26 &lt; 0.5, 100, 0)) +
  (IF(D26 &lt; 0.5, 100, 0)) +
  (IF(E26 &lt; 0.5, 100, 0)) +
  (IF(F26 &lt; 0.5, 100, 0))</f>
        <v>300</v>
      </c>
      <c r="H26" s="47" t="s">
        <v>573</v>
      </c>
      <c r="I26" s="20"/>
      <c r="J26" s="20"/>
      <c r="K26" s="20"/>
      <c r="L26" s="20"/>
      <c r="M26" s="20"/>
      <c r="N26" s="20"/>
      <c r="O26" s="20"/>
      <c r="P26" s="20"/>
      <c r="Q26" s="20"/>
      <c r="R26" s="20"/>
      <c r="S26" s="20"/>
      <c r="T26" s="20"/>
      <c r="U26" s="20"/>
      <c r="V26" s="20"/>
    </row>
    <row r="27" spans="1:22" x14ac:dyDescent="0.2">
      <c r="A27" s="20"/>
      <c r="B27" s="39" t="s">
        <v>574</v>
      </c>
      <c r="C27" s="50">
        <f>C9/(C13+C10)</f>
        <v>1.0230154195961376</v>
      </c>
      <c r="D27" s="50">
        <f>D9/(D13+D10)</f>
        <v>1.2877462127673838</v>
      </c>
      <c r="E27" s="50">
        <f>E9/(E13+E10)</f>
        <v>1.7234247070100359</v>
      </c>
      <c r="F27" s="51">
        <f>F9/(F13+F10)</f>
        <v>2.5498876662413106</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0.44810883716926436</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Fail</v>
      </c>
      <c r="G30" s="46">
        <f>(COUNTIF(C30:F30, "Pass") * 100) + (COUNTIF(C30:F30, "Fail") * 0)</f>
        <v>300</v>
      </c>
      <c r="H30" s="47" t="s">
        <v>579</v>
      </c>
      <c r="I30" s="20"/>
      <c r="J30" s="20"/>
      <c r="K30" s="20"/>
      <c r="L30" s="20"/>
      <c r="M30" s="20"/>
      <c r="N30" s="20"/>
      <c r="O30" s="20"/>
      <c r="P30" s="20"/>
      <c r="Q30" s="20"/>
      <c r="R30" s="20"/>
      <c r="S30" s="20"/>
      <c r="T30" s="20"/>
      <c r="U30" s="20"/>
      <c r="V30" s="20"/>
    </row>
    <row r="31" spans="1:22" x14ac:dyDescent="0.2">
      <c r="A31" s="20"/>
      <c r="B31" s="39" t="s">
        <v>580</v>
      </c>
      <c r="C31" s="50">
        <f>C17/(C13+C10)</f>
        <v>0.26441895140232391</v>
      </c>
      <c r="D31" s="50">
        <f>D17/(D13+D10)</f>
        <v>9.3801285284958874E-2</v>
      </c>
      <c r="E31" s="50">
        <f>E17/(E13+E10)</f>
        <v>2.3547033311306281E-2</v>
      </c>
      <c r="F31" s="51">
        <f>F17/(F13+F10)</f>
        <v>0.21934246342600794</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0.50416666666666676</v>
      </c>
      <c r="J2" s="20"/>
      <c r="K2" s="20"/>
      <c r="L2" s="20"/>
      <c r="M2" s="20"/>
      <c r="N2" s="20"/>
      <c r="O2" s="20"/>
      <c r="P2" s="20"/>
      <c r="Q2" s="20"/>
      <c r="R2" s="20"/>
      <c r="S2" s="20"/>
      <c r="T2" s="20"/>
      <c r="U2" s="20"/>
      <c r="V2" s="20"/>
    </row>
    <row r="3" spans="1:22" ht="19" x14ac:dyDescent="0.25">
      <c r="A3" s="20"/>
      <c r="B3" s="26" t="s">
        <v>545</v>
      </c>
      <c r="C3" s="27">
        <v>2642000000</v>
      </c>
      <c r="D3" s="27">
        <v>1753000000</v>
      </c>
      <c r="E3" s="27">
        <v>1787000000</v>
      </c>
      <c r="F3" s="28">
        <v>1790000000</v>
      </c>
      <c r="G3" s="20"/>
      <c r="H3" s="20"/>
      <c r="I3" s="20"/>
      <c r="J3" s="20"/>
      <c r="K3" s="20"/>
      <c r="L3" s="20"/>
      <c r="M3" s="20"/>
      <c r="N3" s="20"/>
      <c r="O3" s="20"/>
      <c r="P3" s="20"/>
      <c r="Q3" s="20"/>
      <c r="R3" s="20"/>
      <c r="S3" s="20"/>
      <c r="T3" s="20"/>
      <c r="U3" s="20"/>
      <c r="V3" s="20"/>
    </row>
    <row r="4" spans="1:22" ht="19" x14ac:dyDescent="0.25">
      <c r="A4" s="20"/>
      <c r="B4" s="29" t="s">
        <v>546</v>
      </c>
      <c r="C4" s="27">
        <v>37563000000</v>
      </c>
      <c r="D4" s="27">
        <v>24073000000</v>
      </c>
      <c r="E4" s="27">
        <v>24124000000</v>
      </c>
      <c r="F4" s="28">
        <v>24281000000</v>
      </c>
      <c r="G4" s="20"/>
      <c r="H4" s="20"/>
      <c r="I4" s="20"/>
      <c r="J4" s="20"/>
      <c r="K4" s="20"/>
      <c r="L4" s="20"/>
      <c r="M4" s="20"/>
      <c r="N4" s="20"/>
      <c r="O4" s="20"/>
      <c r="P4" s="20"/>
      <c r="Q4" s="20"/>
      <c r="R4" s="20"/>
      <c r="S4" s="20"/>
      <c r="T4" s="20"/>
      <c r="U4" s="20"/>
      <c r="V4" s="20"/>
    </row>
    <row r="5" spans="1:22" ht="19" x14ac:dyDescent="0.25">
      <c r="A5" s="20"/>
      <c r="B5" s="29" t="s">
        <v>547</v>
      </c>
      <c r="C5" s="27">
        <v>3001000000</v>
      </c>
      <c r="D5" s="27">
        <v>1971000000</v>
      </c>
      <c r="E5" s="27">
        <v>2771000000</v>
      </c>
      <c r="F5" s="28">
        <v>2771000000</v>
      </c>
      <c r="G5" s="20"/>
      <c r="H5" s="20"/>
      <c r="I5" s="20"/>
      <c r="J5" s="20"/>
      <c r="K5" s="20"/>
      <c r="L5" s="20"/>
      <c r="M5" s="20"/>
      <c r="N5" s="20"/>
      <c r="O5" s="20"/>
      <c r="P5" s="20"/>
      <c r="Q5" s="20"/>
      <c r="R5" s="20"/>
      <c r="S5" s="20"/>
      <c r="T5" s="20"/>
      <c r="U5" s="20"/>
      <c r="V5" s="20"/>
    </row>
    <row r="6" spans="1:22" ht="19" x14ac:dyDescent="0.25">
      <c r="A6" s="20"/>
      <c r="B6" s="29" t="s">
        <v>548</v>
      </c>
      <c r="C6" s="27">
        <v>55506000000</v>
      </c>
      <c r="D6" s="27">
        <v>38482000000</v>
      </c>
      <c r="E6" s="27">
        <v>40564000000</v>
      </c>
      <c r="F6" s="28">
        <v>41369000000</v>
      </c>
      <c r="G6" s="20"/>
      <c r="H6" s="20"/>
      <c r="I6" s="20"/>
      <c r="J6" s="20"/>
      <c r="K6" s="20"/>
      <c r="L6" s="20"/>
      <c r="M6" s="20"/>
      <c r="N6" s="20"/>
      <c r="O6" s="20"/>
      <c r="P6" s="20"/>
      <c r="Q6" s="20"/>
      <c r="R6" s="20"/>
      <c r="S6" s="20"/>
      <c r="T6" s="20"/>
      <c r="U6" s="20"/>
      <c r="V6" s="20"/>
    </row>
    <row r="7" spans="1:22" ht="19" x14ac:dyDescent="0.25">
      <c r="A7" s="20"/>
      <c r="B7" s="29" t="s">
        <v>549</v>
      </c>
      <c r="C7" s="27">
        <v>5998000000</v>
      </c>
      <c r="D7" s="27">
        <v>2926000000</v>
      </c>
      <c r="E7" s="27">
        <v>2654000000</v>
      </c>
      <c r="F7" s="28">
        <v>3369000000</v>
      </c>
      <c r="G7" s="20"/>
      <c r="H7" s="20"/>
      <c r="I7" s="20"/>
      <c r="J7" s="20"/>
      <c r="K7" s="20"/>
      <c r="L7" s="20"/>
      <c r="M7" s="20"/>
      <c r="N7" s="20"/>
      <c r="O7" s="20"/>
      <c r="P7" s="20"/>
      <c r="Q7" s="20"/>
      <c r="R7" s="20"/>
      <c r="S7" s="20"/>
      <c r="T7" s="20"/>
      <c r="U7" s="20"/>
      <c r="V7" s="20"/>
    </row>
    <row r="8" spans="1:22" ht="19" x14ac:dyDescent="0.25">
      <c r="A8" s="20"/>
      <c r="B8" s="29" t="s">
        <v>550</v>
      </c>
      <c r="C8" s="27">
        <v>20303000000</v>
      </c>
      <c r="D8" s="27">
        <v>16023000000</v>
      </c>
      <c r="E8" s="27">
        <v>16049000000</v>
      </c>
      <c r="F8" s="28">
        <v>14121000000</v>
      </c>
      <c r="G8" s="20"/>
      <c r="H8" s="20"/>
      <c r="I8" s="20"/>
      <c r="J8" s="20"/>
      <c r="K8" s="20"/>
      <c r="L8" s="20"/>
      <c r="M8" s="20"/>
      <c r="N8" s="20"/>
      <c r="O8" s="20"/>
      <c r="P8" s="20"/>
      <c r="Q8" s="20"/>
      <c r="R8" s="20"/>
      <c r="S8" s="20"/>
      <c r="T8" s="20"/>
      <c r="U8" s="20"/>
      <c r="V8" s="20"/>
    </row>
    <row r="9" spans="1:22" ht="19" x14ac:dyDescent="0.25">
      <c r="A9" s="20"/>
      <c r="B9" s="29" t="s">
        <v>551</v>
      </c>
      <c r="C9" s="27">
        <v>26301000000</v>
      </c>
      <c r="D9" s="27">
        <v>18949000000</v>
      </c>
      <c r="E9" s="27">
        <v>18703000000</v>
      </c>
      <c r="F9" s="28">
        <v>17490000000</v>
      </c>
      <c r="G9" s="20"/>
      <c r="H9" s="20"/>
      <c r="I9" s="20"/>
      <c r="J9" s="20"/>
      <c r="K9" s="20"/>
      <c r="L9" s="20"/>
      <c r="M9" s="20"/>
      <c r="N9" s="20"/>
      <c r="O9" s="20"/>
      <c r="P9" s="20"/>
      <c r="Q9" s="20"/>
      <c r="R9" s="20"/>
      <c r="S9" s="20"/>
      <c r="T9" s="20"/>
      <c r="U9" s="20"/>
      <c r="V9" s="20"/>
    </row>
    <row r="10" spans="1:22" ht="19" x14ac:dyDescent="0.25">
      <c r="A10" s="20"/>
      <c r="B10" s="29" t="s">
        <v>552</v>
      </c>
      <c r="C10" s="27">
        <v>264000000</v>
      </c>
      <c r="D10" s="27">
        <v>239000000</v>
      </c>
      <c r="E10" s="27">
        <v>200000000</v>
      </c>
      <c r="F10" s="28">
        <v>168000000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-2996000000</v>
      </c>
      <c r="D12" s="27">
        <v>916000000</v>
      </c>
      <c r="E12" s="27">
        <v>3098000000</v>
      </c>
      <c r="F12" s="28">
        <v>4002000000</v>
      </c>
      <c r="G12" s="20"/>
      <c r="H12" s="20"/>
      <c r="I12" s="20"/>
      <c r="J12" s="20"/>
      <c r="K12" s="20"/>
      <c r="L12" s="20"/>
      <c r="M12" s="20"/>
      <c r="N12" s="20"/>
      <c r="O12" s="20"/>
      <c r="P12" s="20"/>
      <c r="Q12" s="20"/>
      <c r="R12" s="20"/>
      <c r="S12" s="20"/>
      <c r="T12" s="20"/>
      <c r="U12" s="20"/>
      <c r="V12" s="20"/>
    </row>
    <row r="13" spans="1:22" ht="19" x14ac:dyDescent="0.25">
      <c r="A13" s="20"/>
      <c r="B13" s="29" t="s">
        <v>555</v>
      </c>
      <c r="C13" s="27">
        <v>29205000000</v>
      </c>
      <c r="D13" s="27">
        <v>19533000000</v>
      </c>
      <c r="E13" s="27">
        <v>21861000000</v>
      </c>
      <c r="F13" s="28">
        <v>23879000000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200000000</v>
      </c>
      <c r="D15" s="27">
        <v>229000000</v>
      </c>
      <c r="E15" s="27">
        <v>154000000</v>
      </c>
      <c r="F15" s="28">
        <v>122000000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2763000000</v>
      </c>
      <c r="D17" s="34">
        <v>3220000000</v>
      </c>
      <c r="E17" s="34">
        <v>4279000000</v>
      </c>
      <c r="F17" s="35">
        <v>4882000000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Fail</v>
      </c>
      <c r="E21" s="44" t="str">
        <f>IF(E3&gt;F3, "Pass", "Fail")</f>
        <v>Fail</v>
      </c>
      <c r="F21" s="45"/>
      <c r="G21" s="46">
        <f>(((COUNTIF(C21:E21, "Pass") * 100) + (COUNTIF(C21:E21, "Fail") * 0)) * (400/300)) / 2</f>
        <v>66.666666666666657</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Fail</v>
      </c>
      <c r="E22" s="44" t="str">
        <f>IF(E17&gt;F17, "Pass", "Fail")</f>
        <v>Fail</v>
      </c>
      <c r="F22" s="40"/>
      <c r="G22" s="46">
        <f>(((COUNTIF(C22:F22, "Pass") * 100) + (COUNTIF(C22:F22, "Fail") * 0)) * (400/300)) / 2</f>
        <v>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Pass</v>
      </c>
      <c r="E23" s="44" t="str">
        <f>IF(E17&gt;E7, "Pass", "Fail")</f>
        <v>Pass</v>
      </c>
      <c r="F23" s="49" t="str">
        <f>IF(F17&gt;F7, "Pass", "Fail")</f>
        <v>Pass</v>
      </c>
      <c r="G23" s="46">
        <f>(COUNTIF(C23:F23, "Pass") * 100) + (COUNTIF(C23:F23, "Fail") * 0)</f>
        <v>300</v>
      </c>
      <c r="H23" s="47" t="s">
        <v>570</v>
      </c>
      <c r="I23" s="20"/>
      <c r="J23" s="20"/>
      <c r="K23" s="20"/>
      <c r="L23" s="20"/>
      <c r="M23" s="20"/>
      <c r="N23" s="20"/>
      <c r="O23" s="20"/>
      <c r="P23" s="20"/>
      <c r="Q23" s="20"/>
      <c r="R23" s="20"/>
      <c r="S23" s="20"/>
      <c r="T23" s="20"/>
      <c r="U23" s="20"/>
      <c r="V23" s="20"/>
    </row>
    <row r="24" spans="1:22" x14ac:dyDescent="0.2">
      <c r="A24" s="20"/>
      <c r="B24" s="39" t="s">
        <v>499</v>
      </c>
      <c r="C24" s="50">
        <f>C17/(C4)</f>
        <v>7.3556425205654502E-2</v>
      </c>
      <c r="D24" s="50">
        <f>D17/(D4)</f>
        <v>0.13375981389938935</v>
      </c>
      <c r="E24" s="50">
        <f>E17/(E4)</f>
        <v>0.17737522798872493</v>
      </c>
      <c r="F24" s="51">
        <f>F17/(F4)</f>
        <v>0.20106255920266874</v>
      </c>
      <c r="G24" s="46">
        <f>(IF(C24 &gt; 0.5, 100, IF(C24 &gt;= 0.2, 50, 0))) +
  (IF(D24 &gt; 0.5, 100, IF(D24 &gt;= 0.2, 50, 0))) +
  (IF(E24 &gt; 0.5, 100, IF(E24 &gt;= 0.2, 50, 0))) +
  (IF(F24 &gt; 0.5, 100, IF(F24 &gt;= 0.2, 50, 0)))</f>
        <v>50</v>
      </c>
      <c r="H24" s="47" t="s">
        <v>571</v>
      </c>
      <c r="I24" s="20"/>
      <c r="J24" s="20"/>
      <c r="K24" s="20"/>
      <c r="L24" s="20"/>
      <c r="M24" s="20"/>
      <c r="N24" s="20"/>
      <c r="O24" s="20"/>
      <c r="P24" s="20"/>
      <c r="Q24" s="20"/>
      <c r="R24" s="20"/>
      <c r="S24" s="20"/>
      <c r="T24" s="20"/>
      <c r="U24" s="20"/>
      <c r="V24" s="20"/>
    </row>
    <row r="25" spans="1:22" x14ac:dyDescent="0.2">
      <c r="A25" s="20"/>
      <c r="B25" s="39" t="s">
        <v>487</v>
      </c>
      <c r="C25" s="50">
        <f>C17/C6</f>
        <v>4.9778402334882718E-2</v>
      </c>
      <c r="D25" s="50">
        <f>D17/D6</f>
        <v>8.3675484642170367E-2</v>
      </c>
      <c r="E25" s="50">
        <f>E17/E6</f>
        <v>0.10548762449462577</v>
      </c>
      <c r="F25" s="51">
        <f>F17/F6</f>
        <v>0.11801107109188039</v>
      </c>
      <c r="G25" s="46">
        <f>(IF(C25 &gt; 0.17, 100, IF(C25 &gt;= 0.1, 50, 0))) +
  (IF(D25 &gt; 0.17, 100, IF(D25 &gt;= 0.1, 50, 0))) +
  (IF(E25 &gt; 0.17, 100, IF(E25 &gt;= 0.1, 50, 0))) +
  (IF(F25 &gt; 0.17, 100, IF(F25 &gt;= 0.1, 50, 0)))</f>
        <v>100</v>
      </c>
      <c r="H25" s="47" t="s">
        <v>572</v>
      </c>
      <c r="I25" s="20"/>
      <c r="J25" s="20"/>
      <c r="K25" s="20"/>
      <c r="L25" s="20"/>
      <c r="M25" s="20"/>
      <c r="N25" s="20"/>
      <c r="O25" s="20"/>
      <c r="P25" s="20"/>
      <c r="Q25" s="20"/>
      <c r="R25" s="20"/>
      <c r="S25" s="20"/>
      <c r="T25" s="20"/>
      <c r="U25" s="20"/>
      <c r="V25" s="20"/>
    </row>
    <row r="26" spans="1:22" x14ac:dyDescent="0.2">
      <c r="A26" s="20"/>
      <c r="B26" s="39" t="s">
        <v>489</v>
      </c>
      <c r="C26" s="50">
        <f>C8/C6</f>
        <v>0.3657802760061975</v>
      </c>
      <c r="D26" s="50">
        <f>D8/D6</f>
        <v>0.41637648770853908</v>
      </c>
      <c r="E26" s="50">
        <f>E8/E6</f>
        <v>0.39564638595799229</v>
      </c>
      <c r="F26" s="51">
        <f>F8/F6</f>
        <v>0.34134255118567042</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0.89249720044792835</v>
      </c>
      <c r="D27" s="50">
        <f>D9/(D13+D10)</f>
        <v>0.95837548047744281</v>
      </c>
      <c r="E27" s="50">
        <f>E9/(E13+E10)</f>
        <v>0.84778568514573227</v>
      </c>
      <c r="F27" s="51">
        <f>F9/(F13+F10)</f>
        <v>0.72732565392772486</v>
      </c>
      <c r="G27" s="46">
        <f>(IF(C27 &lt; 0.8, 100, IF(C27 &lt; 1, 50, 0))) +
  (IF(D27 &lt; 0.8, 100, IF(D27 &lt; 1, 50, 0))) +
  (IF(E27 &lt; 0.8, 100, IF(E27 &lt; 1, 50, 0))) +
  (IF(F27 &lt; 0.8, 100, IF(F27 &lt; 1, 50, 0)))</f>
        <v>250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-1.7336515952525324</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9.375954392751705E-2</v>
      </c>
      <c r="D31" s="50">
        <f>D17/(D13+D10)</f>
        <v>0.1628565648391665</v>
      </c>
      <c r="E31" s="50">
        <f>E17/(E13+E10)</f>
        <v>0.1939621957300213</v>
      </c>
      <c r="F31" s="51">
        <f>F17/(F13+F10)</f>
        <v>0.20301908762007734</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603</v>
      </c>
      <c r="D2" s="23" t="s">
        <v>604</v>
      </c>
      <c r="E2" s="23" t="s">
        <v>605</v>
      </c>
      <c r="F2" s="23" t="s">
        <v>606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0.29499999999999998</v>
      </c>
      <c r="J2" s="20"/>
      <c r="K2" s="20"/>
      <c r="L2" s="20"/>
      <c r="M2" s="20"/>
      <c r="N2" s="20"/>
      <c r="O2" s="20"/>
      <c r="P2" s="20"/>
      <c r="Q2" s="20"/>
      <c r="R2" s="20"/>
      <c r="S2" s="20"/>
      <c r="T2" s="20"/>
      <c r="U2" s="20"/>
      <c r="V2" s="20"/>
    </row>
    <row r="3" spans="1:22" ht="19" x14ac:dyDescent="0.25">
      <c r="A3" s="20"/>
      <c r="B3" s="26" t="s">
        <v>545</v>
      </c>
      <c r="C3" s="27">
        <v>296000000</v>
      </c>
      <c r="D3" s="27">
        <v>311000000</v>
      </c>
      <c r="E3" s="27">
        <v>311000000</v>
      </c>
      <c r="F3" s="28">
        <v>253000000</v>
      </c>
      <c r="G3" s="20"/>
      <c r="H3" s="20"/>
      <c r="I3" s="20"/>
      <c r="J3" s="20"/>
      <c r="K3" s="20"/>
      <c r="L3" s="20"/>
      <c r="M3" s="20"/>
      <c r="N3" s="20"/>
      <c r="O3" s="20"/>
      <c r="P3" s="20"/>
      <c r="Q3" s="20"/>
      <c r="R3" s="20"/>
      <c r="S3" s="20"/>
      <c r="T3" s="20"/>
      <c r="U3" s="20"/>
      <c r="V3" s="20"/>
    </row>
    <row r="4" spans="1:22" ht="19" x14ac:dyDescent="0.25">
      <c r="A4" s="20"/>
      <c r="B4" s="29" t="s">
        <v>546</v>
      </c>
      <c r="C4" s="27">
        <v>2872000000</v>
      </c>
      <c r="D4" s="27">
        <v>3078000000</v>
      </c>
      <c r="E4" s="27">
        <v>2994000000</v>
      </c>
      <c r="F4" s="28">
        <v>3307000000</v>
      </c>
      <c r="G4" s="20"/>
      <c r="H4" s="20"/>
      <c r="I4" s="20"/>
      <c r="J4" s="20"/>
      <c r="K4" s="20"/>
      <c r="L4" s="20"/>
      <c r="M4" s="20"/>
      <c r="N4" s="20"/>
      <c r="O4" s="20"/>
      <c r="P4" s="20"/>
      <c r="Q4" s="20"/>
      <c r="R4" s="20"/>
      <c r="S4" s="20"/>
      <c r="T4" s="20"/>
      <c r="U4" s="20"/>
      <c r="V4" s="20"/>
    </row>
    <row r="5" spans="1:22" ht="19" x14ac:dyDescent="0.25">
      <c r="A5" s="20"/>
      <c r="B5" s="29" t="s">
        <v>547</v>
      </c>
      <c r="C5" s="27">
        <v>5186000000</v>
      </c>
      <c r="D5" s="27">
        <v>5140000000</v>
      </c>
      <c r="E5" s="27">
        <v>5169000000</v>
      </c>
      <c r="F5" s="28">
        <v>4653000000</v>
      </c>
      <c r="G5" s="20"/>
      <c r="H5" s="20"/>
      <c r="I5" s="20"/>
      <c r="J5" s="20"/>
      <c r="K5" s="20"/>
      <c r="L5" s="20"/>
      <c r="M5" s="20"/>
      <c r="N5" s="20"/>
      <c r="O5" s="20"/>
      <c r="P5" s="20"/>
      <c r="Q5" s="20"/>
      <c r="R5" s="20"/>
      <c r="S5" s="20"/>
      <c r="T5" s="20"/>
      <c r="U5" s="20"/>
      <c r="V5" s="20"/>
    </row>
    <row r="6" spans="1:22" ht="19" x14ac:dyDescent="0.25">
      <c r="A6" s="20"/>
      <c r="B6" s="29" t="s">
        <v>548</v>
      </c>
      <c r="C6" s="27">
        <v>16684000000</v>
      </c>
      <c r="D6" s="27">
        <v>16921000000</v>
      </c>
      <c r="E6" s="27">
        <v>17221000000</v>
      </c>
      <c r="F6" s="28">
        <v>16771000000</v>
      </c>
      <c r="G6" s="20"/>
      <c r="H6" s="20"/>
      <c r="I6" s="20"/>
      <c r="J6" s="20"/>
      <c r="K6" s="20"/>
      <c r="L6" s="20"/>
      <c r="M6" s="20"/>
      <c r="N6" s="20"/>
      <c r="O6" s="20"/>
      <c r="P6" s="20"/>
      <c r="Q6" s="20"/>
      <c r="R6" s="20"/>
      <c r="S6" s="20"/>
      <c r="T6" s="20"/>
      <c r="U6" s="20"/>
      <c r="V6" s="20"/>
    </row>
    <row r="7" spans="1:22" ht="19" x14ac:dyDescent="0.25">
      <c r="A7" s="20"/>
      <c r="B7" s="29" t="s">
        <v>549</v>
      </c>
      <c r="C7" s="27">
        <v>3055000000</v>
      </c>
      <c r="D7" s="27">
        <v>3165000000</v>
      </c>
      <c r="E7" s="27">
        <v>3519000000</v>
      </c>
      <c r="F7" s="28">
        <v>3234000000</v>
      </c>
      <c r="G7" s="20"/>
      <c r="H7" s="20"/>
      <c r="I7" s="20"/>
      <c r="J7" s="20"/>
      <c r="K7" s="20"/>
      <c r="L7" s="20"/>
      <c r="M7" s="20"/>
      <c r="N7" s="20"/>
      <c r="O7" s="20"/>
      <c r="P7" s="20"/>
      <c r="Q7" s="20"/>
      <c r="R7" s="20"/>
      <c r="S7" s="20"/>
      <c r="T7" s="20"/>
      <c r="U7" s="20"/>
      <c r="V7" s="20"/>
    </row>
    <row r="8" spans="1:22" ht="19" x14ac:dyDescent="0.25">
      <c r="A8" s="20"/>
      <c r="B8" s="29" t="s">
        <v>550</v>
      </c>
      <c r="C8" s="27">
        <v>4618000000</v>
      </c>
      <c r="D8" s="27">
        <v>4811000000</v>
      </c>
      <c r="E8" s="27">
        <v>4559000000</v>
      </c>
      <c r="F8" s="28">
        <v>4391000000</v>
      </c>
      <c r="G8" s="20"/>
      <c r="H8" s="20"/>
      <c r="I8" s="20"/>
      <c r="J8" s="20"/>
      <c r="K8" s="20"/>
      <c r="L8" s="20"/>
      <c r="M8" s="20"/>
      <c r="N8" s="20"/>
      <c r="O8" s="20"/>
      <c r="P8" s="20"/>
      <c r="Q8" s="20"/>
      <c r="R8" s="20"/>
      <c r="S8" s="20"/>
      <c r="T8" s="20"/>
      <c r="U8" s="20"/>
      <c r="V8" s="20"/>
    </row>
    <row r="9" spans="1:22" ht="19" x14ac:dyDescent="0.25">
      <c r="A9" s="20"/>
      <c r="B9" s="29" t="s">
        <v>551</v>
      </c>
      <c r="C9" s="27">
        <v>7673000000</v>
      </c>
      <c r="D9" s="27">
        <v>7976000000</v>
      </c>
      <c r="E9" s="27">
        <v>8078000000</v>
      </c>
      <c r="F9" s="28">
        <v>7625000000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-1889000000</v>
      </c>
      <c r="D12" s="27">
        <v>-2144000000</v>
      </c>
      <c r="E12" s="27">
        <v>-2293000000</v>
      </c>
      <c r="F12" s="28">
        <v>-2911000000</v>
      </c>
      <c r="G12" s="20"/>
      <c r="H12" s="20"/>
      <c r="I12" s="20"/>
      <c r="J12" s="20"/>
      <c r="K12" s="20"/>
      <c r="L12" s="20"/>
      <c r="M12" s="20"/>
      <c r="N12" s="20"/>
      <c r="O12" s="20"/>
      <c r="P12" s="20"/>
      <c r="Q12" s="20"/>
      <c r="R12" s="20"/>
      <c r="S12" s="20"/>
      <c r="T12" s="20"/>
      <c r="U12" s="20"/>
      <c r="V12" s="20"/>
    </row>
    <row r="13" spans="1:22" ht="19" x14ac:dyDescent="0.25">
      <c r="A13" s="20"/>
      <c r="B13" s="29" t="s">
        <v>555</v>
      </c>
      <c r="C13" s="27">
        <v>9011000000</v>
      </c>
      <c r="D13" s="27">
        <v>8945000000</v>
      </c>
      <c r="E13" s="27">
        <v>9143000000</v>
      </c>
      <c r="F13" s="28">
        <v>9146000000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1098000000</v>
      </c>
      <c r="D17" s="34">
        <v>1092000000</v>
      </c>
      <c r="E17" s="34">
        <v>1354000000</v>
      </c>
      <c r="F17" s="35">
        <v>1237000000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Pass</v>
      </c>
      <c r="F21" s="45"/>
      <c r="G21" s="46">
        <f>(((COUNTIF(C21:E21, "Pass") * 100) + (COUNTIF(C21:E21, "Fail") * 0)) * (400/300)) / 2</f>
        <v>66.666666666666657</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0.38231197771587744</v>
      </c>
      <c r="D24" s="50">
        <f>D17/(D4)</f>
        <v>0.35477582846003897</v>
      </c>
      <c r="E24" s="50">
        <f>E17/(E4)</f>
        <v>0.45223780895123583</v>
      </c>
      <c r="F24" s="51">
        <f>F17/(F4)</f>
        <v>0.3740550347747203</v>
      </c>
      <c r="G24" s="46">
        <f>(IF(C24 &gt; 0.5, 100, IF(C24 &gt;= 0.2, 50, 0))) +
  (IF(D24 &gt; 0.5, 100, IF(D24 &gt;= 0.2, 50, 0))) +
  (IF(E24 &gt; 0.5, 100, IF(E24 &gt;= 0.2, 50, 0))) +
  (IF(F24 &gt; 0.5, 100, IF(F24 &gt;= 0.2, 50, 0)))</f>
        <v>200</v>
      </c>
      <c r="H24" s="47" t="s">
        <v>571</v>
      </c>
      <c r="I24" s="20"/>
      <c r="J24" s="20"/>
      <c r="K24" s="20"/>
      <c r="L24" s="20"/>
      <c r="M24" s="20"/>
      <c r="N24" s="20"/>
      <c r="O24" s="20"/>
      <c r="P24" s="20"/>
      <c r="Q24" s="20"/>
      <c r="R24" s="20"/>
      <c r="S24" s="20"/>
      <c r="T24" s="20"/>
      <c r="U24" s="20"/>
      <c r="V24" s="20"/>
    </row>
    <row r="25" spans="1:22" x14ac:dyDescent="0.2">
      <c r="A25" s="20"/>
      <c r="B25" s="39" t="s">
        <v>487</v>
      </c>
      <c r="C25" s="50">
        <f>C17/C6</f>
        <v>6.5811555981778944E-2</v>
      </c>
      <c r="D25" s="50">
        <f>D17/D6</f>
        <v>6.4535192955499088E-2</v>
      </c>
      <c r="E25" s="50">
        <f>E17/E6</f>
        <v>7.8624934672783225E-2</v>
      </c>
      <c r="F25" s="51">
        <f>F17/F6</f>
        <v>7.3758273209707237E-2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0.2767921361783745</v>
      </c>
      <c r="D26" s="50">
        <f>D8/D6</f>
        <v>0.28432125760888838</v>
      </c>
      <c r="E26" s="50">
        <f>E8/E6</f>
        <v>0.26473491667150573</v>
      </c>
      <c r="F26" s="51">
        <f>F8/F6</f>
        <v>0.26182100053664065</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0.85151481522583505</v>
      </c>
      <c r="D27" s="50">
        <f>D9/(D13+D10)</f>
        <v>0.89167132476243716</v>
      </c>
      <c r="E27" s="50">
        <f>E9/(E13+E10)</f>
        <v>0.88351744503992125</v>
      </c>
      <c r="F27" s="51">
        <f>F9/(F13+F10)</f>
        <v>0.83369779138421163</v>
      </c>
      <c r="G27" s="46">
        <f>(IF(C27 &lt; 0.8, 100, IF(C27 &lt; 1, 50, 0))) +
  (IF(D27 &lt; 0.8, 100, IF(D27 &lt; 1, 50, 0))) +
  (IF(E27 &lt; 0.8, 100, IF(E27 &lt; 1, 50, 0))) +
  (IF(F27 &lt; 0.8, 100, IF(F27 &lt; 1, 50, 0)))</f>
        <v>200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-0.13207170717950475</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0.12185107091332815</v>
      </c>
      <c r="D31" s="50">
        <f>D17/(D13+D10)</f>
        <v>0.12207937395192846</v>
      </c>
      <c r="E31" s="50">
        <f>E17/(E13+E10)</f>
        <v>0.14809143607131139</v>
      </c>
      <c r="F31" s="51">
        <f>F17/(F13+F10)</f>
        <v>0.13525038268095343</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603</v>
      </c>
      <c r="D2" s="23" t="s">
        <v>604</v>
      </c>
      <c r="E2" s="23" t="s">
        <v>605</v>
      </c>
      <c r="F2" s="23" t="s">
        <v>606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0.29499999999999998</v>
      </c>
      <c r="J2" s="20"/>
      <c r="K2" s="20"/>
      <c r="L2" s="20"/>
      <c r="M2" s="20"/>
      <c r="N2" s="20"/>
      <c r="O2" s="20"/>
      <c r="P2" s="20"/>
      <c r="Q2" s="20"/>
      <c r="R2" s="20"/>
      <c r="S2" s="20"/>
      <c r="T2" s="20"/>
      <c r="U2" s="20"/>
      <c r="V2" s="20"/>
    </row>
    <row r="3" spans="1:22" ht="19" x14ac:dyDescent="0.25">
      <c r="A3" s="20"/>
      <c r="B3" s="26" t="s">
        <v>545</v>
      </c>
      <c r="C3" s="27">
        <v>296000000</v>
      </c>
      <c r="D3" s="27">
        <v>311000000</v>
      </c>
      <c r="E3" s="27">
        <v>311000000</v>
      </c>
      <c r="F3" s="28">
        <v>253000000</v>
      </c>
      <c r="G3" s="20"/>
      <c r="H3" s="20"/>
      <c r="I3" s="20"/>
      <c r="J3" s="20"/>
      <c r="K3" s="20"/>
      <c r="L3" s="20"/>
      <c r="M3" s="20"/>
      <c r="N3" s="20"/>
      <c r="O3" s="20"/>
      <c r="P3" s="20"/>
      <c r="Q3" s="20"/>
      <c r="R3" s="20"/>
      <c r="S3" s="20"/>
      <c r="T3" s="20"/>
      <c r="U3" s="20"/>
      <c r="V3" s="20"/>
    </row>
    <row r="4" spans="1:22" ht="19" x14ac:dyDescent="0.25">
      <c r="A4" s="20"/>
      <c r="B4" s="29" t="s">
        <v>546</v>
      </c>
      <c r="C4" s="27">
        <v>2872000000</v>
      </c>
      <c r="D4" s="27">
        <v>3078000000</v>
      </c>
      <c r="E4" s="27">
        <v>2994000000</v>
      </c>
      <c r="F4" s="28">
        <v>3307000000</v>
      </c>
      <c r="G4" s="20"/>
      <c r="H4" s="20"/>
      <c r="I4" s="20"/>
      <c r="J4" s="20"/>
      <c r="K4" s="20"/>
      <c r="L4" s="20"/>
      <c r="M4" s="20"/>
      <c r="N4" s="20"/>
      <c r="O4" s="20"/>
      <c r="P4" s="20"/>
      <c r="Q4" s="20"/>
      <c r="R4" s="20"/>
      <c r="S4" s="20"/>
      <c r="T4" s="20"/>
      <c r="U4" s="20"/>
      <c r="V4" s="20"/>
    </row>
    <row r="5" spans="1:22" ht="19" x14ac:dyDescent="0.25">
      <c r="A5" s="20"/>
      <c r="B5" s="29" t="s">
        <v>547</v>
      </c>
      <c r="C5" s="27">
        <v>5186000000</v>
      </c>
      <c r="D5" s="27">
        <v>5140000000</v>
      </c>
      <c r="E5" s="27">
        <v>5169000000</v>
      </c>
      <c r="F5" s="28">
        <v>4653000000</v>
      </c>
      <c r="G5" s="20"/>
      <c r="H5" s="20"/>
      <c r="I5" s="20"/>
      <c r="J5" s="20"/>
      <c r="K5" s="20"/>
      <c r="L5" s="20"/>
      <c r="M5" s="20"/>
      <c r="N5" s="20"/>
      <c r="O5" s="20"/>
      <c r="P5" s="20"/>
      <c r="Q5" s="20"/>
      <c r="R5" s="20"/>
      <c r="S5" s="20"/>
      <c r="T5" s="20"/>
      <c r="U5" s="20"/>
      <c r="V5" s="20"/>
    </row>
    <row r="6" spans="1:22" ht="19" x14ac:dyDescent="0.25">
      <c r="A6" s="20"/>
      <c r="B6" s="29" t="s">
        <v>548</v>
      </c>
      <c r="C6" s="27">
        <v>16684000000</v>
      </c>
      <c r="D6" s="27">
        <v>16921000000</v>
      </c>
      <c r="E6" s="27">
        <v>17221000000</v>
      </c>
      <c r="F6" s="28">
        <v>16771000000</v>
      </c>
      <c r="G6" s="20"/>
      <c r="H6" s="20"/>
      <c r="I6" s="20"/>
      <c r="J6" s="20"/>
      <c r="K6" s="20"/>
      <c r="L6" s="20"/>
      <c r="M6" s="20"/>
      <c r="N6" s="20"/>
      <c r="O6" s="20"/>
      <c r="P6" s="20"/>
      <c r="Q6" s="20"/>
      <c r="R6" s="20"/>
      <c r="S6" s="20"/>
      <c r="T6" s="20"/>
      <c r="U6" s="20"/>
      <c r="V6" s="20"/>
    </row>
    <row r="7" spans="1:22" ht="19" x14ac:dyDescent="0.25">
      <c r="A7" s="20"/>
      <c r="B7" s="29" t="s">
        <v>549</v>
      </c>
      <c r="C7" s="27">
        <v>3055000000</v>
      </c>
      <c r="D7" s="27">
        <v>3165000000</v>
      </c>
      <c r="E7" s="27">
        <v>3519000000</v>
      </c>
      <c r="F7" s="28">
        <v>3234000000</v>
      </c>
      <c r="G7" s="20"/>
      <c r="H7" s="20"/>
      <c r="I7" s="20"/>
      <c r="J7" s="20"/>
      <c r="K7" s="20"/>
      <c r="L7" s="20"/>
      <c r="M7" s="20"/>
      <c r="N7" s="20"/>
      <c r="O7" s="20"/>
      <c r="P7" s="20"/>
      <c r="Q7" s="20"/>
      <c r="R7" s="20"/>
      <c r="S7" s="20"/>
      <c r="T7" s="20"/>
      <c r="U7" s="20"/>
      <c r="V7" s="20"/>
    </row>
    <row r="8" spans="1:22" ht="19" x14ac:dyDescent="0.25">
      <c r="A8" s="20"/>
      <c r="B8" s="29" t="s">
        <v>550</v>
      </c>
      <c r="C8" s="27">
        <v>4618000000</v>
      </c>
      <c r="D8" s="27">
        <v>4811000000</v>
      </c>
      <c r="E8" s="27">
        <v>4559000000</v>
      </c>
      <c r="F8" s="28">
        <v>4391000000</v>
      </c>
      <c r="G8" s="20"/>
      <c r="H8" s="20"/>
      <c r="I8" s="20"/>
      <c r="J8" s="20"/>
      <c r="K8" s="20"/>
      <c r="L8" s="20"/>
      <c r="M8" s="20"/>
      <c r="N8" s="20"/>
      <c r="O8" s="20"/>
      <c r="P8" s="20"/>
      <c r="Q8" s="20"/>
      <c r="R8" s="20"/>
      <c r="S8" s="20"/>
      <c r="T8" s="20"/>
      <c r="U8" s="20"/>
      <c r="V8" s="20"/>
    </row>
    <row r="9" spans="1:22" ht="19" x14ac:dyDescent="0.25">
      <c r="A9" s="20"/>
      <c r="B9" s="29" t="s">
        <v>551</v>
      </c>
      <c r="C9" s="27">
        <v>7673000000</v>
      </c>
      <c r="D9" s="27">
        <v>7976000000</v>
      </c>
      <c r="E9" s="27">
        <v>8078000000</v>
      </c>
      <c r="F9" s="28">
        <v>7625000000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-1889000000</v>
      </c>
      <c r="D12" s="27">
        <v>-2144000000</v>
      </c>
      <c r="E12" s="27">
        <v>-2293000000</v>
      </c>
      <c r="F12" s="28">
        <v>-2911000000</v>
      </c>
      <c r="G12" s="20"/>
      <c r="H12" s="20"/>
      <c r="I12" s="20"/>
      <c r="J12" s="20"/>
      <c r="K12" s="20"/>
      <c r="L12" s="20"/>
      <c r="M12" s="20"/>
      <c r="N12" s="20"/>
      <c r="O12" s="20"/>
      <c r="P12" s="20"/>
      <c r="Q12" s="20"/>
      <c r="R12" s="20"/>
      <c r="S12" s="20"/>
      <c r="T12" s="20"/>
      <c r="U12" s="20"/>
      <c r="V12" s="20"/>
    </row>
    <row r="13" spans="1:22" ht="19" x14ac:dyDescent="0.25">
      <c r="A13" s="20"/>
      <c r="B13" s="29" t="s">
        <v>555</v>
      </c>
      <c r="C13" s="27">
        <v>9011000000</v>
      </c>
      <c r="D13" s="27">
        <v>8945000000</v>
      </c>
      <c r="E13" s="27">
        <v>9143000000</v>
      </c>
      <c r="F13" s="28">
        <v>9146000000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1098000000</v>
      </c>
      <c r="D17" s="34">
        <v>1092000000</v>
      </c>
      <c r="E17" s="34">
        <v>1354000000</v>
      </c>
      <c r="F17" s="35">
        <v>1237000000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Pass</v>
      </c>
      <c r="F21" s="45"/>
      <c r="G21" s="46">
        <f>(((COUNTIF(C21:E21, "Pass") * 100) + (COUNTIF(C21:E21, "Fail") * 0)) * (400/300)) / 2</f>
        <v>66.666666666666657</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0.38231197771587744</v>
      </c>
      <c r="D24" s="50">
        <f>D17/(D4)</f>
        <v>0.35477582846003897</v>
      </c>
      <c r="E24" s="50">
        <f>E17/(E4)</f>
        <v>0.45223780895123583</v>
      </c>
      <c r="F24" s="51">
        <f>F17/(F4)</f>
        <v>0.3740550347747203</v>
      </c>
      <c r="G24" s="46">
        <f>(IF(C24 &gt; 0.5, 100, IF(C24 &gt;= 0.2, 50, 0))) +
  (IF(D24 &gt; 0.5, 100, IF(D24 &gt;= 0.2, 50, 0))) +
  (IF(E24 &gt; 0.5, 100, IF(E24 &gt;= 0.2, 50, 0))) +
  (IF(F24 &gt; 0.5, 100, IF(F24 &gt;= 0.2, 50, 0)))</f>
        <v>200</v>
      </c>
      <c r="H24" s="47" t="s">
        <v>571</v>
      </c>
      <c r="I24" s="20"/>
      <c r="J24" s="20"/>
      <c r="K24" s="20"/>
      <c r="L24" s="20"/>
      <c r="M24" s="20"/>
      <c r="N24" s="20"/>
      <c r="O24" s="20"/>
      <c r="P24" s="20"/>
      <c r="Q24" s="20"/>
      <c r="R24" s="20"/>
      <c r="S24" s="20"/>
      <c r="T24" s="20"/>
      <c r="U24" s="20"/>
      <c r="V24" s="20"/>
    </row>
    <row r="25" spans="1:22" x14ac:dyDescent="0.2">
      <c r="A25" s="20"/>
      <c r="B25" s="39" t="s">
        <v>487</v>
      </c>
      <c r="C25" s="50">
        <f>C17/C6</f>
        <v>6.5811555981778944E-2</v>
      </c>
      <c r="D25" s="50">
        <f>D17/D6</f>
        <v>6.4535192955499088E-2</v>
      </c>
      <c r="E25" s="50">
        <f>E17/E6</f>
        <v>7.8624934672783225E-2</v>
      </c>
      <c r="F25" s="51">
        <f>F17/F6</f>
        <v>7.3758273209707237E-2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0.2767921361783745</v>
      </c>
      <c r="D26" s="50">
        <f>D8/D6</f>
        <v>0.28432125760888838</v>
      </c>
      <c r="E26" s="50">
        <f>E8/E6</f>
        <v>0.26473491667150573</v>
      </c>
      <c r="F26" s="51">
        <f>F8/F6</f>
        <v>0.26182100053664065</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0.85151481522583505</v>
      </c>
      <c r="D27" s="50">
        <f>D9/(D13+D10)</f>
        <v>0.89167132476243716</v>
      </c>
      <c r="E27" s="50">
        <f>E9/(E13+E10)</f>
        <v>0.88351744503992125</v>
      </c>
      <c r="F27" s="51">
        <f>F9/(F13+F10)</f>
        <v>0.83369779138421163</v>
      </c>
      <c r="G27" s="46">
        <f>(IF(C27 &lt; 0.8, 100, IF(C27 &lt; 1, 50, 0))) +
  (IF(D27 &lt; 0.8, 100, IF(D27 &lt; 1, 50, 0))) +
  (IF(E27 &lt; 0.8, 100, IF(E27 &lt; 1, 50, 0))) +
  (IF(F27 &lt; 0.8, 100, IF(F27 &lt; 1, 50, 0)))</f>
        <v>200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-0.13207170717950475</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0.12185107091332815</v>
      </c>
      <c r="D31" s="50">
        <f>D17/(D13+D10)</f>
        <v>0.12207937395192846</v>
      </c>
      <c r="E31" s="50">
        <f>E17/(E13+E10)</f>
        <v>0.14809143607131139</v>
      </c>
      <c r="F31" s="51">
        <f>F17/(F13+F10)</f>
        <v>0.13525038268095343</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0.16833333333333336</v>
      </c>
      <c r="J2" s="20"/>
      <c r="K2" s="20"/>
      <c r="L2" s="20"/>
      <c r="M2" s="20"/>
      <c r="N2" s="20"/>
      <c r="O2" s="20"/>
      <c r="P2" s="20"/>
      <c r="Q2" s="20"/>
      <c r="R2" s="20"/>
      <c r="S2" s="20"/>
      <c r="T2" s="20"/>
      <c r="U2" s="20"/>
      <c r="V2" s="20"/>
    </row>
    <row r="3" spans="1:22" ht="19" x14ac:dyDescent="0.25">
      <c r="A3" s="20"/>
      <c r="B3" s="26" t="s">
        <v>545</v>
      </c>
      <c r="C3" s="27">
        <v>2106000000</v>
      </c>
      <c r="D3" s="27">
        <v>1934000000</v>
      </c>
      <c r="E3" s="27">
        <v>1561000000</v>
      </c>
      <c r="F3" s="28">
        <v>1552000000</v>
      </c>
      <c r="G3" s="20"/>
      <c r="H3" s="20"/>
      <c r="I3" s="20"/>
      <c r="J3" s="20"/>
      <c r="K3" s="20"/>
      <c r="L3" s="20"/>
      <c r="M3" s="20"/>
      <c r="N3" s="20"/>
      <c r="O3" s="20"/>
      <c r="P3" s="20"/>
      <c r="Q3" s="20"/>
      <c r="R3" s="20"/>
      <c r="S3" s="20"/>
      <c r="T3" s="20"/>
      <c r="U3" s="20"/>
      <c r="V3" s="20"/>
    </row>
    <row r="4" spans="1:22" ht="19" x14ac:dyDescent="0.25">
      <c r="A4" s="20"/>
      <c r="B4" s="29" t="s">
        <v>546</v>
      </c>
      <c r="C4" s="27">
        <v>125776000000</v>
      </c>
      <c r="D4" s="27">
        <v>111059000000</v>
      </c>
      <c r="E4" s="27">
        <v>99348000000</v>
      </c>
      <c r="F4" s="28">
        <v>91803000000</v>
      </c>
      <c r="G4" s="20"/>
      <c r="H4" s="20"/>
      <c r="I4" s="20"/>
      <c r="J4" s="20"/>
      <c r="K4" s="20"/>
      <c r="L4" s="20"/>
      <c r="M4" s="20"/>
      <c r="N4" s="20"/>
      <c r="O4" s="20"/>
      <c r="P4" s="20"/>
      <c r="Q4" s="20"/>
      <c r="R4" s="20"/>
      <c r="S4" s="20"/>
      <c r="T4" s="20"/>
      <c r="U4" s="20"/>
      <c r="V4" s="20"/>
    </row>
    <row r="5" spans="1:22" ht="19" x14ac:dyDescent="0.25">
      <c r="A5" s="20"/>
      <c r="B5" s="29" t="s">
        <v>547</v>
      </c>
      <c r="C5" s="27">
        <v>5091000000</v>
      </c>
      <c r="D5" s="27">
        <v>4854000000</v>
      </c>
      <c r="E5" s="27">
        <v>4844000000</v>
      </c>
      <c r="F5" s="28">
        <v>4254000000</v>
      </c>
      <c r="G5" s="20"/>
      <c r="H5" s="20"/>
      <c r="I5" s="20"/>
      <c r="J5" s="20"/>
      <c r="K5" s="20"/>
      <c r="L5" s="20"/>
      <c r="M5" s="20"/>
      <c r="N5" s="20"/>
      <c r="O5" s="20"/>
      <c r="P5" s="20"/>
      <c r="Q5" s="20"/>
      <c r="R5" s="20"/>
      <c r="S5" s="20"/>
      <c r="T5" s="20"/>
      <c r="U5" s="20"/>
      <c r="V5" s="20"/>
    </row>
    <row r="6" spans="1:22" ht="19" x14ac:dyDescent="0.25">
      <c r="A6" s="20"/>
      <c r="B6" s="29" t="s">
        <v>548</v>
      </c>
      <c r="C6" s="27">
        <v>177489000000</v>
      </c>
      <c r="D6" s="27">
        <v>158935000000</v>
      </c>
      <c r="E6" s="27">
        <v>140912000000</v>
      </c>
      <c r="F6" s="28">
        <v>127684000000</v>
      </c>
      <c r="G6" s="20"/>
      <c r="H6" s="20"/>
      <c r="I6" s="20"/>
      <c r="J6" s="20"/>
      <c r="K6" s="20"/>
      <c r="L6" s="20"/>
      <c r="M6" s="20"/>
      <c r="N6" s="20"/>
      <c r="O6" s="20"/>
      <c r="P6" s="20"/>
      <c r="Q6" s="20"/>
      <c r="R6" s="20"/>
      <c r="S6" s="20"/>
      <c r="T6" s="20"/>
      <c r="U6" s="20"/>
      <c r="V6" s="20"/>
    </row>
    <row r="7" spans="1:22" ht="19" x14ac:dyDescent="0.25">
      <c r="A7" s="20"/>
      <c r="B7" s="29" t="s">
        <v>549</v>
      </c>
      <c r="C7" s="27">
        <v>27963000000</v>
      </c>
      <c r="D7" s="27">
        <v>26695000000</v>
      </c>
      <c r="E7" s="27">
        <v>17437000000</v>
      </c>
      <c r="F7" s="28">
        <v>15558000000</v>
      </c>
      <c r="G7" s="20"/>
      <c r="H7" s="20"/>
      <c r="I7" s="20"/>
      <c r="J7" s="20"/>
      <c r="K7" s="20"/>
      <c r="L7" s="20"/>
      <c r="M7" s="20"/>
      <c r="N7" s="20"/>
      <c r="O7" s="20"/>
      <c r="P7" s="20"/>
      <c r="Q7" s="20"/>
      <c r="R7" s="20"/>
      <c r="S7" s="20"/>
      <c r="T7" s="20"/>
      <c r="U7" s="20"/>
      <c r="V7" s="20"/>
    </row>
    <row r="8" spans="1:22" ht="19" x14ac:dyDescent="0.25">
      <c r="A8" s="20"/>
      <c r="B8" s="29" t="s">
        <v>550</v>
      </c>
      <c r="C8" s="27">
        <v>91758000000</v>
      </c>
      <c r="D8" s="27">
        <v>83914000000</v>
      </c>
      <c r="E8" s="27">
        <v>78051000000</v>
      </c>
      <c r="F8" s="28">
        <v>67197000000</v>
      </c>
      <c r="G8" s="20"/>
      <c r="H8" s="20"/>
      <c r="I8" s="20"/>
      <c r="J8" s="20"/>
      <c r="K8" s="20"/>
      <c r="L8" s="20"/>
      <c r="M8" s="20"/>
      <c r="N8" s="20"/>
      <c r="O8" s="20"/>
      <c r="P8" s="20"/>
      <c r="Q8" s="20"/>
      <c r="R8" s="20"/>
      <c r="S8" s="20"/>
      <c r="T8" s="20"/>
      <c r="U8" s="20"/>
      <c r="V8" s="20"/>
    </row>
    <row r="9" spans="1:22" ht="19" x14ac:dyDescent="0.25">
      <c r="A9" s="20"/>
      <c r="B9" s="29" t="s">
        <v>551</v>
      </c>
      <c r="C9" s="27">
        <v>119721000000</v>
      </c>
      <c r="D9" s="27">
        <v>110609000000</v>
      </c>
      <c r="E9" s="27">
        <v>95488000000</v>
      </c>
      <c r="F9" s="28">
        <v>82755000000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30235000000</v>
      </c>
      <c r="D12" s="27">
        <v>26707000000</v>
      </c>
      <c r="E12" s="27">
        <v>25911000000</v>
      </c>
      <c r="F12" s="28">
        <v>25363000000</v>
      </c>
      <c r="G12" s="20"/>
      <c r="H12" s="20"/>
      <c r="I12" s="20"/>
      <c r="J12" s="20"/>
      <c r="K12" s="20"/>
      <c r="L12" s="20"/>
      <c r="M12" s="20"/>
      <c r="N12" s="20"/>
      <c r="O12" s="20"/>
      <c r="P12" s="20"/>
      <c r="Q12" s="20"/>
      <c r="R12" s="20"/>
      <c r="S12" s="20"/>
      <c r="T12" s="20"/>
      <c r="U12" s="20"/>
      <c r="V12" s="20"/>
    </row>
    <row r="13" spans="1:22" ht="19" x14ac:dyDescent="0.25">
      <c r="A13" s="20"/>
      <c r="B13" s="29" t="s">
        <v>555</v>
      </c>
      <c r="C13" s="27">
        <v>57768000000</v>
      </c>
      <c r="D13" s="27">
        <v>48326000000</v>
      </c>
      <c r="E13" s="27">
        <v>45424000000</v>
      </c>
      <c r="F13" s="28">
        <v>44929000000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11301000000</v>
      </c>
      <c r="D17" s="34">
        <v>8262000000</v>
      </c>
      <c r="E17" s="34">
        <v>7553000000</v>
      </c>
      <c r="F17" s="35">
        <v>7983000000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8.9850209896959674E-2</v>
      </c>
      <c r="D24" s="50">
        <f>D17/(D4)</f>
        <v>7.4392890265534542E-2</v>
      </c>
      <c r="E24" s="50">
        <f>E17/(E4)</f>
        <v>7.6025687482385154E-2</v>
      </c>
      <c r="F24" s="51">
        <f>F17/(F4)</f>
        <v>8.6957942550897033E-2</v>
      </c>
      <c r="G24" s="46">
        <f>(IF(C24 &gt; 0.5, 100, IF(C24 &gt;= 0.2, 50, 0))) +
  (IF(D24 &gt; 0.5, 100, IF(D24 &gt;= 0.2, 50, 0))) +
  (IF(E24 &gt; 0.5, 100, IF(E24 &gt;= 0.2, 50, 0))) +
  (IF(F24 &gt; 0.5, 100, IF(F24 &gt;= 0.2, 50, 0)))</f>
        <v>0</v>
      </c>
      <c r="H24" s="47" t="s">
        <v>571</v>
      </c>
      <c r="I24" s="20"/>
      <c r="J24" s="20"/>
      <c r="K24" s="20"/>
      <c r="L24" s="20"/>
      <c r="M24" s="20"/>
      <c r="N24" s="20"/>
      <c r="O24" s="20"/>
      <c r="P24" s="20"/>
      <c r="Q24" s="20"/>
      <c r="R24" s="20"/>
      <c r="S24" s="20"/>
      <c r="T24" s="20"/>
      <c r="U24" s="20"/>
      <c r="V24" s="20"/>
    </row>
    <row r="25" spans="1:22" x14ac:dyDescent="0.2">
      <c r="A25" s="20"/>
      <c r="B25" s="39" t="s">
        <v>487</v>
      </c>
      <c r="C25" s="50">
        <f>C17/C6</f>
        <v>6.3671551476429528E-2</v>
      </c>
      <c r="D25" s="50">
        <f>D17/D6</f>
        <v>5.1983515273539498E-2</v>
      </c>
      <c r="E25" s="50">
        <f>E17/E6</f>
        <v>5.3600828886113318E-2</v>
      </c>
      <c r="F25" s="51">
        <f>F17/F6</f>
        <v>6.2521537545816228E-2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0.51697851697851693</v>
      </c>
      <c r="D26" s="50">
        <f>D8/D6</f>
        <v>0.5279768458803914</v>
      </c>
      <c r="E26" s="50">
        <f>E8/E6</f>
        <v>0.55389888724877934</v>
      </c>
      <c r="F26" s="51">
        <f>F8/F6</f>
        <v>0.52627580589580525</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2.0724449522226838</v>
      </c>
      <c r="D27" s="50">
        <f>D9/(D13+D10)</f>
        <v>2.2888093365889999</v>
      </c>
      <c r="E27" s="50">
        <f>E9/(E13+E10)</f>
        <v>2.1021486438886932</v>
      </c>
      <c r="F27" s="51">
        <f>F9/(F13+F10)</f>
        <v>1.8419061185425893</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6.147567290279804E-2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0.19562733693394266</v>
      </c>
      <c r="D31" s="50">
        <f>D17/(D13+D10)</f>
        <v>0.17096387038033356</v>
      </c>
      <c r="E31" s="50">
        <f>E17/(E13+E10)</f>
        <v>0.16627773864036632</v>
      </c>
      <c r="F31" s="51">
        <f>F17/(F13+F10)</f>
        <v>0.17768034009214539</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621</v>
      </c>
      <c r="D2" s="23" t="s">
        <v>622</v>
      </c>
      <c r="E2" s="23" t="s">
        <v>623</v>
      </c>
      <c r="F2" s="23" t="s">
        <v>624</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0.45166666666666666</v>
      </c>
      <c r="J2" s="20"/>
      <c r="K2" s="20"/>
      <c r="L2" s="20"/>
      <c r="M2" s="20"/>
      <c r="N2" s="20"/>
      <c r="O2" s="20"/>
      <c r="P2" s="20"/>
      <c r="Q2" s="20"/>
      <c r="R2" s="20"/>
      <c r="S2" s="20"/>
      <c r="T2" s="20"/>
      <c r="U2" s="20"/>
      <c r="V2" s="20"/>
    </row>
    <row r="3" spans="1:22" ht="19" x14ac:dyDescent="0.25">
      <c r="A3" s="20"/>
      <c r="B3" s="26" t="s">
        <v>545</v>
      </c>
      <c r="C3" s="27">
        <v>7519000000</v>
      </c>
      <c r="D3" s="27">
        <v>8454000000</v>
      </c>
      <c r="E3" s="27">
        <v>8420000000</v>
      </c>
      <c r="F3" s="28">
        <v>6854000000</v>
      </c>
      <c r="G3" s="20"/>
      <c r="H3" s="20"/>
      <c r="I3" s="20"/>
      <c r="J3" s="20"/>
      <c r="K3" s="20"/>
      <c r="L3" s="20"/>
      <c r="M3" s="20"/>
      <c r="N3" s="20"/>
      <c r="O3" s="20"/>
      <c r="P3" s="20"/>
      <c r="Q3" s="20"/>
      <c r="R3" s="20"/>
      <c r="S3" s="20"/>
      <c r="T3" s="20"/>
      <c r="U3" s="20"/>
      <c r="V3" s="20"/>
    </row>
    <row r="4" spans="1:22" ht="19" x14ac:dyDescent="0.25">
      <c r="A4" s="20"/>
      <c r="B4" s="29" t="s">
        <v>546</v>
      </c>
      <c r="C4" s="27">
        <v>7718000000</v>
      </c>
      <c r="D4" s="27">
        <v>8004000000</v>
      </c>
      <c r="E4" s="27">
        <v>7717000000</v>
      </c>
      <c r="F4" s="28">
        <v>8017000000</v>
      </c>
      <c r="G4" s="20"/>
      <c r="H4" s="20"/>
      <c r="I4" s="20"/>
      <c r="J4" s="20"/>
      <c r="K4" s="20"/>
      <c r="L4" s="20"/>
      <c r="M4" s="20"/>
      <c r="N4" s="20"/>
      <c r="O4" s="20"/>
      <c r="P4" s="20"/>
      <c r="Q4" s="20"/>
      <c r="R4" s="20"/>
      <c r="S4" s="20"/>
      <c r="T4" s="20"/>
      <c r="U4" s="20"/>
      <c r="V4" s="20"/>
    </row>
    <row r="5" spans="1:22" ht="19" x14ac:dyDescent="0.25">
      <c r="A5" s="20"/>
      <c r="B5" s="29" t="s">
        <v>547</v>
      </c>
      <c r="C5" s="27">
        <v>240000000</v>
      </c>
      <c r="D5" s="27">
        <v>281000000</v>
      </c>
      <c r="E5" s="27">
        <v>284000000</v>
      </c>
      <c r="F5" s="28">
        <v>242000000</v>
      </c>
      <c r="G5" s="20"/>
      <c r="H5" s="20"/>
      <c r="I5" s="20"/>
      <c r="J5" s="20"/>
      <c r="K5" s="20"/>
      <c r="L5" s="20"/>
      <c r="M5" s="20"/>
      <c r="N5" s="20"/>
      <c r="O5" s="20"/>
      <c r="P5" s="20"/>
      <c r="Q5" s="20"/>
      <c r="R5" s="20"/>
      <c r="S5" s="20"/>
      <c r="T5" s="20"/>
      <c r="U5" s="20"/>
      <c r="V5" s="20"/>
    </row>
    <row r="6" spans="1:22" ht="19" x14ac:dyDescent="0.25">
      <c r="A6" s="20"/>
      <c r="B6" s="29" t="s">
        <v>548</v>
      </c>
      <c r="C6" s="27">
        <v>38110000000</v>
      </c>
      <c r="D6" s="27">
        <v>37531000000</v>
      </c>
      <c r="E6" s="27">
        <v>40321000000</v>
      </c>
      <c r="F6" s="28">
        <v>37740000000</v>
      </c>
      <c r="G6" s="20"/>
      <c r="H6" s="20"/>
      <c r="I6" s="20"/>
      <c r="J6" s="20"/>
      <c r="K6" s="20"/>
      <c r="L6" s="20"/>
      <c r="M6" s="20"/>
      <c r="N6" s="20"/>
      <c r="O6" s="20"/>
      <c r="P6" s="20"/>
      <c r="Q6" s="20"/>
      <c r="R6" s="20"/>
      <c r="S6" s="20"/>
      <c r="T6" s="20"/>
      <c r="U6" s="20"/>
      <c r="V6" s="20"/>
    </row>
    <row r="7" spans="1:22" ht="19" x14ac:dyDescent="0.25">
      <c r="A7" s="20"/>
      <c r="B7" s="29" t="s">
        <v>549</v>
      </c>
      <c r="C7" s="27">
        <v>10593000000</v>
      </c>
      <c r="D7" s="27">
        <v>9256000000</v>
      </c>
      <c r="E7" s="27">
        <v>10730000000</v>
      </c>
      <c r="F7" s="28">
        <v>9674000000</v>
      </c>
      <c r="G7" s="20"/>
      <c r="H7" s="20"/>
      <c r="I7" s="20"/>
      <c r="J7" s="20"/>
      <c r="K7" s="20"/>
      <c r="L7" s="20"/>
      <c r="M7" s="20"/>
      <c r="N7" s="20"/>
      <c r="O7" s="20"/>
      <c r="P7" s="20"/>
      <c r="Q7" s="20"/>
      <c r="R7" s="20"/>
      <c r="S7" s="20"/>
      <c r="T7" s="20"/>
      <c r="U7" s="20"/>
      <c r="V7" s="20"/>
    </row>
    <row r="8" spans="1:22" ht="19" x14ac:dyDescent="0.25">
      <c r="A8" s="20"/>
      <c r="B8" s="29" t="s">
        <v>550</v>
      </c>
      <c r="C8" s="27">
        <v>13087000000</v>
      </c>
      <c r="D8" s="27">
        <v>14271000000</v>
      </c>
      <c r="E8" s="27">
        <v>14310000000</v>
      </c>
      <c r="F8" s="28">
        <v>15299000000</v>
      </c>
      <c r="G8" s="20"/>
      <c r="H8" s="20"/>
      <c r="I8" s="20"/>
      <c r="J8" s="20"/>
      <c r="K8" s="20"/>
      <c r="L8" s="20"/>
      <c r="M8" s="20"/>
      <c r="N8" s="20"/>
      <c r="O8" s="20"/>
      <c r="P8" s="20"/>
      <c r="Q8" s="20"/>
      <c r="R8" s="20"/>
      <c r="S8" s="20"/>
      <c r="T8" s="20"/>
      <c r="U8" s="20"/>
      <c r="V8" s="20"/>
    </row>
    <row r="9" spans="1:22" ht="19" x14ac:dyDescent="0.25">
      <c r="A9" s="20"/>
      <c r="B9" s="29" t="s">
        <v>551</v>
      </c>
      <c r="C9" s="27">
        <v>23680000000</v>
      </c>
      <c r="D9" s="27">
        <v>23527000000</v>
      </c>
      <c r="E9" s="27">
        <v>25040000000</v>
      </c>
      <c r="F9" s="28">
        <v>24973000000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965000000</v>
      </c>
      <c r="D12" s="27">
        <v>1358000000</v>
      </c>
      <c r="E12" s="27">
        <v>3476000000</v>
      </c>
      <c r="F12" s="28">
        <v>3179000000</v>
      </c>
      <c r="G12" s="20"/>
      <c r="H12" s="20"/>
      <c r="I12" s="20"/>
      <c r="J12" s="20"/>
      <c r="K12" s="20"/>
      <c r="L12" s="20"/>
      <c r="M12" s="20"/>
      <c r="N12" s="20"/>
      <c r="O12" s="20"/>
      <c r="P12" s="20"/>
      <c r="Q12" s="20"/>
      <c r="R12" s="20"/>
      <c r="S12" s="20"/>
      <c r="T12" s="20"/>
      <c r="U12" s="20"/>
      <c r="V12" s="20"/>
    </row>
    <row r="13" spans="1:22" ht="19" x14ac:dyDescent="0.25">
      <c r="A13" s="20"/>
      <c r="B13" s="29" t="s">
        <v>555</v>
      </c>
      <c r="C13" s="27">
        <v>14430000000</v>
      </c>
      <c r="D13" s="27">
        <v>14004000000</v>
      </c>
      <c r="E13" s="27">
        <v>15281000000</v>
      </c>
      <c r="F13" s="28">
        <v>12767000000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7429000000</v>
      </c>
      <c r="D17" s="34">
        <v>5841000000</v>
      </c>
      <c r="E17" s="34">
        <v>5188000000</v>
      </c>
      <c r="F17" s="35">
        <v>6657000000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0.9625550660792952</v>
      </c>
      <c r="D24" s="50">
        <f>D17/(D4)</f>
        <v>0.72976011994002998</v>
      </c>
      <c r="E24" s="50">
        <f>E17/(E4)</f>
        <v>0.67228197486069718</v>
      </c>
      <c r="F24" s="51">
        <f>F17/(F4)</f>
        <v>0.83036048397156048</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0.19493571241144056</v>
      </c>
      <c r="D25" s="50">
        <f>D17/D6</f>
        <v>0.15563134475500254</v>
      </c>
      <c r="E25" s="50">
        <f>E17/E6</f>
        <v>0.12866744376379555</v>
      </c>
      <c r="F25" s="51">
        <f>F17/F6</f>
        <v>0.17639109697933228</v>
      </c>
      <c r="G25" s="46">
        <f>(IF(C25 &gt; 0.17, 100, IF(C25 &gt;= 0.1, 50, 0))) +
  (IF(D25 &gt; 0.17, 100, IF(D25 &gt;= 0.1, 50, 0))) +
  (IF(E25 &gt; 0.17, 100, IF(E25 &gt;= 0.1, 50, 0))) +
  (IF(F25 &gt; 0.17, 100, IF(F25 &gt;= 0.1, 50, 0)))</f>
        <v>300</v>
      </c>
      <c r="H25" s="47" t="s">
        <v>572</v>
      </c>
      <c r="I25" s="20"/>
      <c r="J25" s="20"/>
      <c r="K25" s="20"/>
      <c r="L25" s="20"/>
      <c r="M25" s="20"/>
      <c r="N25" s="20"/>
      <c r="O25" s="20"/>
      <c r="P25" s="20"/>
      <c r="Q25" s="20"/>
      <c r="R25" s="20"/>
      <c r="S25" s="20"/>
      <c r="T25" s="20"/>
      <c r="U25" s="20"/>
      <c r="V25" s="20"/>
    </row>
    <row r="26" spans="1:22" x14ac:dyDescent="0.2">
      <c r="A26" s="20"/>
      <c r="B26" s="39" t="s">
        <v>489</v>
      </c>
      <c r="C26" s="50">
        <f>C8/C6</f>
        <v>0.34340068223563369</v>
      </c>
      <c r="D26" s="50">
        <f>D8/D6</f>
        <v>0.38024566358476991</v>
      </c>
      <c r="E26" s="50">
        <f>E8/E6</f>
        <v>0.35490191215495648</v>
      </c>
      <c r="F26" s="51">
        <f>F8/F6</f>
        <v>0.40537890832008477</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1.641025641025641</v>
      </c>
      <c r="D27" s="50">
        <f>D9/(D13+D10)</f>
        <v>1.6800199942873464</v>
      </c>
      <c r="E27" s="50">
        <f>E9/(E13+E10)</f>
        <v>1.6386362149074014</v>
      </c>
      <c r="F27" s="51">
        <f>F9/(F13+F10)</f>
        <v>1.9560585885486019</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-0.26843054133042832</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0.51483021483021485</v>
      </c>
      <c r="D31" s="50">
        <f>D17/(D13+D10)</f>
        <v>0.41709511568123392</v>
      </c>
      <c r="E31" s="50">
        <f>E17/(E13+E10)</f>
        <v>0.33950657679471241</v>
      </c>
      <c r="F31" s="51">
        <f>F17/(F13+F10)</f>
        <v>0.52142241716926452</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0.10833333333333334</v>
      </c>
      <c r="J2" s="20"/>
      <c r="K2" s="20"/>
      <c r="L2" s="20"/>
      <c r="M2" s="20"/>
      <c r="N2" s="20"/>
      <c r="O2" s="20"/>
      <c r="P2" s="20"/>
      <c r="Q2" s="20"/>
      <c r="R2" s="20"/>
      <c r="S2" s="20"/>
      <c r="T2" s="20"/>
      <c r="U2" s="20"/>
      <c r="V2" s="20"/>
    </row>
    <row r="3" spans="1:22" ht="19" x14ac:dyDescent="0.25">
      <c r="A3" s="20"/>
      <c r="B3" s="26" t="s">
        <v>545</v>
      </c>
      <c r="C3" s="27">
        <v>503200000</v>
      </c>
      <c r="D3" s="27">
        <v>751900000</v>
      </c>
      <c r="E3" s="27">
        <v>498700000</v>
      </c>
      <c r="F3" s="28">
        <v>401100000</v>
      </c>
      <c r="G3" s="20"/>
      <c r="H3" s="20"/>
      <c r="I3" s="20"/>
      <c r="J3" s="20"/>
      <c r="K3" s="20"/>
      <c r="L3" s="20"/>
      <c r="M3" s="20"/>
      <c r="N3" s="20"/>
      <c r="O3" s="20"/>
      <c r="P3" s="20"/>
      <c r="Q3" s="20"/>
      <c r="R3" s="20"/>
      <c r="S3" s="20"/>
      <c r="T3" s="20"/>
      <c r="U3" s="20"/>
      <c r="V3" s="20"/>
    </row>
    <row r="4" spans="1:22" ht="19" x14ac:dyDescent="0.25">
      <c r="A4" s="20"/>
      <c r="B4" s="29" t="s">
        <v>546</v>
      </c>
      <c r="C4" s="27">
        <v>22274900000</v>
      </c>
      <c r="D4" s="27">
        <v>19842600000</v>
      </c>
      <c r="E4" s="27">
        <v>17881800000</v>
      </c>
      <c r="F4" s="28">
        <v>16619500000</v>
      </c>
      <c r="G4" s="20"/>
      <c r="H4" s="20"/>
      <c r="I4" s="20"/>
      <c r="J4" s="20"/>
      <c r="K4" s="20"/>
      <c r="L4" s="20"/>
      <c r="M4" s="20"/>
      <c r="N4" s="20"/>
      <c r="O4" s="20"/>
      <c r="P4" s="20"/>
      <c r="Q4" s="20"/>
      <c r="R4" s="20"/>
      <c r="S4" s="20"/>
      <c r="T4" s="20"/>
      <c r="U4" s="20"/>
      <c r="V4" s="20"/>
    </row>
    <row r="5" spans="1:22" ht="19" x14ac:dyDescent="0.25">
      <c r="A5" s="20"/>
      <c r="B5" s="29" t="s">
        <v>547</v>
      </c>
      <c r="C5" s="27">
        <v>1485900000</v>
      </c>
      <c r="D5" s="27">
        <v>1485900000</v>
      </c>
      <c r="E5" s="27">
        <v>1485900000</v>
      </c>
      <c r="F5" s="28">
        <v>1485900000</v>
      </c>
      <c r="G5" s="20"/>
      <c r="H5" s="20"/>
      <c r="I5" s="20"/>
      <c r="J5" s="20"/>
      <c r="K5" s="20"/>
      <c r="L5" s="20"/>
      <c r="M5" s="20"/>
      <c r="N5" s="20"/>
      <c r="O5" s="20"/>
      <c r="P5" s="20"/>
      <c r="Q5" s="20"/>
      <c r="R5" s="20"/>
      <c r="S5" s="20"/>
      <c r="T5" s="20"/>
      <c r="U5" s="20"/>
      <c r="V5" s="20"/>
    </row>
    <row r="6" spans="1:22" ht="19" x14ac:dyDescent="0.25">
      <c r="A6" s="20"/>
      <c r="B6" s="29" t="s">
        <v>548</v>
      </c>
      <c r="C6" s="27">
        <v>31077200000</v>
      </c>
      <c r="D6" s="27">
        <v>26736600000</v>
      </c>
      <c r="E6" s="27">
        <v>24156900000</v>
      </c>
      <c r="F6" s="28">
        <v>22040500000</v>
      </c>
      <c r="G6" s="20"/>
      <c r="H6" s="20"/>
      <c r="I6" s="20"/>
      <c r="J6" s="20"/>
      <c r="K6" s="20"/>
      <c r="L6" s="20"/>
      <c r="M6" s="20"/>
      <c r="N6" s="20"/>
      <c r="O6" s="20"/>
      <c r="P6" s="20"/>
      <c r="Q6" s="20"/>
      <c r="R6" s="20"/>
      <c r="S6" s="20"/>
      <c r="T6" s="20"/>
      <c r="U6" s="20"/>
      <c r="V6" s="20"/>
    </row>
    <row r="7" spans="1:22" ht="19" x14ac:dyDescent="0.25">
      <c r="A7" s="20"/>
      <c r="B7" s="29" t="s">
        <v>549</v>
      </c>
      <c r="C7" s="27">
        <v>5265100000</v>
      </c>
      <c r="D7" s="27">
        <v>4660500000</v>
      </c>
      <c r="E7" s="27">
        <v>2746200000</v>
      </c>
      <c r="F7" s="28">
        <v>2279400000</v>
      </c>
      <c r="G7" s="20"/>
      <c r="H7" s="20"/>
      <c r="I7" s="20"/>
      <c r="J7" s="20"/>
      <c r="K7" s="20"/>
      <c r="L7" s="20"/>
      <c r="M7" s="20"/>
      <c r="N7" s="20"/>
      <c r="O7" s="20"/>
      <c r="P7" s="20"/>
      <c r="Q7" s="20"/>
      <c r="R7" s="20"/>
      <c r="S7" s="20"/>
      <c r="T7" s="20"/>
      <c r="U7" s="20"/>
      <c r="V7" s="20"/>
    </row>
    <row r="8" spans="1:22" ht="19" x14ac:dyDescent="0.25">
      <c r="A8" s="20"/>
      <c r="B8" s="29" t="s">
        <v>550</v>
      </c>
      <c r="C8" s="27">
        <v>15675800000</v>
      </c>
      <c r="D8" s="27">
        <v>14174300000</v>
      </c>
      <c r="E8" s="27">
        <v>14137800000</v>
      </c>
      <c r="F8" s="28">
        <v>13923300000</v>
      </c>
      <c r="G8" s="20"/>
      <c r="H8" s="20"/>
      <c r="I8" s="20"/>
      <c r="J8" s="20"/>
      <c r="K8" s="20"/>
      <c r="L8" s="20"/>
      <c r="M8" s="20"/>
      <c r="N8" s="20"/>
      <c r="O8" s="20"/>
      <c r="P8" s="20"/>
      <c r="Q8" s="20"/>
      <c r="R8" s="20"/>
      <c r="S8" s="20"/>
      <c r="T8" s="20"/>
      <c r="U8" s="20"/>
      <c r="V8" s="20"/>
    </row>
    <row r="9" spans="1:22" ht="19" x14ac:dyDescent="0.25">
      <c r="A9" s="20"/>
      <c r="B9" s="29" t="s">
        <v>551</v>
      </c>
      <c r="C9" s="27">
        <v>20940900000</v>
      </c>
      <c r="D9" s="27">
        <v>18834800000</v>
      </c>
      <c r="E9" s="27">
        <v>16884000000</v>
      </c>
      <c r="F9" s="28">
        <v>16202700000</v>
      </c>
      <c r="G9" s="20"/>
      <c r="H9" s="20"/>
      <c r="I9" s="20"/>
      <c r="J9" s="20"/>
      <c r="K9" s="20"/>
      <c r="L9" s="20"/>
      <c r="M9" s="20"/>
      <c r="N9" s="20"/>
      <c r="O9" s="20"/>
      <c r="P9" s="20"/>
      <c r="Q9" s="20"/>
      <c r="R9" s="20"/>
      <c r="S9" s="20"/>
      <c r="T9" s="20"/>
      <c r="U9" s="20"/>
      <c r="V9" s="20"/>
    </row>
    <row r="10" spans="1:22" ht="19" x14ac:dyDescent="0.25">
      <c r="A10" s="20"/>
      <c r="B10" s="29" t="s">
        <v>552</v>
      </c>
      <c r="C10" s="27">
        <v>99900000</v>
      </c>
      <c r="D10" s="27">
        <v>99900000</v>
      </c>
      <c r="E10" s="27">
        <v>99900000</v>
      </c>
      <c r="F10" s="28">
        <v>99900000</v>
      </c>
      <c r="G10" s="20"/>
      <c r="H10" s="20"/>
      <c r="I10" s="20"/>
      <c r="J10" s="20"/>
      <c r="K10" s="20"/>
      <c r="L10" s="20"/>
      <c r="M10" s="20"/>
      <c r="N10" s="20"/>
      <c r="O10" s="20"/>
      <c r="P10" s="20"/>
      <c r="Q10" s="20"/>
      <c r="R10" s="20"/>
      <c r="S10" s="20"/>
      <c r="T10" s="20"/>
      <c r="U10" s="20"/>
      <c r="V10" s="20"/>
    </row>
    <row r="11" spans="1:22" ht="19" x14ac:dyDescent="0.25">
      <c r="A11" s="20"/>
      <c r="B11" s="29" t="s">
        <v>553</v>
      </c>
      <c r="C11" s="27">
        <v>486100000</v>
      </c>
      <c r="D11" s="27">
        <v>1546500000</v>
      </c>
      <c r="E11" s="27">
        <v>1546500000</v>
      </c>
      <c r="F11" s="28">
        <v>880000000</v>
      </c>
      <c r="G11" s="20"/>
      <c r="H11" s="20"/>
      <c r="I11" s="20"/>
      <c r="J11" s="20"/>
      <c r="K11" s="20"/>
      <c r="L11" s="20"/>
      <c r="M11" s="20"/>
      <c r="N11" s="20"/>
      <c r="O11" s="20"/>
      <c r="P11" s="20"/>
      <c r="Q11" s="20"/>
      <c r="R11" s="20"/>
      <c r="S11" s="20"/>
      <c r="T11" s="20"/>
      <c r="U11" s="20"/>
      <c r="V11" s="20"/>
    </row>
    <row r="12" spans="1:22" ht="19" x14ac:dyDescent="0.25">
      <c r="A12" s="20"/>
      <c r="B12" s="29" t="s">
        <v>554</v>
      </c>
      <c r="C12" s="27">
        <v>-967000000</v>
      </c>
      <c r="D12" s="27">
        <v>-1213600000</v>
      </c>
      <c r="E12" s="27">
        <v>-1580900000</v>
      </c>
      <c r="F12" s="28">
        <v>-1765200000</v>
      </c>
      <c r="G12" s="20"/>
      <c r="H12" s="20"/>
      <c r="I12" s="20"/>
      <c r="J12" s="20"/>
      <c r="K12" s="20"/>
      <c r="L12" s="20"/>
      <c r="M12" s="20"/>
      <c r="N12" s="20"/>
      <c r="O12" s="20"/>
      <c r="P12" s="20"/>
      <c r="Q12" s="20"/>
      <c r="R12" s="20"/>
      <c r="S12" s="20"/>
      <c r="T12" s="20"/>
      <c r="U12" s="20"/>
      <c r="V12" s="20"/>
    </row>
    <row r="13" spans="1:22" ht="19" x14ac:dyDescent="0.25">
      <c r="A13" s="20"/>
      <c r="B13" s="29" t="s">
        <v>555</v>
      </c>
      <c r="C13" s="27">
        <v>10136300000</v>
      </c>
      <c r="D13" s="27">
        <v>7901800000</v>
      </c>
      <c r="E13" s="27">
        <v>7272900000</v>
      </c>
      <c r="F13" s="28">
        <v>5837800000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1935100000</v>
      </c>
      <c r="D17" s="34">
        <v>1409400000</v>
      </c>
      <c r="E17" s="34">
        <v>1217900000</v>
      </c>
      <c r="F17" s="35">
        <v>1104000000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8.6873566211296119E-2</v>
      </c>
      <c r="D24" s="50">
        <f>D17/(D4)</f>
        <v>7.1028998215959607E-2</v>
      </c>
      <c r="E24" s="50">
        <f>E17/(E4)</f>
        <v>6.810835598205997E-2</v>
      </c>
      <c r="F24" s="51">
        <f>F17/(F4)</f>
        <v>6.6427991215138843E-2</v>
      </c>
      <c r="G24" s="46">
        <f>(IF(C24 &gt; 0.5, 100, IF(C24 &gt;= 0.2, 50, 0))) +
  (IF(D24 &gt; 0.5, 100, IF(D24 &gt;= 0.2, 50, 0))) +
  (IF(E24 &gt; 0.5, 100, IF(E24 &gt;= 0.2, 50, 0))) +
  (IF(F24 &gt; 0.5, 100, IF(F24 &gt;= 0.2, 50, 0)))</f>
        <v>0</v>
      </c>
      <c r="H24" s="47" t="s">
        <v>571</v>
      </c>
      <c r="I24" s="20"/>
      <c r="J24" s="20"/>
      <c r="K24" s="20"/>
      <c r="L24" s="20"/>
      <c r="M24" s="20"/>
      <c r="N24" s="20"/>
      <c r="O24" s="20"/>
      <c r="P24" s="20"/>
      <c r="Q24" s="20"/>
      <c r="R24" s="20"/>
      <c r="S24" s="20"/>
      <c r="T24" s="20"/>
      <c r="U24" s="20"/>
      <c r="V24" s="20"/>
    </row>
    <row r="25" spans="1:22" x14ac:dyDescent="0.2">
      <c r="A25" s="20"/>
      <c r="B25" s="39" t="s">
        <v>487</v>
      </c>
      <c r="C25" s="50">
        <f>C17/C6</f>
        <v>6.2267514447891061E-2</v>
      </c>
      <c r="D25" s="50">
        <f>D17/D6</f>
        <v>5.271425686138103E-2</v>
      </c>
      <c r="E25" s="50">
        <f>E17/E6</f>
        <v>5.0416237182751095E-2</v>
      </c>
      <c r="F25" s="51">
        <f>F17/F6</f>
        <v>5.0089607767518883E-2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0.50441481214523831</v>
      </c>
      <c r="D26" s="50">
        <f>D8/D6</f>
        <v>0.53014594226640632</v>
      </c>
      <c r="E26" s="50">
        <f>E8/E6</f>
        <v>0.58524893508686959</v>
      </c>
      <c r="F26" s="51">
        <f>F8/F6</f>
        <v>0.63171434404845628</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2.0457689376917214</v>
      </c>
      <c r="D27" s="50">
        <f>D9/(D13+D10)</f>
        <v>2.3538498069160303</v>
      </c>
      <c r="E27" s="50">
        <f>E9/(E13+E10)</f>
        <v>2.2900390625</v>
      </c>
      <c r="F27" s="51">
        <f>F9/(F13+F10)</f>
        <v>2.7287838725432407</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Fail</v>
      </c>
      <c r="D28" s="52" t="str">
        <f>IF(D11=0, "Pass", "Fail")</f>
        <v>Fail</v>
      </c>
      <c r="E28" s="52" t="str">
        <f>IF(E11=0, "Pass", "Fail")</f>
        <v>Fail</v>
      </c>
      <c r="F28" s="53" t="str">
        <f>IF(F11=0, "Pass", "Fail")</f>
        <v>Fail</v>
      </c>
      <c r="G28" s="46">
        <f>(COUNTIF(C28:F28, "Pass") * 100) + (COUNTIF(C28:F28, "Fail") * 0)</f>
        <v>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-0.17998018108566824</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0.18904476270491002</v>
      </c>
      <c r="D31" s="50">
        <f>D17/(D13+D10)</f>
        <v>0.17613757076621217</v>
      </c>
      <c r="E31" s="50">
        <f>E17/(E13+E10)</f>
        <v>0.1651882595486111</v>
      </c>
      <c r="F31" s="51">
        <f>F17/(F13+F10)</f>
        <v>0.18593057918049077</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595</v>
      </c>
      <c r="D2" s="23" t="s">
        <v>596</v>
      </c>
      <c r="E2" s="23" t="s">
        <v>597</v>
      </c>
      <c r="F2" s="23" t="s">
        <v>598</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0.69833333333333347</v>
      </c>
      <c r="J2" s="20"/>
      <c r="K2" s="20"/>
      <c r="L2" s="20"/>
      <c r="M2" s="20"/>
      <c r="N2" s="20"/>
      <c r="O2" s="20"/>
      <c r="P2" s="20"/>
      <c r="Q2" s="20"/>
      <c r="R2" s="20"/>
      <c r="S2" s="20"/>
      <c r="T2" s="20"/>
      <c r="U2" s="20"/>
      <c r="V2" s="20"/>
    </row>
    <row r="3" spans="1:22" ht="19" x14ac:dyDescent="0.25">
      <c r="A3" s="20"/>
      <c r="B3" s="26" t="s">
        <v>545</v>
      </c>
      <c r="C3" s="27">
        <v>454775000</v>
      </c>
      <c r="D3" s="27">
        <v>383398000</v>
      </c>
      <c r="E3" s="27">
        <v>327195000</v>
      </c>
      <c r="F3" s="28">
        <v>277033000</v>
      </c>
      <c r="G3" s="20"/>
      <c r="H3" s="20"/>
      <c r="I3" s="20"/>
      <c r="J3" s="20"/>
      <c r="K3" s="20"/>
      <c r="L3" s="20"/>
      <c r="M3" s="20"/>
      <c r="N3" s="20"/>
      <c r="O3" s="20"/>
      <c r="P3" s="20"/>
      <c r="Q3" s="20"/>
      <c r="R3" s="20"/>
      <c r="S3" s="20"/>
      <c r="T3" s="20"/>
      <c r="U3" s="20"/>
      <c r="V3" s="20"/>
    </row>
    <row r="4" spans="1:22" ht="19" x14ac:dyDescent="0.25">
      <c r="A4" s="20"/>
      <c r="B4" s="29" t="s">
        <v>546</v>
      </c>
      <c r="C4" s="27">
        <v>499022000</v>
      </c>
      <c r="D4" s="27">
        <v>455721000</v>
      </c>
      <c r="E4" s="27">
        <v>466416000</v>
      </c>
      <c r="F4" s="28">
        <v>480743000</v>
      </c>
      <c r="G4" s="20"/>
      <c r="H4" s="20"/>
      <c r="I4" s="20"/>
      <c r="J4" s="20"/>
      <c r="K4" s="20"/>
      <c r="L4" s="20"/>
      <c r="M4" s="20"/>
      <c r="N4" s="20"/>
      <c r="O4" s="20"/>
      <c r="P4" s="20"/>
      <c r="Q4" s="20"/>
      <c r="R4" s="20"/>
      <c r="S4" s="20"/>
      <c r="T4" s="20"/>
      <c r="U4" s="20"/>
      <c r="V4" s="20"/>
    </row>
    <row r="5" spans="1:22" ht="19" x14ac:dyDescent="0.25">
      <c r="A5" s="20"/>
      <c r="B5" s="29" t="s">
        <v>547</v>
      </c>
      <c r="C5" s="27">
        <v>2784201000</v>
      </c>
      <c r="D5" s="27">
        <v>1804693000</v>
      </c>
      <c r="E5" s="27">
        <v>1713148000</v>
      </c>
      <c r="F5" s="28">
        <v>1713354000</v>
      </c>
      <c r="G5" s="20"/>
      <c r="H5" s="20"/>
      <c r="I5" s="20"/>
      <c r="J5" s="20"/>
      <c r="K5" s="20"/>
      <c r="L5" s="20"/>
      <c r="M5" s="20"/>
      <c r="N5" s="20"/>
      <c r="O5" s="20"/>
      <c r="P5" s="20"/>
      <c r="Q5" s="20"/>
      <c r="R5" s="20"/>
      <c r="S5" s="20"/>
      <c r="T5" s="20"/>
      <c r="U5" s="20"/>
      <c r="V5" s="20"/>
    </row>
    <row r="6" spans="1:22" ht="19" x14ac:dyDescent="0.25">
      <c r="A6" s="20"/>
      <c r="B6" s="29" t="s">
        <v>548</v>
      </c>
      <c r="C6" s="27">
        <v>5251770000</v>
      </c>
      <c r="D6" s="27">
        <v>3820375000</v>
      </c>
      <c r="E6" s="27">
        <v>3790961000</v>
      </c>
      <c r="F6" s="28">
        <v>3674656000</v>
      </c>
      <c r="G6" s="20"/>
      <c r="H6" s="20"/>
      <c r="I6" s="20"/>
      <c r="J6" s="20"/>
      <c r="K6" s="20"/>
      <c r="L6" s="20"/>
      <c r="M6" s="20"/>
      <c r="N6" s="20"/>
      <c r="O6" s="20"/>
      <c r="P6" s="20"/>
      <c r="Q6" s="20"/>
      <c r="R6" s="20"/>
      <c r="S6" s="20"/>
      <c r="T6" s="20"/>
      <c r="U6" s="20"/>
      <c r="V6" s="20"/>
    </row>
    <row r="7" spans="1:22" ht="19" x14ac:dyDescent="0.25">
      <c r="A7" s="20"/>
      <c r="B7" s="29" t="s">
        <v>549</v>
      </c>
      <c r="C7" s="27">
        <v>582089000</v>
      </c>
      <c r="D7" s="27">
        <v>834203000</v>
      </c>
      <c r="E7" s="27">
        <v>445394000</v>
      </c>
      <c r="F7" s="28">
        <v>363089000</v>
      </c>
      <c r="G7" s="20"/>
      <c r="H7" s="20"/>
      <c r="I7" s="20"/>
      <c r="J7" s="20"/>
      <c r="K7" s="20"/>
      <c r="L7" s="20"/>
      <c r="M7" s="20"/>
      <c r="N7" s="20"/>
      <c r="O7" s="20"/>
      <c r="P7" s="20"/>
      <c r="Q7" s="20"/>
      <c r="R7" s="20"/>
      <c r="S7" s="20"/>
      <c r="T7" s="20"/>
      <c r="U7" s="20"/>
      <c r="V7" s="20"/>
    </row>
    <row r="8" spans="1:22" ht="19" x14ac:dyDescent="0.25">
      <c r="A8" s="20"/>
      <c r="B8" s="29" t="s">
        <v>550</v>
      </c>
      <c r="C8" s="27">
        <v>2071621000</v>
      </c>
      <c r="D8" s="27">
        <v>691797000</v>
      </c>
      <c r="E8" s="27">
        <v>1186437000</v>
      </c>
      <c r="F8" s="28">
        <v>1552576000</v>
      </c>
      <c r="G8" s="20"/>
      <c r="H8" s="20"/>
      <c r="I8" s="20"/>
      <c r="J8" s="20"/>
      <c r="K8" s="20"/>
      <c r="L8" s="20"/>
      <c r="M8" s="20"/>
      <c r="N8" s="20"/>
      <c r="O8" s="20"/>
      <c r="P8" s="20"/>
      <c r="Q8" s="20"/>
      <c r="R8" s="20"/>
      <c r="S8" s="20"/>
      <c r="T8" s="20"/>
      <c r="U8" s="20"/>
      <c r="V8" s="20"/>
    </row>
    <row r="9" spans="1:22" ht="19" x14ac:dyDescent="0.25">
      <c r="A9" s="20"/>
      <c r="B9" s="29" t="s">
        <v>551</v>
      </c>
      <c r="C9" s="27">
        <v>2653710000</v>
      </c>
      <c r="D9" s="27">
        <v>1526000000</v>
      </c>
      <c r="E9" s="27">
        <v>1631831000</v>
      </c>
      <c r="F9" s="28">
        <v>1915665000</v>
      </c>
      <c r="G9" s="20"/>
      <c r="H9" s="20"/>
      <c r="I9" s="20"/>
      <c r="J9" s="20"/>
      <c r="K9" s="20"/>
      <c r="L9" s="20"/>
      <c r="M9" s="20"/>
      <c r="N9" s="20"/>
      <c r="O9" s="20"/>
      <c r="P9" s="20"/>
      <c r="Q9" s="20"/>
      <c r="R9" s="20"/>
      <c r="S9" s="20"/>
      <c r="T9" s="20"/>
      <c r="U9" s="20"/>
      <c r="V9" s="20"/>
    </row>
    <row r="10" spans="1:22" ht="19" x14ac:dyDescent="0.25">
      <c r="A10" s="20"/>
      <c r="B10" s="29" t="s">
        <v>552</v>
      </c>
      <c r="C10" s="27">
        <v>1875202000</v>
      </c>
      <c r="D10" s="27">
        <v>1789009000</v>
      </c>
      <c r="E10" s="27">
        <v>1527649000</v>
      </c>
      <c r="F10" s="28">
        <v>1470566000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3989353000</v>
      </c>
      <c r="D12" s="27">
        <v>3652216000</v>
      </c>
      <c r="E12" s="27">
        <v>3265027000</v>
      </c>
      <c r="F12" s="28">
        <v>2908738000</v>
      </c>
      <c r="G12" s="20"/>
      <c r="H12" s="20"/>
      <c r="I12" s="20"/>
      <c r="J12" s="20"/>
      <c r="K12" s="20"/>
      <c r="L12" s="20"/>
      <c r="M12" s="20"/>
      <c r="N12" s="20"/>
      <c r="O12" s="20"/>
      <c r="P12" s="20"/>
      <c r="Q12" s="20"/>
      <c r="R12" s="20"/>
      <c r="S12" s="20"/>
      <c r="T12" s="20"/>
      <c r="U12" s="20"/>
      <c r="V12" s="20"/>
    </row>
    <row r="13" spans="1:22" ht="19" x14ac:dyDescent="0.25">
      <c r="A13" s="20"/>
      <c r="B13" s="29" t="s">
        <v>555</v>
      </c>
      <c r="C13" s="27">
        <v>2598060000</v>
      </c>
      <c r="D13" s="27">
        <v>2294375000</v>
      </c>
      <c r="E13" s="27">
        <v>2159130000</v>
      </c>
      <c r="F13" s="28">
        <v>1758991000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641282000</v>
      </c>
      <c r="D17" s="34">
        <v>513131000</v>
      </c>
      <c r="E17" s="34">
        <v>545927000</v>
      </c>
      <c r="F17" s="35">
        <v>502421000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Fail</v>
      </c>
      <c r="E23" s="44" t="str">
        <f>IF(E17&gt;E7, "Pass", "Fail")</f>
        <v>Pass</v>
      </c>
      <c r="F23" s="49" t="str">
        <f>IF(F17&gt;F7, "Pass", "Fail")</f>
        <v>Pass</v>
      </c>
      <c r="G23" s="46">
        <f>(COUNTIF(C23:F23, "Pass") * 100) + (COUNTIF(C23:F23, "Fail") * 0)</f>
        <v>300</v>
      </c>
      <c r="H23" s="47" t="s">
        <v>570</v>
      </c>
      <c r="I23" s="20"/>
      <c r="J23" s="20"/>
      <c r="K23" s="20"/>
      <c r="L23" s="20"/>
      <c r="M23" s="20"/>
      <c r="N23" s="20"/>
      <c r="O23" s="20"/>
      <c r="P23" s="20"/>
      <c r="Q23" s="20"/>
      <c r="R23" s="20"/>
      <c r="S23" s="20"/>
      <c r="T23" s="20"/>
      <c r="U23" s="20"/>
      <c r="V23" s="20"/>
    </row>
    <row r="24" spans="1:22" x14ac:dyDescent="0.2">
      <c r="A24" s="20"/>
      <c r="B24" s="39" t="s">
        <v>499</v>
      </c>
      <c r="C24" s="50">
        <f>C17/(C4)</f>
        <v>1.2850776118086977</v>
      </c>
      <c r="D24" s="50">
        <f>D17/(D4)</f>
        <v>1.125976200350653</v>
      </c>
      <c r="E24" s="50">
        <f>E17/(E4)</f>
        <v>1.1704722822544682</v>
      </c>
      <c r="F24" s="51">
        <f>F17/(F4)</f>
        <v>1.0450927002577262</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0.12210778461356837</v>
      </c>
      <c r="D25" s="50">
        <f>D17/D6</f>
        <v>0.13431430160651769</v>
      </c>
      <c r="E25" s="50">
        <f>E17/E6</f>
        <v>0.14400754848177019</v>
      </c>
      <c r="F25" s="51">
        <f>F17/F6</f>
        <v>0.13672599557618453</v>
      </c>
      <c r="G25" s="46">
        <f>(IF(C25 &gt; 0.17, 100, IF(C25 &gt;= 0.1, 50, 0))) +
  (IF(D25 &gt; 0.17, 100, IF(D25 &gt;= 0.1, 50, 0))) +
  (IF(E25 &gt; 0.17, 100, IF(E25 &gt;= 0.1, 50, 0))) +
  (IF(F25 &gt; 0.17, 100, IF(F25 &gt;= 0.1, 50, 0)))</f>
        <v>200</v>
      </c>
      <c r="H25" s="47" t="s">
        <v>572</v>
      </c>
      <c r="I25" s="20"/>
      <c r="J25" s="20"/>
      <c r="K25" s="20"/>
      <c r="L25" s="20"/>
      <c r="M25" s="20"/>
      <c r="N25" s="20"/>
      <c r="O25" s="20"/>
      <c r="P25" s="20"/>
      <c r="Q25" s="20"/>
      <c r="R25" s="20"/>
      <c r="S25" s="20"/>
      <c r="T25" s="20"/>
      <c r="U25" s="20"/>
      <c r="V25" s="20"/>
    </row>
    <row r="26" spans="1:22" x14ac:dyDescent="0.2">
      <c r="A26" s="20"/>
      <c r="B26" s="39" t="s">
        <v>489</v>
      </c>
      <c r="C26" s="50">
        <f>C8/C6</f>
        <v>0.39446148631794614</v>
      </c>
      <c r="D26" s="50">
        <f>D8/D6</f>
        <v>0.1810809148316592</v>
      </c>
      <c r="E26" s="50">
        <f>E8/E6</f>
        <v>0.31296470736575766</v>
      </c>
      <c r="F26" s="51">
        <f>F8/F6</f>
        <v>0.42250920902528016</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0.59323822302382467</v>
      </c>
      <c r="D27" s="50">
        <f>D9/(D13+D10)</f>
        <v>0.37370964866395129</v>
      </c>
      <c r="E27" s="50">
        <f>E9/(E13+E10)</f>
        <v>0.44261698355122453</v>
      </c>
      <c r="F27" s="51">
        <f>F9/(F13+F10)</f>
        <v>0.59316649311345182</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0.11112874302646321</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0.14335891794399702</v>
      </c>
      <c r="D31" s="50">
        <f>D17/(D13+D10)</f>
        <v>0.1256631754446802</v>
      </c>
      <c r="E31" s="50">
        <f>E17/(E13+E10)</f>
        <v>0.14807695280894245</v>
      </c>
      <c r="F31" s="51">
        <f>F17/(F13+F10)</f>
        <v>0.1555696338538072</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0.46</v>
      </c>
      <c r="J2" s="20"/>
      <c r="K2" s="20"/>
      <c r="L2" s="20"/>
      <c r="M2" s="20"/>
      <c r="N2" s="20"/>
      <c r="O2" s="20"/>
      <c r="P2" s="20"/>
      <c r="Q2" s="20"/>
      <c r="R2" s="20"/>
      <c r="S2" s="20"/>
      <c r="T2" s="20"/>
      <c r="U2" s="20"/>
      <c r="V2" s="20"/>
    </row>
    <row r="3" spans="1:22" ht="19" x14ac:dyDescent="0.25">
      <c r="A3" s="20"/>
      <c r="B3" s="26" t="s">
        <v>545</v>
      </c>
      <c r="C3" s="27">
        <v>264000000</v>
      </c>
      <c r="D3" s="27">
        <v>253000000</v>
      </c>
      <c r="E3" s="27">
        <v>218000000</v>
      </c>
      <c r="F3" s="28">
        <v>221000000</v>
      </c>
      <c r="G3" s="20"/>
      <c r="H3" s="20"/>
      <c r="I3" s="20"/>
      <c r="J3" s="20"/>
      <c r="K3" s="20"/>
      <c r="L3" s="20"/>
      <c r="M3" s="20"/>
      <c r="N3" s="20"/>
      <c r="O3" s="20"/>
      <c r="P3" s="20"/>
      <c r="Q3" s="20"/>
      <c r="R3" s="20"/>
      <c r="S3" s="20"/>
      <c r="T3" s="20"/>
      <c r="U3" s="20"/>
      <c r="V3" s="20"/>
    </row>
    <row r="4" spans="1:22" ht="19" x14ac:dyDescent="0.25">
      <c r="A4" s="20"/>
      <c r="B4" s="29" t="s">
        <v>546</v>
      </c>
      <c r="C4" s="27">
        <v>33326000000</v>
      </c>
      <c r="D4" s="27">
        <v>32156000000</v>
      </c>
      <c r="E4" s="27">
        <v>31653000000</v>
      </c>
      <c r="F4" s="28">
        <v>31345000000</v>
      </c>
      <c r="G4" s="20"/>
      <c r="H4" s="20"/>
      <c r="I4" s="20"/>
      <c r="J4" s="20"/>
      <c r="K4" s="20"/>
      <c r="L4" s="20"/>
      <c r="M4" s="20"/>
      <c r="N4" s="20"/>
      <c r="O4" s="20"/>
      <c r="P4" s="20"/>
      <c r="Q4" s="20"/>
      <c r="R4" s="20"/>
      <c r="S4" s="20"/>
      <c r="T4" s="20"/>
      <c r="U4" s="20"/>
      <c r="V4" s="20"/>
    </row>
    <row r="5" spans="1:22" ht="19" x14ac:dyDescent="0.25">
      <c r="A5" s="20"/>
      <c r="B5" s="29" t="s">
        <v>547</v>
      </c>
      <c r="C5" s="27">
        <v>0</v>
      </c>
      <c r="D5" s="27">
        <v>0</v>
      </c>
      <c r="E5" s="27">
        <v>0</v>
      </c>
      <c r="F5" s="28">
        <v>0</v>
      </c>
      <c r="G5" s="20"/>
      <c r="H5" s="20"/>
      <c r="I5" s="20"/>
      <c r="J5" s="20"/>
      <c r="K5" s="20"/>
      <c r="L5" s="20"/>
      <c r="M5" s="20"/>
      <c r="N5" s="20"/>
      <c r="O5" s="20"/>
      <c r="P5" s="20"/>
      <c r="Q5" s="20"/>
      <c r="R5" s="20"/>
      <c r="S5" s="20"/>
      <c r="T5" s="20"/>
      <c r="U5" s="20"/>
      <c r="V5" s="20"/>
    </row>
    <row r="6" spans="1:22" ht="19" x14ac:dyDescent="0.25">
      <c r="A6" s="20"/>
      <c r="B6" s="29" t="s">
        <v>548</v>
      </c>
      <c r="C6" s="27">
        <v>41652000000</v>
      </c>
      <c r="D6" s="27">
        <v>38885000000</v>
      </c>
      <c r="E6" s="27">
        <v>38493000000</v>
      </c>
      <c r="F6" s="28">
        <v>37962000000</v>
      </c>
      <c r="G6" s="20"/>
      <c r="H6" s="20"/>
      <c r="I6" s="20"/>
      <c r="J6" s="20"/>
      <c r="K6" s="20"/>
      <c r="L6" s="20"/>
      <c r="M6" s="20"/>
      <c r="N6" s="20"/>
      <c r="O6" s="20"/>
      <c r="P6" s="20"/>
      <c r="Q6" s="20"/>
      <c r="R6" s="20"/>
      <c r="S6" s="20"/>
      <c r="T6" s="20"/>
      <c r="U6" s="20"/>
      <c r="V6" s="20"/>
    </row>
    <row r="7" spans="1:22" ht="19" x14ac:dyDescent="0.25">
      <c r="A7" s="20"/>
      <c r="B7" s="29" t="s">
        <v>549</v>
      </c>
      <c r="C7" s="27">
        <v>2632000000</v>
      </c>
      <c r="D7" s="27">
        <v>2649000000</v>
      </c>
      <c r="E7" s="27">
        <v>2521000000</v>
      </c>
      <c r="F7" s="28">
        <v>2160000000</v>
      </c>
      <c r="G7" s="20"/>
      <c r="H7" s="20"/>
      <c r="I7" s="20"/>
      <c r="J7" s="20"/>
      <c r="K7" s="20"/>
      <c r="L7" s="20"/>
      <c r="M7" s="20"/>
      <c r="N7" s="20"/>
      <c r="O7" s="20"/>
      <c r="P7" s="20"/>
      <c r="Q7" s="20"/>
      <c r="R7" s="20"/>
      <c r="S7" s="20"/>
      <c r="T7" s="20"/>
      <c r="U7" s="20"/>
      <c r="V7" s="20"/>
    </row>
    <row r="8" spans="1:22" ht="19" x14ac:dyDescent="0.25">
      <c r="A8" s="20"/>
      <c r="B8" s="29" t="s">
        <v>550</v>
      </c>
      <c r="C8" s="27">
        <v>26239000000</v>
      </c>
      <c r="D8" s="27">
        <v>23503000000</v>
      </c>
      <c r="E8" s="27">
        <v>22331000000</v>
      </c>
      <c r="F8" s="28">
        <v>21011000000</v>
      </c>
      <c r="G8" s="20"/>
      <c r="H8" s="20"/>
      <c r="I8" s="20"/>
      <c r="J8" s="20"/>
      <c r="K8" s="20"/>
      <c r="L8" s="20"/>
      <c r="M8" s="20"/>
      <c r="N8" s="20"/>
      <c r="O8" s="20"/>
      <c r="P8" s="20"/>
      <c r="Q8" s="20"/>
      <c r="R8" s="20"/>
      <c r="S8" s="20"/>
      <c r="T8" s="20"/>
      <c r="U8" s="20"/>
      <c r="V8" s="20"/>
    </row>
    <row r="9" spans="1:22" ht="19" x14ac:dyDescent="0.25">
      <c r="A9" s="20"/>
      <c r="B9" s="29" t="s">
        <v>551</v>
      </c>
      <c r="C9" s="27">
        <v>28871000000</v>
      </c>
      <c r="D9" s="27">
        <v>26152000000</v>
      </c>
      <c r="E9" s="27">
        <v>24852000000</v>
      </c>
      <c r="F9" s="28">
        <v>23171000000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10695000000</v>
      </c>
      <c r="D12" s="27">
        <v>10697000000</v>
      </c>
      <c r="E12" s="27">
        <v>11586000000</v>
      </c>
      <c r="F12" s="28">
        <v>12883000000</v>
      </c>
      <c r="G12" s="20"/>
      <c r="H12" s="20"/>
      <c r="I12" s="20"/>
      <c r="J12" s="20"/>
      <c r="K12" s="20"/>
      <c r="L12" s="20"/>
      <c r="M12" s="20"/>
      <c r="N12" s="20"/>
      <c r="O12" s="20"/>
      <c r="P12" s="20"/>
      <c r="Q12" s="20"/>
      <c r="R12" s="20"/>
      <c r="S12" s="20"/>
      <c r="T12" s="20"/>
      <c r="U12" s="20"/>
      <c r="V12" s="20"/>
    </row>
    <row r="13" spans="1:22" ht="19" x14ac:dyDescent="0.25">
      <c r="A13" s="20"/>
      <c r="B13" s="29" t="s">
        <v>555</v>
      </c>
      <c r="C13" s="27">
        <v>12781000000</v>
      </c>
      <c r="D13" s="27">
        <v>12733000000</v>
      </c>
      <c r="E13" s="27">
        <v>13641000000</v>
      </c>
      <c r="F13" s="28">
        <v>14791000000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3179000000</v>
      </c>
      <c r="D17" s="34">
        <v>4222000000</v>
      </c>
      <c r="E17" s="34">
        <v>4255000000</v>
      </c>
      <c r="F17" s="35">
        <v>3637000000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Fail</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Fail</v>
      </c>
      <c r="E22" s="44" t="str">
        <f>IF(E17&gt;F17, "Pass", "Fail")</f>
        <v>Pass</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f>C17/(C4)</f>
        <v>9.5390986016923723E-2</v>
      </c>
      <c r="D24" s="50">
        <f>D17/(D4)</f>
        <v>0.13129742505286726</v>
      </c>
      <c r="E24" s="50">
        <f>E17/(E4)</f>
        <v>0.13442643667266926</v>
      </c>
      <c r="F24" s="51">
        <f>F17/(F4)</f>
        <v>0.11603126495453821</v>
      </c>
      <c r="G24" s="46">
        <f>(IF(C24 &gt; 0.5, 100, IF(C24 &gt;= 0.2, 50, 0))) +
  (IF(D24 &gt; 0.5, 100, IF(D24 &gt;= 0.2, 50, 0))) +
  (IF(E24 &gt; 0.5, 100, IF(E24 &gt;= 0.2, 50, 0))) +
  (IF(F24 &gt; 0.5, 100, IF(F24 &gt;= 0.2, 50, 0)))</f>
        <v>0</v>
      </c>
      <c r="H24" s="47" t="s">
        <v>571</v>
      </c>
      <c r="I24" s="20"/>
      <c r="J24" s="20"/>
      <c r="K24" s="20"/>
      <c r="L24" s="20"/>
      <c r="M24" s="20"/>
      <c r="N24" s="20"/>
      <c r="O24" s="20"/>
      <c r="P24" s="20"/>
      <c r="Q24" s="20"/>
      <c r="R24" s="20"/>
      <c r="S24" s="20"/>
      <c r="T24" s="20"/>
      <c r="U24" s="20"/>
      <c r="V24" s="20"/>
    </row>
    <row r="25" spans="1:22" x14ac:dyDescent="0.2">
      <c r="A25" s="20"/>
      <c r="B25" s="39" t="s">
        <v>487</v>
      </c>
      <c r="C25" s="50">
        <f>C17/C6</f>
        <v>7.6322865648708341E-2</v>
      </c>
      <c r="D25" s="50">
        <f>D17/D6</f>
        <v>0.10857657194290858</v>
      </c>
      <c r="E25" s="50">
        <f>E17/E6</f>
        <v>0.11053957862468501</v>
      </c>
      <c r="F25" s="51">
        <f>F17/F6</f>
        <v>9.5806332648437909E-2</v>
      </c>
      <c r="G25" s="46">
        <f>(IF(C25 &gt; 0.17, 100, IF(C25 &gt;= 0.1, 50, 0))) +
  (IF(D25 &gt; 0.17, 100, IF(D25 &gt;= 0.1, 50, 0))) +
  (IF(E25 &gt; 0.17, 100, IF(E25 &gt;= 0.1, 50, 0))) +
  (IF(F25 &gt; 0.17, 100, IF(F25 &gt;= 0.1, 50, 0)))</f>
        <v>100</v>
      </c>
      <c r="H25" s="47" t="s">
        <v>572</v>
      </c>
      <c r="I25" s="20"/>
      <c r="J25" s="20"/>
      <c r="K25" s="20"/>
      <c r="L25" s="20"/>
      <c r="M25" s="20"/>
      <c r="N25" s="20"/>
      <c r="O25" s="20"/>
      <c r="P25" s="20"/>
      <c r="Q25" s="20"/>
      <c r="R25" s="20"/>
      <c r="S25" s="20"/>
      <c r="T25" s="20"/>
      <c r="U25" s="20"/>
      <c r="V25" s="20"/>
    </row>
    <row r="26" spans="1:22" x14ac:dyDescent="0.2">
      <c r="A26" s="20"/>
      <c r="B26" s="39" t="s">
        <v>489</v>
      </c>
      <c r="C26" s="50">
        <f>C8/C6</f>
        <v>0.62995774512628444</v>
      </c>
      <c r="D26" s="50">
        <f>D8/D6</f>
        <v>0.60442329947280438</v>
      </c>
      <c r="E26" s="50">
        <f>E8/E6</f>
        <v>0.58013145247187803</v>
      </c>
      <c r="F26" s="51">
        <f>F8/F6</f>
        <v>0.55347452715873768</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2.2588999295829746</v>
      </c>
      <c r="D27" s="50">
        <f>D9/(D13+D10)</f>
        <v>2.0538757559098406</v>
      </c>
      <c r="E27" s="50">
        <f>E9/(E13+E10)</f>
        <v>1.8218605674070816</v>
      </c>
      <c r="F27" s="51">
        <f>F9/(F13+F10)</f>
        <v>1.5665607463998377</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-5.91976045699475E-2</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0.24872858148814647</v>
      </c>
      <c r="D31" s="50">
        <f>D17/(D13+D10)</f>
        <v>0.33157936071624911</v>
      </c>
      <c r="E31" s="50">
        <f>E17/(E13+E10)</f>
        <v>0.31192727805879333</v>
      </c>
      <c r="F31" s="51">
        <f>F17/(F13+F10)</f>
        <v>0.24589277263200596</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0.4433333333333333</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502200000</v>
      </c>
      <c r="D4" s="27">
        <v>500500000</v>
      </c>
      <c r="E4" s="27">
        <v>488700000</v>
      </c>
      <c r="F4" s="28">
        <v>514900000</v>
      </c>
      <c r="G4" s="20"/>
      <c r="H4" s="20"/>
      <c r="I4" s="20"/>
      <c r="J4" s="20"/>
      <c r="K4" s="20"/>
      <c r="L4" s="20"/>
      <c r="M4" s="20"/>
      <c r="N4" s="20"/>
      <c r="O4" s="20"/>
      <c r="P4" s="20"/>
      <c r="Q4" s="20"/>
      <c r="R4" s="20"/>
      <c r="S4" s="20"/>
      <c r="T4" s="20"/>
      <c r="U4" s="20"/>
      <c r="V4" s="20"/>
    </row>
    <row r="5" spans="1:22" ht="19" x14ac:dyDescent="0.25">
      <c r="A5" s="20"/>
      <c r="B5" s="29" t="s">
        <v>547</v>
      </c>
      <c r="C5" s="27">
        <v>702300000</v>
      </c>
      <c r="D5" s="27">
        <v>691300000</v>
      </c>
      <c r="E5" s="27">
        <v>706200000</v>
      </c>
      <c r="F5" s="28">
        <v>707200000</v>
      </c>
      <c r="G5" s="20"/>
      <c r="H5" s="20"/>
      <c r="I5" s="20"/>
      <c r="J5" s="20"/>
      <c r="K5" s="20"/>
      <c r="L5" s="20"/>
      <c r="M5" s="20"/>
      <c r="N5" s="20"/>
      <c r="O5" s="20"/>
      <c r="P5" s="20"/>
      <c r="Q5" s="20"/>
      <c r="R5" s="20"/>
      <c r="S5" s="20"/>
      <c r="T5" s="20"/>
      <c r="U5" s="20"/>
      <c r="V5" s="20"/>
    </row>
    <row r="6" spans="1:22" ht="19" x14ac:dyDescent="0.25">
      <c r="A6" s="20"/>
      <c r="B6" s="29" t="s">
        <v>548</v>
      </c>
      <c r="C6" s="27">
        <v>150783100000</v>
      </c>
      <c r="D6" s="27">
        <v>155036700000</v>
      </c>
      <c r="E6" s="27">
        <v>183889800000</v>
      </c>
      <c r="F6" s="28">
        <v>170003900000</v>
      </c>
      <c r="G6" s="20"/>
      <c r="H6" s="20"/>
      <c r="I6" s="20"/>
      <c r="J6" s="20"/>
      <c r="K6" s="20"/>
      <c r="L6" s="20"/>
      <c r="M6" s="20"/>
      <c r="N6" s="20"/>
      <c r="O6" s="20"/>
      <c r="P6" s="20"/>
      <c r="Q6" s="20"/>
      <c r="R6" s="20"/>
      <c r="S6" s="20"/>
      <c r="T6" s="20"/>
      <c r="U6" s="20"/>
      <c r="V6" s="20"/>
    </row>
    <row r="7" spans="1:22" ht="19" x14ac:dyDescent="0.25">
      <c r="A7" s="20"/>
      <c r="B7" s="29" t="s">
        <v>549</v>
      </c>
      <c r="C7" s="27">
        <v>0</v>
      </c>
      <c r="D7" s="27">
        <v>0</v>
      </c>
      <c r="E7" s="27">
        <v>0</v>
      </c>
      <c r="F7" s="28">
        <v>0</v>
      </c>
      <c r="G7" s="20"/>
      <c r="H7" s="20"/>
      <c r="I7" s="20"/>
      <c r="J7" s="20"/>
      <c r="K7" s="20"/>
      <c r="L7" s="20"/>
      <c r="M7" s="20"/>
      <c r="N7" s="20"/>
      <c r="O7" s="20"/>
      <c r="P7" s="20"/>
      <c r="Q7" s="20"/>
      <c r="R7" s="20"/>
      <c r="S7" s="20"/>
      <c r="T7" s="20"/>
      <c r="U7" s="20"/>
      <c r="V7" s="20"/>
    </row>
    <row r="8" spans="1:22" ht="19" x14ac:dyDescent="0.25">
      <c r="A8" s="20"/>
      <c r="B8" s="29" t="s">
        <v>550</v>
      </c>
      <c r="C8" s="27">
        <v>0</v>
      </c>
      <c r="D8" s="27">
        <v>0</v>
      </c>
      <c r="E8" s="27">
        <v>0</v>
      </c>
      <c r="F8" s="28">
        <v>0</v>
      </c>
      <c r="G8" s="20"/>
      <c r="H8" s="20"/>
      <c r="I8" s="20"/>
      <c r="J8" s="20"/>
      <c r="K8" s="20"/>
      <c r="L8" s="20"/>
      <c r="M8" s="20"/>
      <c r="N8" s="20"/>
      <c r="O8" s="20"/>
      <c r="P8" s="20"/>
      <c r="Q8" s="20"/>
      <c r="R8" s="20"/>
      <c r="S8" s="20"/>
      <c r="T8" s="20"/>
      <c r="U8" s="20"/>
      <c r="V8" s="20"/>
    </row>
    <row r="9" spans="1:22" ht="19" x14ac:dyDescent="0.25">
      <c r="A9" s="20"/>
      <c r="B9" s="29" t="s">
        <v>551</v>
      </c>
      <c r="C9" s="27">
        <v>138885200000</v>
      </c>
      <c r="D9" s="27">
        <v>143777200000</v>
      </c>
      <c r="E9" s="27">
        <v>171873000000</v>
      </c>
      <c r="F9" s="28">
        <v>158315600000</v>
      </c>
      <c r="G9" s="20"/>
      <c r="H9" s="20"/>
      <c r="I9" s="20"/>
      <c r="J9" s="20"/>
      <c r="K9" s="20"/>
      <c r="L9" s="20"/>
      <c r="M9" s="20"/>
      <c r="N9" s="20"/>
      <c r="O9" s="20"/>
      <c r="P9" s="20"/>
      <c r="Q9" s="20"/>
      <c r="R9" s="20"/>
      <c r="S9" s="20"/>
      <c r="T9" s="20"/>
      <c r="U9" s="20"/>
      <c r="V9" s="20"/>
    </row>
    <row r="10" spans="1:22" ht="19" x14ac:dyDescent="0.25">
      <c r="A10" s="20"/>
      <c r="B10" s="29" t="s">
        <v>552</v>
      </c>
      <c r="C10" s="27">
        <v>3501100000</v>
      </c>
      <c r="D10" s="27">
        <v>3246800000</v>
      </c>
      <c r="E10" s="27">
        <v>3297700000</v>
      </c>
      <c r="F10" s="28">
        <v>3204500000</v>
      </c>
      <c r="G10" s="20"/>
      <c r="H10" s="20"/>
      <c r="I10" s="20"/>
      <c r="J10" s="20"/>
      <c r="K10" s="20"/>
      <c r="L10" s="20"/>
      <c r="M10" s="20"/>
      <c r="N10" s="20"/>
      <c r="O10" s="20"/>
      <c r="P10" s="20"/>
      <c r="Q10" s="20"/>
      <c r="R10" s="20"/>
      <c r="S10" s="20"/>
      <c r="T10" s="20"/>
      <c r="U10" s="20"/>
      <c r="V10" s="20"/>
    </row>
    <row r="11" spans="1:22" ht="19" x14ac:dyDescent="0.25">
      <c r="A11" s="20"/>
      <c r="B11" s="29" t="s">
        <v>553</v>
      </c>
      <c r="C11" s="27">
        <v>884900000</v>
      </c>
      <c r="D11" s="27">
        <v>884900000</v>
      </c>
      <c r="E11" s="27">
        <v>884900000</v>
      </c>
      <c r="F11" s="28">
        <v>884900000</v>
      </c>
      <c r="G11" s="20"/>
      <c r="H11" s="20"/>
      <c r="I11" s="20"/>
      <c r="J11" s="20"/>
      <c r="K11" s="20"/>
      <c r="L11" s="20"/>
      <c r="M11" s="20"/>
      <c r="N11" s="20"/>
      <c r="O11" s="20"/>
      <c r="P11" s="20"/>
      <c r="Q11" s="20"/>
      <c r="R11" s="20"/>
      <c r="S11" s="20"/>
      <c r="T11" s="20"/>
      <c r="U11" s="20"/>
      <c r="V11" s="20"/>
    </row>
    <row r="12" spans="1:22" ht="19" x14ac:dyDescent="0.25">
      <c r="A12" s="20"/>
      <c r="B12" s="29" t="s">
        <v>554</v>
      </c>
      <c r="C12" s="27">
        <v>14233800000</v>
      </c>
      <c r="D12" s="27">
        <v>13798500000</v>
      </c>
      <c r="E12" s="27">
        <v>13117300000</v>
      </c>
      <c r="F12" s="28">
        <v>12207700000</v>
      </c>
      <c r="G12" s="20"/>
      <c r="H12" s="20"/>
      <c r="I12" s="20"/>
      <c r="J12" s="20"/>
      <c r="K12" s="20"/>
      <c r="L12" s="20"/>
      <c r="M12" s="20"/>
      <c r="N12" s="20"/>
      <c r="O12" s="20"/>
      <c r="P12" s="20"/>
      <c r="Q12" s="20"/>
      <c r="R12" s="20"/>
      <c r="S12" s="20"/>
      <c r="T12" s="20"/>
      <c r="U12" s="20"/>
      <c r="V12" s="20"/>
    </row>
    <row r="13" spans="1:22" ht="19" x14ac:dyDescent="0.25">
      <c r="A13" s="20"/>
      <c r="B13" s="29" t="s">
        <v>555</v>
      </c>
      <c r="C13" s="27">
        <v>11897900000</v>
      </c>
      <c r="D13" s="27">
        <v>11259500000</v>
      </c>
      <c r="E13" s="27">
        <v>12016800000</v>
      </c>
      <c r="F13" s="28">
        <v>11688300000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2625600000</v>
      </c>
      <c r="D17" s="34">
        <v>2392400000</v>
      </c>
      <c r="E17" s="34">
        <v>1356000000</v>
      </c>
      <c r="F17" s="35">
        <v>1896800000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f>C17/(C4)</f>
        <v>5.2281959378733571</v>
      </c>
      <c r="D24" s="50">
        <f>D17/(D4)</f>
        <v>4.7800199800199801</v>
      </c>
      <c r="E24" s="50">
        <f>E17/(E4)</f>
        <v>2.7747084100675261</v>
      </c>
      <c r="F24" s="51">
        <f>F17/(F4)</f>
        <v>3.6838221013789085</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1.7413092050766962E-2</v>
      </c>
      <c r="D25" s="50">
        <f>D17/D6</f>
        <v>1.5431185003292769E-2</v>
      </c>
      <c r="E25" s="50">
        <f>E17/E6</f>
        <v>7.3739815911486118E-3</v>
      </c>
      <c r="F25" s="51">
        <f>F17/F6</f>
        <v>1.1157391095145464E-2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v>
      </c>
      <c r="D26" s="50">
        <f>D8/D6</f>
        <v>0</v>
      </c>
      <c r="E26" s="50">
        <f>E8/E6</f>
        <v>0</v>
      </c>
      <c r="F26" s="51">
        <f>F8/F6</f>
        <v>0</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9.0191051366971884</v>
      </c>
      <c r="D27" s="50">
        <f>D9/(D13+D10)</f>
        <v>9.9113626493316698</v>
      </c>
      <c r="E27" s="50">
        <f>E9/(E13+E10)</f>
        <v>11.222893336380555</v>
      </c>
      <c r="F27" s="51">
        <f>F9/(F13+F10)</f>
        <v>10.630344864632574</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Fail</v>
      </c>
      <c r="D28" s="52" t="str">
        <f>IF(D11=0, "Pass", "Fail")</f>
        <v>Fail</v>
      </c>
      <c r="E28" s="52" t="str">
        <f>IF(E11=0, "Pass", "Fail")</f>
        <v>Fail</v>
      </c>
      <c r="F28" s="53" t="str">
        <f>IF(F11=0, "Pass", "Fail")</f>
        <v>Fail</v>
      </c>
      <c r="G28" s="46">
        <f>(COUNTIF(C28:F28, "Pass") * 100) + (COUNTIF(C28:F28, "Fail") * 0)</f>
        <v>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5.2662892036945574E-2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0.17050457821936491</v>
      </c>
      <c r="D31" s="50">
        <f>D17/(D13+D10)</f>
        <v>0.16492144792262672</v>
      </c>
      <c r="E31" s="50">
        <f>E17/(E13+E10)</f>
        <v>8.8543537170655259E-2</v>
      </c>
      <c r="F31" s="51">
        <f>F17/(F13+F10)</f>
        <v>0.12736355822948001</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0.3429166666666667</v>
      </c>
      <c r="J2" s="20"/>
      <c r="K2" s="20"/>
      <c r="L2" s="20"/>
      <c r="M2" s="20"/>
      <c r="N2" s="20"/>
      <c r="O2" s="20"/>
      <c r="P2" s="20"/>
      <c r="Q2" s="20"/>
      <c r="R2" s="20"/>
      <c r="S2" s="20"/>
      <c r="T2" s="20"/>
      <c r="U2" s="20"/>
      <c r="V2" s="20"/>
    </row>
    <row r="3" spans="1:22" ht="19" x14ac:dyDescent="0.25">
      <c r="A3" s="20"/>
      <c r="B3" s="26" t="s">
        <v>545</v>
      </c>
      <c r="C3" s="27">
        <v>1109000000</v>
      </c>
      <c r="D3" s="27">
        <v>978000000</v>
      </c>
      <c r="E3" s="27">
        <v>811000000</v>
      </c>
      <c r="F3" s="28">
        <v>759000000</v>
      </c>
      <c r="G3" s="20"/>
      <c r="H3" s="20"/>
      <c r="I3" s="20"/>
      <c r="J3" s="20"/>
      <c r="K3" s="20"/>
      <c r="L3" s="20"/>
      <c r="M3" s="20"/>
      <c r="N3" s="20"/>
      <c r="O3" s="20"/>
      <c r="P3" s="20"/>
      <c r="Q3" s="20"/>
      <c r="R3" s="20"/>
      <c r="S3" s="20"/>
      <c r="T3" s="20"/>
      <c r="U3" s="20"/>
      <c r="V3" s="20"/>
    </row>
    <row r="4" spans="1:22" ht="19" x14ac:dyDescent="0.25">
      <c r="A4" s="20"/>
      <c r="B4" s="29" t="s">
        <v>546</v>
      </c>
      <c r="C4" s="27">
        <v>11471000000</v>
      </c>
      <c r="D4" s="27">
        <v>10611000000</v>
      </c>
      <c r="E4" s="27">
        <v>9549000000</v>
      </c>
      <c r="F4" s="28">
        <v>8604000000</v>
      </c>
      <c r="G4" s="20"/>
      <c r="H4" s="20"/>
      <c r="I4" s="20"/>
      <c r="J4" s="20"/>
      <c r="K4" s="20"/>
      <c r="L4" s="20"/>
      <c r="M4" s="20"/>
      <c r="N4" s="20"/>
      <c r="O4" s="20"/>
      <c r="P4" s="20"/>
      <c r="Q4" s="20"/>
      <c r="R4" s="20"/>
      <c r="S4" s="20"/>
      <c r="T4" s="20"/>
      <c r="U4" s="20"/>
      <c r="V4" s="20"/>
    </row>
    <row r="5" spans="1:22" ht="19" x14ac:dyDescent="0.25">
      <c r="A5" s="20"/>
      <c r="B5" s="29" t="s">
        <v>547</v>
      </c>
      <c r="C5" s="27">
        <v>17517000000</v>
      </c>
      <c r="D5" s="27">
        <v>17516000000</v>
      </c>
      <c r="E5" s="27">
        <v>17515000000</v>
      </c>
      <c r="F5" s="28">
        <v>17518000000</v>
      </c>
      <c r="G5" s="20"/>
      <c r="H5" s="20"/>
      <c r="I5" s="20"/>
      <c r="J5" s="20"/>
      <c r="K5" s="20"/>
      <c r="L5" s="20"/>
      <c r="M5" s="20"/>
      <c r="N5" s="20"/>
      <c r="O5" s="20"/>
      <c r="P5" s="20"/>
      <c r="Q5" s="20"/>
      <c r="R5" s="20"/>
      <c r="S5" s="20"/>
      <c r="T5" s="20"/>
      <c r="U5" s="20"/>
      <c r="V5" s="20"/>
    </row>
    <row r="6" spans="1:22" ht="19" x14ac:dyDescent="0.25">
      <c r="A6" s="20"/>
      <c r="B6" s="29" t="s">
        <v>548</v>
      </c>
      <c r="C6" s="27">
        <v>46544000000</v>
      </c>
      <c r="D6" s="27">
        <v>43755000000</v>
      </c>
      <c r="E6" s="27">
        <v>42579000000</v>
      </c>
      <c r="F6" s="28">
        <v>44469000000</v>
      </c>
      <c r="G6" s="20"/>
      <c r="H6" s="20"/>
      <c r="I6" s="20"/>
      <c r="J6" s="20"/>
      <c r="K6" s="20"/>
      <c r="L6" s="20"/>
      <c r="M6" s="20"/>
      <c r="N6" s="20"/>
      <c r="O6" s="20"/>
      <c r="P6" s="20"/>
      <c r="Q6" s="20"/>
      <c r="R6" s="20"/>
      <c r="S6" s="20"/>
      <c r="T6" s="20"/>
      <c r="U6" s="20"/>
      <c r="V6" s="20"/>
    </row>
    <row r="7" spans="1:22" ht="19" x14ac:dyDescent="0.25">
      <c r="A7" s="20"/>
      <c r="B7" s="29" t="s">
        <v>549</v>
      </c>
      <c r="C7" s="27">
        <v>11942000000</v>
      </c>
      <c r="D7" s="27">
        <v>11587000000</v>
      </c>
      <c r="E7" s="27">
        <v>9530000000</v>
      </c>
      <c r="F7" s="28">
        <v>9580000000</v>
      </c>
      <c r="G7" s="20"/>
      <c r="H7" s="20"/>
      <c r="I7" s="20"/>
      <c r="J7" s="20"/>
      <c r="K7" s="20"/>
      <c r="L7" s="20"/>
      <c r="M7" s="20"/>
      <c r="N7" s="20"/>
      <c r="O7" s="20"/>
      <c r="P7" s="20"/>
      <c r="Q7" s="20"/>
      <c r="R7" s="20"/>
      <c r="S7" s="20"/>
      <c r="T7" s="20"/>
      <c r="U7" s="20"/>
      <c r="V7" s="20"/>
    </row>
    <row r="8" spans="1:22" ht="19" x14ac:dyDescent="0.25">
      <c r="A8" s="20"/>
      <c r="B8" s="29" t="s">
        <v>550</v>
      </c>
      <c r="C8" s="27">
        <v>19807000000</v>
      </c>
      <c r="D8" s="27">
        <v>16856000000</v>
      </c>
      <c r="E8" s="27">
        <v>20123000000</v>
      </c>
      <c r="F8" s="28">
        <v>24310000000</v>
      </c>
      <c r="G8" s="20"/>
      <c r="H8" s="20"/>
      <c r="I8" s="20"/>
      <c r="J8" s="20"/>
      <c r="K8" s="20"/>
      <c r="L8" s="20"/>
      <c r="M8" s="20"/>
      <c r="N8" s="20"/>
      <c r="O8" s="20"/>
      <c r="P8" s="20"/>
      <c r="Q8" s="20"/>
      <c r="R8" s="20"/>
      <c r="S8" s="20"/>
      <c r="T8" s="20"/>
      <c r="U8" s="20"/>
      <c r="V8" s="20"/>
    </row>
    <row r="9" spans="1:22" ht="19" x14ac:dyDescent="0.25">
      <c r="A9" s="20"/>
      <c r="B9" s="29" t="s">
        <v>551</v>
      </c>
      <c r="C9" s="27">
        <v>31749000000</v>
      </c>
      <c r="D9" s="27">
        <v>28443000000</v>
      </c>
      <c r="E9" s="27">
        <v>29653000000</v>
      </c>
      <c r="F9" s="28">
        <v>33890000000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14773000000</v>
      </c>
      <c r="D12" s="27">
        <v>15312000000</v>
      </c>
      <c r="E12" s="27">
        <v>12913000000</v>
      </c>
      <c r="F12" s="28">
        <v>10482000000</v>
      </c>
      <c r="G12" s="20"/>
      <c r="H12" s="20"/>
      <c r="I12" s="20"/>
      <c r="J12" s="20"/>
      <c r="K12" s="20"/>
      <c r="L12" s="20"/>
      <c r="M12" s="20"/>
      <c r="N12" s="20"/>
      <c r="O12" s="20"/>
      <c r="P12" s="20"/>
      <c r="Q12" s="20"/>
      <c r="R12" s="20"/>
      <c r="S12" s="20"/>
      <c r="T12" s="20"/>
      <c r="U12" s="20"/>
      <c r="V12" s="20"/>
    </row>
    <row r="13" spans="1:22" ht="19" x14ac:dyDescent="0.25">
      <c r="A13" s="20"/>
      <c r="B13" s="29" t="s">
        <v>555</v>
      </c>
      <c r="C13" s="27">
        <v>14795000000</v>
      </c>
      <c r="D13" s="27">
        <v>15312000000</v>
      </c>
      <c r="E13" s="27">
        <v>12926000000</v>
      </c>
      <c r="F13" s="28">
        <v>10579000000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3875000000</v>
      </c>
      <c r="D17" s="34">
        <v>2901000000</v>
      </c>
      <c r="E17" s="34">
        <v>3567000000</v>
      </c>
      <c r="F17" s="35">
        <v>4305000000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0.33780838636561766</v>
      </c>
      <c r="D24" s="50">
        <f>D17/(D4)</f>
        <v>0.27339553293751767</v>
      </c>
      <c r="E24" s="50">
        <f>E17/(E4)</f>
        <v>0.37354696826892869</v>
      </c>
      <c r="F24" s="51">
        <f>F17/(F4)</f>
        <v>0.50034867503486746</v>
      </c>
      <c r="G24" s="46">
        <f>(IF(C24 &gt; 0.5, 100, IF(C24 &gt;= 0.2, 50, 0))) +
  (IF(D24 &gt; 0.5, 100, IF(D24 &gt;= 0.2, 50, 0))) +
  (IF(E24 &gt; 0.5, 100, IF(E24 &gt;= 0.2, 50, 0))) +
  (IF(F24 &gt; 0.5, 100, IF(F24 &gt;= 0.2, 50, 0)))</f>
        <v>250</v>
      </c>
      <c r="H24" s="47" t="s">
        <v>571</v>
      </c>
      <c r="I24" s="20"/>
      <c r="J24" s="20"/>
      <c r="K24" s="20"/>
      <c r="L24" s="20"/>
      <c r="M24" s="20"/>
      <c r="N24" s="20"/>
      <c r="O24" s="20"/>
      <c r="P24" s="20"/>
      <c r="Q24" s="20"/>
      <c r="R24" s="20"/>
      <c r="S24" s="20"/>
      <c r="T24" s="20"/>
      <c r="U24" s="20"/>
      <c r="V24" s="20"/>
    </row>
    <row r="25" spans="1:22" x14ac:dyDescent="0.2">
      <c r="A25" s="20"/>
      <c r="B25" s="39" t="s">
        <v>487</v>
      </c>
      <c r="C25" s="50">
        <f>C17/C6</f>
        <v>8.3254554829838429E-2</v>
      </c>
      <c r="D25" s="50">
        <f>D17/D6</f>
        <v>6.6300994172094618E-2</v>
      </c>
      <c r="E25" s="50">
        <f>E17/E6</f>
        <v>8.3773691256253086E-2</v>
      </c>
      <c r="F25" s="51">
        <f>F17/F6</f>
        <v>9.6809013020306284E-2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0.42555431419731865</v>
      </c>
      <c r="D26" s="50">
        <f>D8/D6</f>
        <v>0.38523597303165352</v>
      </c>
      <c r="E26" s="50">
        <f>E8/E6</f>
        <v>0.47260386575541935</v>
      </c>
      <c r="F26" s="51">
        <f>F8/F6</f>
        <v>0.54667296318783876</v>
      </c>
      <c r="G26" s="46">
        <f>(IF(C26 &lt; 0.5, 100, 0)) +
  (IF(D26 &lt; 0.5, 100, 0)) +
  (IF(E26 &lt; 0.5, 100, 0)) +
  (IF(F26 &lt; 0.5, 100, 0))</f>
        <v>300</v>
      </c>
      <c r="H26" s="47" t="s">
        <v>573</v>
      </c>
      <c r="I26" s="20"/>
      <c r="J26" s="20"/>
      <c r="K26" s="20"/>
      <c r="L26" s="20"/>
      <c r="M26" s="20"/>
      <c r="N26" s="20"/>
      <c r="O26" s="20"/>
      <c r="P26" s="20"/>
      <c r="Q26" s="20"/>
      <c r="R26" s="20"/>
      <c r="S26" s="20"/>
      <c r="T26" s="20"/>
      <c r="U26" s="20"/>
      <c r="V26" s="20"/>
    </row>
    <row r="27" spans="1:22" x14ac:dyDescent="0.2">
      <c r="A27" s="20"/>
      <c r="B27" s="39" t="s">
        <v>574</v>
      </c>
      <c r="C27" s="50">
        <f>C9/(C13+C10)</f>
        <v>2.1459276782696857</v>
      </c>
      <c r="D27" s="50">
        <f>D9/(D13+D10)</f>
        <v>1.8575626959247649</v>
      </c>
      <c r="E27" s="50">
        <f>E9/(E13+E10)</f>
        <v>2.2940584867708496</v>
      </c>
      <c r="F27" s="51">
        <f>F9/(F13+F10)</f>
        <v>3.2035164004159182</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0.12750066997719842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0.26191280838120989</v>
      </c>
      <c r="D31" s="50">
        <f>D17/(D13+D10)</f>
        <v>0.18945924764890282</v>
      </c>
      <c r="E31" s="50">
        <f>E17/(E13+E10)</f>
        <v>0.27595543865078137</v>
      </c>
      <c r="F31" s="51">
        <f>F17/(F13+F10)</f>
        <v>0.40693827393893561</v>
      </c>
      <c r="G31" s="46">
        <f>(IF(C31 &gt; 0.23, 100, 0)) +
  (IF(D31 &gt; 0.23, 100, 0)) +
  (IF(E31 &gt; 0.23, 100, 0)) +
  (IF(F31 &gt; 0.23, 100, 0))</f>
        <v>300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0.28749999999999998</v>
      </c>
      <c r="J2" s="20"/>
      <c r="K2" s="20"/>
      <c r="L2" s="20"/>
      <c r="M2" s="20"/>
      <c r="N2" s="20"/>
      <c r="O2" s="20"/>
      <c r="P2" s="20"/>
      <c r="Q2" s="20"/>
      <c r="R2" s="20"/>
      <c r="S2" s="20"/>
      <c r="T2" s="20"/>
      <c r="U2" s="20"/>
      <c r="V2" s="20"/>
    </row>
    <row r="3" spans="1:22" ht="19" x14ac:dyDescent="0.25">
      <c r="A3" s="20"/>
      <c r="B3" s="26" t="s">
        <v>545</v>
      </c>
      <c r="C3" s="27">
        <v>157646000</v>
      </c>
      <c r="D3" s="27">
        <v>148717000</v>
      </c>
      <c r="E3" s="27">
        <v>118205000</v>
      </c>
      <c r="F3" s="28">
        <v>82381000</v>
      </c>
      <c r="G3" s="20"/>
      <c r="H3" s="20"/>
      <c r="I3" s="20"/>
      <c r="J3" s="20"/>
      <c r="K3" s="20"/>
      <c r="L3" s="20"/>
      <c r="M3" s="20"/>
      <c r="N3" s="20"/>
      <c r="O3" s="20"/>
      <c r="P3" s="20"/>
      <c r="Q3" s="20"/>
      <c r="R3" s="20"/>
      <c r="S3" s="20"/>
      <c r="T3" s="20"/>
      <c r="U3" s="20"/>
      <c r="V3" s="20"/>
    </row>
    <row r="4" spans="1:22" ht="19" x14ac:dyDescent="0.25">
      <c r="A4" s="20"/>
      <c r="B4" s="29" t="s">
        <v>546</v>
      </c>
      <c r="C4" s="27">
        <v>16433292000</v>
      </c>
      <c r="D4" s="27">
        <v>14516366000</v>
      </c>
      <c r="E4" s="27">
        <v>13528806000</v>
      </c>
      <c r="F4" s="28">
        <v>13411226000</v>
      </c>
      <c r="G4" s="20"/>
      <c r="H4" s="20"/>
      <c r="I4" s="20"/>
      <c r="J4" s="20"/>
      <c r="K4" s="20"/>
      <c r="L4" s="20"/>
      <c r="M4" s="20"/>
      <c r="N4" s="20"/>
      <c r="O4" s="20"/>
      <c r="P4" s="20"/>
      <c r="Q4" s="20"/>
      <c r="R4" s="20"/>
      <c r="S4" s="20"/>
      <c r="T4" s="20"/>
      <c r="U4" s="20"/>
      <c r="V4" s="20"/>
    </row>
    <row r="5" spans="1:22" ht="19" x14ac:dyDescent="0.25">
      <c r="A5" s="20"/>
      <c r="B5" s="29" t="s">
        <v>547</v>
      </c>
      <c r="C5" s="27">
        <v>98134000</v>
      </c>
      <c r="D5" s="27">
        <v>98134000</v>
      </c>
      <c r="E5" s="27">
        <v>98134000</v>
      </c>
      <c r="F5" s="28">
        <v>98134000</v>
      </c>
      <c r="G5" s="20"/>
      <c r="H5" s="20"/>
      <c r="I5" s="20"/>
      <c r="J5" s="20"/>
      <c r="K5" s="20"/>
      <c r="L5" s="20"/>
      <c r="M5" s="20"/>
      <c r="N5" s="20"/>
      <c r="O5" s="20"/>
      <c r="P5" s="20"/>
      <c r="Q5" s="20"/>
      <c r="R5" s="20"/>
      <c r="S5" s="20"/>
      <c r="T5" s="20"/>
      <c r="U5" s="20"/>
      <c r="V5" s="20"/>
    </row>
    <row r="6" spans="1:22" ht="19" x14ac:dyDescent="0.25">
      <c r="A6" s="20"/>
      <c r="B6" s="29" t="s">
        <v>548</v>
      </c>
      <c r="C6" s="27">
        <v>19492990000</v>
      </c>
      <c r="D6" s="27">
        <v>18557694000</v>
      </c>
      <c r="E6" s="27">
        <v>18729837000</v>
      </c>
      <c r="F6" s="28">
        <v>18399317000</v>
      </c>
      <c r="G6" s="20"/>
      <c r="H6" s="20"/>
      <c r="I6" s="20"/>
      <c r="J6" s="20"/>
      <c r="K6" s="20"/>
      <c r="L6" s="20"/>
      <c r="M6" s="20"/>
      <c r="N6" s="20"/>
      <c r="O6" s="20"/>
      <c r="P6" s="20"/>
      <c r="Q6" s="20"/>
      <c r="R6" s="20"/>
      <c r="S6" s="20"/>
      <c r="T6" s="20"/>
      <c r="U6" s="20"/>
      <c r="V6" s="20"/>
    </row>
    <row r="7" spans="1:22" ht="19" x14ac:dyDescent="0.25">
      <c r="A7" s="20"/>
      <c r="B7" s="29" t="s">
        <v>549</v>
      </c>
      <c r="C7" s="27">
        <v>6038701000</v>
      </c>
      <c r="D7" s="27">
        <v>5054851000</v>
      </c>
      <c r="E7" s="27">
        <v>3730432000</v>
      </c>
      <c r="F7" s="28">
        <v>1913903000</v>
      </c>
      <c r="G7" s="20"/>
      <c r="H7" s="20"/>
      <c r="I7" s="20"/>
      <c r="J7" s="20"/>
      <c r="K7" s="20"/>
      <c r="L7" s="20"/>
      <c r="M7" s="20"/>
      <c r="N7" s="20"/>
      <c r="O7" s="20"/>
      <c r="P7" s="20"/>
      <c r="Q7" s="20"/>
      <c r="R7" s="20"/>
      <c r="S7" s="20"/>
      <c r="T7" s="20"/>
      <c r="U7" s="20"/>
      <c r="V7" s="20"/>
    </row>
    <row r="8" spans="1:22" ht="19" x14ac:dyDescent="0.25">
      <c r="A8" s="20"/>
      <c r="B8" s="29" t="s">
        <v>550</v>
      </c>
      <c r="C8" s="27">
        <v>13153482000</v>
      </c>
      <c r="D8" s="27">
        <v>13434252000</v>
      </c>
      <c r="E8" s="27">
        <v>12566755000</v>
      </c>
      <c r="F8" s="28">
        <v>12131309000</v>
      </c>
      <c r="G8" s="20"/>
      <c r="H8" s="20"/>
      <c r="I8" s="20"/>
      <c r="J8" s="20"/>
      <c r="K8" s="20"/>
      <c r="L8" s="20"/>
      <c r="M8" s="20"/>
      <c r="N8" s="20"/>
      <c r="O8" s="20"/>
      <c r="P8" s="20"/>
      <c r="Q8" s="20"/>
      <c r="R8" s="20"/>
      <c r="S8" s="20"/>
      <c r="T8" s="20"/>
      <c r="U8" s="20"/>
      <c r="V8" s="20"/>
    </row>
    <row r="9" spans="1:22" ht="19" x14ac:dyDescent="0.25">
      <c r="A9" s="20"/>
      <c r="B9" s="29" t="s">
        <v>551</v>
      </c>
      <c r="C9" s="27">
        <v>19192183000</v>
      </c>
      <c r="D9" s="27">
        <v>18489103000</v>
      </c>
      <c r="E9" s="27">
        <v>16297187000</v>
      </c>
      <c r="F9" s="28">
        <v>14045212000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-6900137000</v>
      </c>
      <c r="D12" s="27">
        <v>-7066315000</v>
      </c>
      <c r="E12" s="27">
        <v>-4796406000</v>
      </c>
      <c r="F12" s="28">
        <v>-295449000</v>
      </c>
      <c r="G12" s="20"/>
      <c r="H12" s="20"/>
      <c r="I12" s="20"/>
      <c r="J12" s="20"/>
      <c r="K12" s="20"/>
      <c r="L12" s="20"/>
      <c r="M12" s="20"/>
      <c r="N12" s="20"/>
      <c r="O12" s="20"/>
      <c r="P12" s="20"/>
      <c r="Q12" s="20"/>
      <c r="R12" s="20"/>
      <c r="S12" s="20"/>
      <c r="T12" s="20"/>
      <c r="U12" s="20"/>
      <c r="V12" s="20"/>
    </row>
    <row r="13" spans="1:22" ht="19" x14ac:dyDescent="0.25">
      <c r="A13" s="20"/>
      <c r="B13" s="29" t="s">
        <v>555</v>
      </c>
      <c r="C13" s="27">
        <v>300807000</v>
      </c>
      <c r="D13" s="27">
        <v>68591000</v>
      </c>
      <c r="E13" s="27">
        <v>2432650000</v>
      </c>
      <c r="F13" s="28">
        <v>4354105000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2005714000</v>
      </c>
      <c r="D17" s="34">
        <v>210020000</v>
      </c>
      <c r="E17" s="34">
        <v>-2468009000</v>
      </c>
      <c r="F17" s="35">
        <v>-2556243000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0.12205186885257074</v>
      </c>
      <c r="D24" s="50">
        <f>D17/(D4)</f>
        <v>1.446780826551218E-2</v>
      </c>
      <c r="E24" s="50">
        <f>E17/(E4)</f>
        <v>-0.18242622445764986</v>
      </c>
      <c r="F24" s="51">
        <f>F17/(F4)</f>
        <v>-0.19060472174579715</v>
      </c>
      <c r="G24" s="46">
        <f>(IF(C24 &gt; 0.5, 100, IF(C24 &gt;= 0.2, 50, 0))) +
  (IF(D24 &gt; 0.5, 100, IF(D24 &gt;= 0.2, 50, 0))) +
  (IF(E24 &gt; 0.5, 100, IF(E24 &gt;= 0.2, 50, 0))) +
  (IF(F24 &gt; 0.5, 100, IF(F24 &gt;= 0.2, 50, 0)))</f>
        <v>0</v>
      </c>
      <c r="H24" s="47" t="s">
        <v>571</v>
      </c>
      <c r="I24" s="20"/>
      <c r="J24" s="20"/>
      <c r="K24" s="20"/>
      <c r="L24" s="20"/>
      <c r="M24" s="20"/>
      <c r="N24" s="20"/>
      <c r="O24" s="20"/>
      <c r="P24" s="20"/>
      <c r="Q24" s="20"/>
      <c r="R24" s="20"/>
      <c r="S24" s="20"/>
      <c r="T24" s="20"/>
      <c r="U24" s="20"/>
      <c r="V24" s="20"/>
    </row>
    <row r="25" spans="1:22" x14ac:dyDescent="0.2">
      <c r="A25" s="20"/>
      <c r="B25" s="39" t="s">
        <v>487</v>
      </c>
      <c r="C25" s="50">
        <f>C17/C6</f>
        <v>0.10289411732114981</v>
      </c>
      <c r="D25" s="50">
        <f>D17/D6</f>
        <v>1.1317138864343813E-2</v>
      </c>
      <c r="E25" s="50">
        <f>E17/E6</f>
        <v>-0.1317688456124845</v>
      </c>
      <c r="F25" s="51">
        <f>F17/F6</f>
        <v>-0.13893140707342561</v>
      </c>
      <c r="G25" s="46">
        <f>(IF(C25 &gt; 0.17, 100, IF(C25 &gt;= 0.1, 50, 0))) +
  (IF(D25 &gt; 0.17, 100, IF(D25 &gt;= 0.1, 50, 0))) +
  (IF(E25 &gt; 0.17, 100, IF(E25 &gt;= 0.1, 50, 0))) +
  (IF(F25 &gt; 0.17, 100, IF(F25 &gt;= 0.1, 50, 0)))</f>
        <v>50</v>
      </c>
      <c r="H25" s="47" t="s">
        <v>572</v>
      </c>
      <c r="I25" s="20"/>
      <c r="J25" s="20"/>
      <c r="K25" s="20"/>
      <c r="L25" s="20"/>
      <c r="M25" s="20"/>
      <c r="N25" s="20"/>
      <c r="O25" s="20"/>
      <c r="P25" s="20"/>
      <c r="Q25" s="20"/>
      <c r="R25" s="20"/>
      <c r="S25" s="20"/>
      <c r="T25" s="20"/>
      <c r="U25" s="20"/>
      <c r="V25" s="20"/>
    </row>
    <row r="26" spans="1:22" x14ac:dyDescent="0.2">
      <c r="A26" s="20"/>
      <c r="B26" s="39" t="s">
        <v>489</v>
      </c>
      <c r="C26" s="50">
        <f>C8/C6</f>
        <v>0.67478011326122878</v>
      </c>
      <c r="D26" s="50">
        <f>D8/D6</f>
        <v>0.72391817647171031</v>
      </c>
      <c r="E26" s="50">
        <f>E8/E6</f>
        <v>0.67094844445255986</v>
      </c>
      <c r="F26" s="51">
        <f>F8/F6</f>
        <v>0.65933474595823316</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63.802315105699002</v>
      </c>
      <c r="D27" s="50">
        <f>D9/(D13+D10)</f>
        <v>269.55581636074703</v>
      </c>
      <c r="E27" s="50">
        <f>E9/(E13+E10)</f>
        <v>6.6993554354304976</v>
      </c>
      <c r="F27" s="51">
        <f>F9/(F13+F10)</f>
        <v>3.2257403071354505</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5.2280097914899697</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6.6677770131679113</v>
      </c>
      <c r="D31" s="50">
        <f>D17/(D13+D10)</f>
        <v>3.0619177443104779</v>
      </c>
      <c r="E31" s="50">
        <f>E17/(E13+E10)</f>
        <v>-1.0145351776868847</v>
      </c>
      <c r="F31" s="51">
        <f>F17/(F13+F10)</f>
        <v>-0.58708804679721782</v>
      </c>
      <c r="G31" s="46">
        <f>(IF(C31 &gt; 0.23, 100, 0)) +
  (IF(D31 &gt; 0.23, 100, 0)) +
  (IF(E31 &gt; 0.23, 100, 0)) +
  (IF(F31 &gt; 0.23, 100, 0))</f>
        <v>200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0.25708333333333333</v>
      </c>
      <c r="J2" s="20"/>
      <c r="K2" s="20"/>
      <c r="L2" s="20"/>
      <c r="M2" s="20"/>
      <c r="N2" s="20"/>
      <c r="O2" s="20"/>
      <c r="P2" s="20"/>
      <c r="Q2" s="20"/>
      <c r="R2" s="20"/>
      <c r="S2" s="20"/>
      <c r="T2" s="20"/>
      <c r="U2" s="20"/>
      <c r="V2" s="20"/>
    </row>
    <row r="3" spans="1:22" ht="19" x14ac:dyDescent="0.25">
      <c r="A3" s="20"/>
      <c r="B3" s="26" t="s">
        <v>545</v>
      </c>
      <c r="C3" s="27">
        <v>607000000</v>
      </c>
      <c r="D3" s="27">
        <v>751000000</v>
      </c>
      <c r="E3" s="27">
        <v>498000000</v>
      </c>
      <c r="F3" s="28">
        <v>327000000</v>
      </c>
      <c r="G3" s="20"/>
      <c r="H3" s="20"/>
      <c r="I3" s="20"/>
      <c r="J3" s="20"/>
      <c r="K3" s="20"/>
      <c r="L3" s="20"/>
      <c r="M3" s="20"/>
      <c r="N3" s="20"/>
      <c r="O3" s="20"/>
      <c r="P3" s="20"/>
      <c r="Q3" s="20"/>
      <c r="R3" s="20"/>
      <c r="S3" s="20"/>
      <c r="T3" s="20"/>
      <c r="U3" s="20"/>
      <c r="V3" s="20"/>
    </row>
    <row r="4" spans="1:22" ht="19" x14ac:dyDescent="0.25">
      <c r="A4" s="20"/>
      <c r="B4" s="29" t="s">
        <v>546</v>
      </c>
      <c r="C4" s="27">
        <v>1942000000</v>
      </c>
      <c r="D4" s="27">
        <v>1917000000</v>
      </c>
      <c r="E4" s="27">
        <v>1959000000</v>
      </c>
      <c r="F4" s="28">
        <v>2848000000</v>
      </c>
      <c r="G4" s="20"/>
      <c r="H4" s="20"/>
      <c r="I4" s="20"/>
      <c r="J4" s="20"/>
      <c r="K4" s="20"/>
      <c r="L4" s="20"/>
      <c r="M4" s="20"/>
      <c r="N4" s="20"/>
      <c r="O4" s="20"/>
      <c r="P4" s="20"/>
      <c r="Q4" s="20"/>
      <c r="R4" s="20"/>
      <c r="S4" s="20"/>
      <c r="T4" s="20"/>
      <c r="U4" s="20"/>
      <c r="V4" s="20"/>
    </row>
    <row r="5" spans="1:22" ht="19" x14ac:dyDescent="0.25">
      <c r="A5" s="20"/>
      <c r="B5" s="29" t="s">
        <v>547</v>
      </c>
      <c r="C5" s="27">
        <v>5079000000</v>
      </c>
      <c r="D5" s="27">
        <v>1650000000</v>
      </c>
      <c r="E5" s="27">
        <v>1795000000</v>
      </c>
      <c r="F5" s="28">
        <v>579000000</v>
      </c>
      <c r="G5" s="20"/>
      <c r="H5" s="20"/>
      <c r="I5" s="20"/>
      <c r="J5" s="20"/>
      <c r="K5" s="20"/>
      <c r="L5" s="20"/>
      <c r="M5" s="20"/>
      <c r="N5" s="20"/>
      <c r="O5" s="20"/>
      <c r="P5" s="20"/>
      <c r="Q5" s="20"/>
      <c r="R5" s="20"/>
      <c r="S5" s="20"/>
      <c r="T5" s="20"/>
      <c r="U5" s="20"/>
      <c r="V5" s="20"/>
    </row>
    <row r="6" spans="1:22" ht="19" x14ac:dyDescent="0.25">
      <c r="A6" s="20"/>
      <c r="B6" s="29" t="s">
        <v>548</v>
      </c>
      <c r="C6" s="27">
        <v>26038000000</v>
      </c>
      <c r="D6" s="27">
        <v>29146000000</v>
      </c>
      <c r="E6" s="27">
        <v>23182000000</v>
      </c>
      <c r="F6" s="28">
        <v>14902000000</v>
      </c>
      <c r="G6" s="20"/>
      <c r="H6" s="20"/>
      <c r="I6" s="20"/>
      <c r="J6" s="20"/>
      <c r="K6" s="20"/>
      <c r="L6" s="20"/>
      <c r="M6" s="20"/>
      <c r="N6" s="20"/>
      <c r="O6" s="20"/>
      <c r="P6" s="20"/>
      <c r="Q6" s="20"/>
      <c r="R6" s="20"/>
      <c r="S6" s="20"/>
      <c r="T6" s="20"/>
      <c r="U6" s="20"/>
      <c r="V6" s="20"/>
    </row>
    <row r="7" spans="1:22" ht="19" x14ac:dyDescent="0.25">
      <c r="A7" s="20"/>
      <c r="B7" s="29" t="s">
        <v>549</v>
      </c>
      <c r="C7" s="27">
        <v>9500000000</v>
      </c>
      <c r="D7" s="27">
        <v>12982000000</v>
      </c>
      <c r="E7" s="27">
        <v>7915000000</v>
      </c>
      <c r="F7" s="28">
        <v>1915000000</v>
      </c>
      <c r="G7" s="20"/>
      <c r="H7" s="20"/>
      <c r="I7" s="20"/>
      <c r="J7" s="20"/>
      <c r="K7" s="20"/>
      <c r="L7" s="20"/>
      <c r="M7" s="20"/>
      <c r="N7" s="20"/>
      <c r="O7" s="20"/>
      <c r="P7" s="20"/>
      <c r="Q7" s="20"/>
      <c r="R7" s="20"/>
      <c r="S7" s="20"/>
      <c r="T7" s="20"/>
      <c r="U7" s="20"/>
      <c r="V7" s="20"/>
    </row>
    <row r="8" spans="1:22" ht="19" x14ac:dyDescent="0.25">
      <c r="A8" s="20"/>
      <c r="B8" s="29" t="s">
        <v>550</v>
      </c>
      <c r="C8" s="27">
        <v>13632000000</v>
      </c>
      <c r="D8" s="27">
        <v>12336000000</v>
      </c>
      <c r="E8" s="27">
        <v>11667000000</v>
      </c>
      <c r="F8" s="28">
        <v>11307000000</v>
      </c>
      <c r="G8" s="20"/>
      <c r="H8" s="20"/>
      <c r="I8" s="20"/>
      <c r="J8" s="20"/>
      <c r="K8" s="20"/>
      <c r="L8" s="20"/>
      <c r="M8" s="20"/>
      <c r="N8" s="20"/>
      <c r="O8" s="20"/>
      <c r="P8" s="20"/>
      <c r="Q8" s="20"/>
      <c r="R8" s="20"/>
      <c r="S8" s="20"/>
      <c r="T8" s="20"/>
      <c r="U8" s="20"/>
      <c r="V8" s="20"/>
    </row>
    <row r="9" spans="1:22" ht="19" x14ac:dyDescent="0.25">
      <c r="A9" s="20"/>
      <c r="B9" s="29" t="s">
        <v>551</v>
      </c>
      <c r="C9" s="27">
        <v>23132000000</v>
      </c>
      <c r="D9" s="27">
        <v>25318000000</v>
      </c>
      <c r="E9" s="27">
        <v>19582000000</v>
      </c>
      <c r="F9" s="28">
        <v>13222000000</v>
      </c>
      <c r="G9" s="20"/>
      <c r="H9" s="20"/>
      <c r="I9" s="20"/>
      <c r="J9" s="20"/>
      <c r="K9" s="20"/>
      <c r="L9" s="20"/>
      <c r="M9" s="20"/>
      <c r="N9" s="20"/>
      <c r="O9" s="20"/>
      <c r="P9" s="20"/>
      <c r="Q9" s="20"/>
      <c r="R9" s="20"/>
      <c r="S9" s="20"/>
      <c r="T9" s="20"/>
      <c r="U9" s="20"/>
      <c r="V9" s="20"/>
    </row>
    <row r="10" spans="1:22" ht="19" x14ac:dyDescent="0.25">
      <c r="A10" s="20"/>
      <c r="B10" s="29" t="s">
        <v>552</v>
      </c>
      <c r="C10" s="27">
        <v>1892000000</v>
      </c>
      <c r="D10" s="27">
        <v>5864000000</v>
      </c>
      <c r="E10" s="27">
        <v>5273000000</v>
      </c>
      <c r="F10" s="28">
        <v>5232000000</v>
      </c>
      <c r="G10" s="20"/>
      <c r="H10" s="20"/>
      <c r="I10" s="20"/>
      <c r="J10" s="20"/>
      <c r="K10" s="20"/>
      <c r="L10" s="20"/>
      <c r="M10" s="20"/>
      <c r="N10" s="20"/>
      <c r="O10" s="20"/>
      <c r="P10" s="20"/>
      <c r="Q10" s="20"/>
      <c r="R10" s="20"/>
      <c r="S10" s="20"/>
      <c r="T10" s="20"/>
      <c r="U10" s="20"/>
      <c r="V10" s="20"/>
    </row>
    <row r="11" spans="1:22" ht="19" x14ac:dyDescent="0.25">
      <c r="A11" s="20"/>
      <c r="B11" s="29" t="s">
        <v>553</v>
      </c>
      <c r="C11" s="27">
        <v>650000000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820000000</v>
      </c>
      <c r="D12" s="27">
        <v>1408000000</v>
      </c>
      <c r="E12" s="27">
        <v>464000000</v>
      </c>
      <c r="F12" s="28">
        <v>-1403000000</v>
      </c>
      <c r="G12" s="20"/>
      <c r="H12" s="20"/>
      <c r="I12" s="20"/>
      <c r="J12" s="20"/>
      <c r="K12" s="20"/>
      <c r="L12" s="20"/>
      <c r="M12" s="20"/>
      <c r="N12" s="20"/>
      <c r="O12" s="20"/>
      <c r="P12" s="20"/>
      <c r="Q12" s="20"/>
      <c r="R12" s="20"/>
      <c r="S12" s="20"/>
      <c r="T12" s="20"/>
      <c r="U12" s="20"/>
      <c r="V12" s="20"/>
    </row>
    <row r="13" spans="1:22" ht="19" x14ac:dyDescent="0.25">
      <c r="A13" s="20"/>
      <c r="B13" s="29" t="s">
        <v>555</v>
      </c>
      <c r="C13" s="27">
        <v>2906000000</v>
      </c>
      <c r="D13" s="27">
        <v>3828000000</v>
      </c>
      <c r="E13" s="27">
        <v>3600000000</v>
      </c>
      <c r="F13" s="28">
        <v>1680000000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8000000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-221000000</v>
      </c>
      <c r="D17" s="34">
        <v>360000000</v>
      </c>
      <c r="E17" s="34">
        <v>493000000</v>
      </c>
      <c r="F17" s="35">
        <v>1837000000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Fail</v>
      </c>
      <c r="E22" s="44" t="str">
        <f>IF(E17&gt;F17, "Pass", "Fail")</f>
        <v>Fail</v>
      </c>
      <c r="F22" s="40"/>
      <c r="G22" s="46">
        <f>(((COUNTIF(C22:F22, "Pass") * 100) + (COUNTIF(C22:F22, "Fail") * 0)) * (400/300)) / 2</f>
        <v>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-0.11380020597322348</v>
      </c>
      <c r="D24" s="50">
        <f>D17/(D4)</f>
        <v>0.18779342723004694</v>
      </c>
      <c r="E24" s="50">
        <f>E17/(E4)</f>
        <v>0.25165900969882593</v>
      </c>
      <c r="F24" s="51">
        <f>F17/(F4)</f>
        <v>0.6450140449438202</v>
      </c>
      <c r="G24" s="46">
        <f>(IF(C24 &gt; 0.5, 100, IF(C24 &gt;= 0.2, 50, 0))) +
  (IF(D24 &gt; 0.5, 100, IF(D24 &gt;= 0.2, 50, 0))) +
  (IF(E24 &gt; 0.5, 100, IF(E24 &gt;= 0.2, 50, 0))) +
  (IF(F24 &gt; 0.5, 100, IF(F24 &gt;= 0.2, 50, 0)))</f>
        <v>150</v>
      </c>
      <c r="H24" s="47" t="s">
        <v>571</v>
      </c>
      <c r="I24" s="20"/>
      <c r="J24" s="20"/>
      <c r="K24" s="20"/>
      <c r="L24" s="20"/>
      <c r="M24" s="20"/>
      <c r="N24" s="20"/>
      <c r="O24" s="20"/>
      <c r="P24" s="20"/>
      <c r="Q24" s="20"/>
      <c r="R24" s="20"/>
      <c r="S24" s="20"/>
      <c r="T24" s="20"/>
      <c r="U24" s="20"/>
      <c r="V24" s="20"/>
    </row>
    <row r="25" spans="1:22" x14ac:dyDescent="0.2">
      <c r="A25" s="20"/>
      <c r="B25" s="39" t="s">
        <v>487</v>
      </c>
      <c r="C25" s="50">
        <f>C17/C6</f>
        <v>-8.4875950533835169E-3</v>
      </c>
      <c r="D25" s="50">
        <f>D17/D6</f>
        <v>1.2351609140190763E-2</v>
      </c>
      <c r="E25" s="50">
        <f>E17/E6</f>
        <v>2.1266499870589251E-2</v>
      </c>
      <c r="F25" s="51">
        <f>F17/F6</f>
        <v>0.12327204402093679</v>
      </c>
      <c r="G25" s="46">
        <f>(IF(C25 &gt; 0.17, 100, IF(C25 &gt;= 0.1, 50, 0))) +
  (IF(D25 &gt; 0.17, 100, IF(D25 &gt;= 0.1, 50, 0))) +
  (IF(E25 &gt; 0.17, 100, IF(E25 &gt;= 0.1, 50, 0))) +
  (IF(F25 &gt; 0.17, 100, IF(F25 &gt;= 0.1, 50, 0)))</f>
        <v>50</v>
      </c>
      <c r="H25" s="47" t="s">
        <v>572</v>
      </c>
      <c r="I25" s="20"/>
      <c r="J25" s="20"/>
      <c r="K25" s="20"/>
      <c r="L25" s="20"/>
      <c r="M25" s="20"/>
      <c r="N25" s="20"/>
      <c r="O25" s="20"/>
      <c r="P25" s="20"/>
      <c r="Q25" s="20"/>
      <c r="R25" s="20"/>
      <c r="S25" s="20"/>
      <c r="T25" s="20"/>
      <c r="U25" s="20"/>
      <c r="V25" s="20"/>
    </row>
    <row r="26" spans="1:22" x14ac:dyDescent="0.2">
      <c r="A26" s="20"/>
      <c r="B26" s="39" t="s">
        <v>489</v>
      </c>
      <c r="C26" s="50">
        <f>C8/C6</f>
        <v>0.52354251478608183</v>
      </c>
      <c r="D26" s="50">
        <f>D8/D6</f>
        <v>0.42324847320387016</v>
      </c>
      <c r="E26" s="50">
        <f>E8/E6</f>
        <v>0.5032784056595635</v>
      </c>
      <c r="F26" s="51">
        <f>F8/F6</f>
        <v>0.75875721379680583</v>
      </c>
      <c r="G26" s="46">
        <f>(IF(C26 &lt; 0.5, 100, 0)) +
  (IF(D26 &lt; 0.5, 100, 0)) +
  (IF(E26 &lt; 0.5, 100, 0)) +
  (IF(F26 &lt; 0.5, 100, 0))</f>
        <v>100</v>
      </c>
      <c r="H26" s="47" t="s">
        <v>573</v>
      </c>
      <c r="I26" s="20"/>
      <c r="J26" s="20"/>
      <c r="K26" s="20"/>
      <c r="L26" s="20"/>
      <c r="M26" s="20"/>
      <c r="N26" s="20"/>
      <c r="O26" s="20"/>
      <c r="P26" s="20"/>
      <c r="Q26" s="20"/>
      <c r="R26" s="20"/>
      <c r="S26" s="20"/>
      <c r="T26" s="20"/>
      <c r="U26" s="20"/>
      <c r="V26" s="20"/>
    </row>
    <row r="27" spans="1:22" x14ac:dyDescent="0.2">
      <c r="A27" s="20"/>
      <c r="B27" s="39" t="s">
        <v>574</v>
      </c>
      <c r="C27" s="50">
        <f>C9/(C13+C10)</f>
        <v>4.8211754897874117</v>
      </c>
      <c r="D27" s="50">
        <f>D9/(D13+D10)</f>
        <v>2.6122575319851422</v>
      </c>
      <c r="E27" s="50">
        <f>E9/(E13+E10)</f>
        <v>2.2069198692663137</v>
      </c>
      <c r="F27" s="51">
        <f>F9/(F13+F10)</f>
        <v>1.9129050925925926</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Fail</v>
      </c>
      <c r="D28" s="52" t="str">
        <f>IF(D11=0, "Pass", "Fail")</f>
        <v>Pass</v>
      </c>
      <c r="E28" s="52" t="str">
        <f>IF(E11=0, "Pass", "Fail")</f>
        <v>Pass</v>
      </c>
      <c r="F28" s="53" t="str">
        <f>IF(F11=0, "Pass", "Fail")</f>
        <v>Pass</v>
      </c>
      <c r="G28" s="46">
        <f>(COUNTIF(C28:F28, "Pass") * 100) + (COUNTIF(C28:F28, "Fail") * 0)</f>
        <v>300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9.5383078766131099E-2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-4.6060858691121302E-2</v>
      </c>
      <c r="D31" s="50">
        <f>D17/(D13+D10)</f>
        <v>3.7144036318613287E-2</v>
      </c>
      <c r="E31" s="50">
        <f>E17/(E13+E10)</f>
        <v>5.5561816747436044E-2</v>
      </c>
      <c r="F31" s="51">
        <f>F17/(F13+F10)</f>
        <v>0.26576967592592593</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0.88541666666666652</v>
      </c>
      <c r="J2" s="20"/>
      <c r="K2" s="20"/>
      <c r="L2" s="20"/>
      <c r="M2" s="20"/>
      <c r="N2" s="20"/>
      <c r="O2" s="20"/>
      <c r="P2" s="20"/>
      <c r="Q2" s="20"/>
      <c r="R2" s="20"/>
      <c r="S2" s="20"/>
      <c r="T2" s="20"/>
      <c r="U2" s="20"/>
      <c r="V2" s="20"/>
    </row>
    <row r="3" spans="1:22" ht="19" x14ac:dyDescent="0.25">
      <c r="A3" s="20"/>
      <c r="B3" s="26" t="s">
        <v>545</v>
      </c>
      <c r="C3" s="27">
        <v>5577758000</v>
      </c>
      <c r="D3" s="27">
        <v>5453531000</v>
      </c>
      <c r="E3" s="27">
        <v>6011182000</v>
      </c>
      <c r="F3" s="28">
        <v>3569089000</v>
      </c>
      <c r="G3" s="20"/>
      <c r="H3" s="20"/>
      <c r="I3" s="20"/>
      <c r="J3" s="20"/>
      <c r="K3" s="20"/>
      <c r="L3" s="20"/>
      <c r="M3" s="20"/>
      <c r="N3" s="20"/>
      <c r="O3" s="20"/>
      <c r="P3" s="20"/>
      <c r="Q3" s="20"/>
      <c r="R3" s="20"/>
      <c r="S3" s="20"/>
      <c r="T3" s="20"/>
      <c r="U3" s="20"/>
      <c r="V3" s="20"/>
    </row>
    <row r="4" spans="1:22" ht="19" x14ac:dyDescent="0.25">
      <c r="A4" s="20"/>
      <c r="B4" s="29" t="s">
        <v>546</v>
      </c>
      <c r="C4" s="27">
        <v>11049767000</v>
      </c>
      <c r="D4" s="27">
        <v>9616920000</v>
      </c>
      <c r="E4" s="27">
        <v>8114818000</v>
      </c>
      <c r="F4" s="28">
        <v>6899110000</v>
      </c>
      <c r="G4" s="20"/>
      <c r="H4" s="20"/>
      <c r="I4" s="20"/>
      <c r="J4" s="20"/>
      <c r="K4" s="20"/>
      <c r="L4" s="20"/>
      <c r="M4" s="20"/>
      <c r="N4" s="20"/>
      <c r="O4" s="20"/>
      <c r="P4" s="20"/>
      <c r="Q4" s="20"/>
      <c r="R4" s="20"/>
      <c r="S4" s="20"/>
      <c r="T4" s="20"/>
      <c r="U4" s="20"/>
      <c r="V4" s="20"/>
    </row>
    <row r="5" spans="1:22" ht="19" x14ac:dyDescent="0.25">
      <c r="A5" s="20"/>
      <c r="B5" s="29" t="s">
        <v>547</v>
      </c>
      <c r="C5" s="27">
        <v>3968847000</v>
      </c>
      <c r="D5" s="27">
        <v>3920060000</v>
      </c>
      <c r="E5" s="27">
        <v>2827344000</v>
      </c>
      <c r="F5" s="28">
        <v>2229672000</v>
      </c>
      <c r="G5" s="20"/>
      <c r="H5" s="20"/>
      <c r="I5" s="20"/>
      <c r="J5" s="20"/>
      <c r="K5" s="20"/>
      <c r="L5" s="20"/>
      <c r="M5" s="20"/>
      <c r="N5" s="20"/>
      <c r="O5" s="20"/>
      <c r="P5" s="20"/>
      <c r="Q5" s="20"/>
      <c r="R5" s="20"/>
      <c r="S5" s="20"/>
      <c r="T5" s="20"/>
      <c r="U5" s="20"/>
      <c r="V5" s="20"/>
    </row>
    <row r="6" spans="1:22" ht="19" x14ac:dyDescent="0.25">
      <c r="A6" s="20"/>
      <c r="B6" s="29" t="s">
        <v>548</v>
      </c>
      <c r="C6" s="27">
        <v>35340499000</v>
      </c>
      <c r="D6" s="27">
        <v>32479210000</v>
      </c>
      <c r="E6" s="27">
        <v>25823072000</v>
      </c>
      <c r="F6" s="28">
        <v>20125394000</v>
      </c>
      <c r="G6" s="20"/>
      <c r="H6" s="20"/>
      <c r="I6" s="20"/>
      <c r="J6" s="20"/>
      <c r="K6" s="20"/>
      <c r="L6" s="20"/>
      <c r="M6" s="20"/>
      <c r="N6" s="20"/>
      <c r="O6" s="20"/>
      <c r="P6" s="20"/>
      <c r="Q6" s="20"/>
      <c r="R6" s="20"/>
      <c r="S6" s="20"/>
      <c r="T6" s="20"/>
      <c r="U6" s="20"/>
      <c r="V6" s="20"/>
    </row>
    <row r="7" spans="1:22" ht="19" x14ac:dyDescent="0.25">
      <c r="A7" s="20"/>
      <c r="B7" s="29" t="s">
        <v>549</v>
      </c>
      <c r="C7" s="27">
        <v>4594509000</v>
      </c>
      <c r="D7" s="27">
        <v>4329744000</v>
      </c>
      <c r="E7" s="27">
        <v>5157413000</v>
      </c>
      <c r="F7" s="28">
        <v>2627860000</v>
      </c>
      <c r="G7" s="20"/>
      <c r="H7" s="20"/>
      <c r="I7" s="20"/>
      <c r="J7" s="20"/>
      <c r="K7" s="20"/>
      <c r="L7" s="20"/>
      <c r="M7" s="20"/>
      <c r="N7" s="20"/>
      <c r="O7" s="20"/>
      <c r="P7" s="20"/>
      <c r="Q7" s="20"/>
      <c r="R7" s="20"/>
      <c r="S7" s="20"/>
      <c r="T7" s="20"/>
      <c r="U7" s="20"/>
      <c r="V7" s="20"/>
    </row>
    <row r="8" spans="1:22" ht="19" x14ac:dyDescent="0.25">
      <c r="A8" s="20"/>
      <c r="B8" s="29" t="s">
        <v>550</v>
      </c>
      <c r="C8" s="27">
        <v>8622236000</v>
      </c>
      <c r="D8" s="27">
        <v>8579560000</v>
      </c>
      <c r="E8" s="27">
        <v>6061865000</v>
      </c>
      <c r="F8" s="28">
        <v>6265673000</v>
      </c>
      <c r="G8" s="20"/>
      <c r="H8" s="20"/>
      <c r="I8" s="20"/>
      <c r="J8" s="20"/>
      <c r="K8" s="20"/>
      <c r="L8" s="20"/>
      <c r="M8" s="20"/>
      <c r="N8" s="20"/>
      <c r="O8" s="20"/>
      <c r="P8" s="20"/>
      <c r="Q8" s="20"/>
      <c r="R8" s="20"/>
      <c r="S8" s="20"/>
      <c r="T8" s="20"/>
      <c r="U8" s="20"/>
      <c r="V8" s="20"/>
    </row>
    <row r="9" spans="1:22" ht="19" x14ac:dyDescent="0.25">
      <c r="A9" s="20"/>
      <c r="B9" s="29" t="s">
        <v>551</v>
      </c>
      <c r="C9" s="27">
        <v>13216745000</v>
      </c>
      <c r="D9" s="27">
        <v>12909304000</v>
      </c>
      <c r="E9" s="27">
        <v>11219278000</v>
      </c>
      <c r="F9" s="28">
        <v>8893533000</v>
      </c>
      <c r="G9" s="20"/>
      <c r="H9" s="20"/>
      <c r="I9" s="20"/>
      <c r="J9" s="20"/>
      <c r="K9" s="20"/>
      <c r="L9" s="20"/>
      <c r="M9" s="20"/>
      <c r="N9" s="20"/>
      <c r="O9" s="20"/>
      <c r="P9" s="20"/>
      <c r="Q9" s="20"/>
      <c r="R9" s="20"/>
      <c r="S9" s="20"/>
      <c r="T9" s="20"/>
      <c r="U9" s="20"/>
      <c r="V9" s="20"/>
    </row>
    <row r="10" spans="1:22" ht="19" x14ac:dyDescent="0.25">
      <c r="A10" s="20"/>
      <c r="B10" s="29" t="s">
        <v>552</v>
      </c>
      <c r="C10" s="27">
        <v>9987643000</v>
      </c>
      <c r="D10" s="27">
        <v>8498243000</v>
      </c>
      <c r="E10" s="27">
        <v>5835098000</v>
      </c>
      <c r="F10" s="28">
        <v>2709675000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28762045000</v>
      </c>
      <c r="D12" s="27">
        <v>24754873000</v>
      </c>
      <c r="E12" s="27">
        <v>17674100000</v>
      </c>
      <c r="F12" s="28">
        <v>11343852000</v>
      </c>
      <c r="G12" s="20"/>
      <c r="H12" s="20"/>
      <c r="I12" s="20"/>
      <c r="J12" s="20"/>
      <c r="K12" s="20"/>
      <c r="L12" s="20"/>
      <c r="M12" s="20"/>
      <c r="N12" s="20"/>
      <c r="O12" s="20"/>
      <c r="P12" s="20"/>
      <c r="Q12" s="20"/>
      <c r="R12" s="20"/>
      <c r="S12" s="20"/>
      <c r="T12" s="20"/>
      <c r="U12" s="20"/>
      <c r="V12" s="20"/>
    </row>
    <row r="13" spans="1:22" ht="19" x14ac:dyDescent="0.25">
      <c r="A13" s="20"/>
      <c r="B13" s="29" t="s">
        <v>555</v>
      </c>
      <c r="C13" s="27">
        <v>22123754000</v>
      </c>
      <c r="D13" s="27">
        <v>19569906000</v>
      </c>
      <c r="E13" s="27">
        <v>14603794000</v>
      </c>
      <c r="F13" s="28">
        <v>11231861000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7111931000</v>
      </c>
      <c r="D17" s="34">
        <v>10072054000</v>
      </c>
      <c r="E17" s="34">
        <v>6230776000</v>
      </c>
      <c r="F17" s="35">
        <v>2696877000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Fail</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f>C17/(C4)</f>
        <v>0.64362723666480937</v>
      </c>
      <c r="D24" s="50">
        <f>D17/(D4)</f>
        <v>1.0473263789238134</v>
      </c>
      <c r="E24" s="50">
        <f>E17/(E4)</f>
        <v>0.76782695557682257</v>
      </c>
      <c r="F24" s="51">
        <f>F17/(F4)</f>
        <v>0.39090215984380594</v>
      </c>
      <c r="G24" s="46">
        <f>(IF(C24 &gt; 0.5, 100, IF(C24 &gt;= 0.2, 50, 0))) +
  (IF(D24 &gt; 0.5, 100, IF(D24 &gt;= 0.2, 50, 0))) +
  (IF(E24 &gt; 0.5, 100, IF(E24 &gt;= 0.2, 50, 0))) +
  (IF(F24 &gt; 0.5, 100, IF(F24 &gt;= 0.2, 50, 0)))</f>
        <v>350</v>
      </c>
      <c r="H24" s="47" t="s">
        <v>571</v>
      </c>
      <c r="I24" s="20"/>
      <c r="J24" s="20"/>
      <c r="K24" s="20"/>
      <c r="L24" s="20"/>
      <c r="M24" s="20"/>
      <c r="N24" s="20"/>
      <c r="O24" s="20"/>
      <c r="P24" s="20"/>
      <c r="Q24" s="20"/>
      <c r="R24" s="20"/>
      <c r="S24" s="20"/>
      <c r="T24" s="20"/>
      <c r="U24" s="20"/>
      <c r="V24" s="20"/>
    </row>
    <row r="25" spans="1:22" x14ac:dyDescent="0.2">
      <c r="A25" s="20"/>
      <c r="B25" s="39" t="s">
        <v>487</v>
      </c>
      <c r="C25" s="50">
        <f>C17/C6</f>
        <v>0.20124025413449878</v>
      </c>
      <c r="D25" s="50">
        <f>D17/D6</f>
        <v>0.3101077273739109</v>
      </c>
      <c r="E25" s="50">
        <f>E17/E6</f>
        <v>0.24128717141012501</v>
      </c>
      <c r="F25" s="51">
        <f>F17/F6</f>
        <v>0.13400368708309512</v>
      </c>
      <c r="G25" s="46">
        <f>(IF(C25 &gt; 0.17, 100, IF(C25 &gt;= 0.1, 50, 0))) +
  (IF(D25 &gt; 0.17, 100, IF(D25 &gt;= 0.1, 50, 0))) +
  (IF(E25 &gt; 0.17, 100, IF(E25 &gt;= 0.1, 50, 0))) +
  (IF(F25 &gt; 0.17, 100, IF(F25 &gt;= 0.1, 50, 0)))</f>
        <v>350</v>
      </c>
      <c r="H25" s="47" t="s">
        <v>572</v>
      </c>
      <c r="I25" s="20"/>
      <c r="J25" s="20"/>
      <c r="K25" s="20"/>
      <c r="L25" s="20"/>
      <c r="M25" s="20"/>
      <c r="N25" s="20"/>
      <c r="O25" s="20"/>
      <c r="P25" s="20"/>
      <c r="Q25" s="20"/>
      <c r="R25" s="20"/>
      <c r="S25" s="20"/>
      <c r="T25" s="20"/>
      <c r="U25" s="20"/>
      <c r="V25" s="20"/>
    </row>
    <row r="26" spans="1:22" x14ac:dyDescent="0.2">
      <c r="A26" s="20"/>
      <c r="B26" s="39" t="s">
        <v>489</v>
      </c>
      <c r="C26" s="50">
        <f>C8/C6</f>
        <v>0.24397606836281513</v>
      </c>
      <c r="D26" s="50">
        <f>D8/D6</f>
        <v>0.26415543974129913</v>
      </c>
      <c r="E26" s="50">
        <f>E8/E6</f>
        <v>0.23474608288278018</v>
      </c>
      <c r="F26" s="51">
        <f>F8/F6</f>
        <v>0.31133169368013369</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0.41159047051113973</v>
      </c>
      <c r="D27" s="50">
        <f>D9/(D13+D10)</f>
        <v>0.45992715800389972</v>
      </c>
      <c r="E27" s="50">
        <f>E9/(E13+E10)</f>
        <v>0.54891811160800696</v>
      </c>
      <c r="F27" s="51">
        <f>F9/(F13+F10)</f>
        <v>0.63791629559325458</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0.37351244882016221</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0.22147684823553457</v>
      </c>
      <c r="D31" s="50">
        <f>D17/(D13+D10)</f>
        <v>0.35884282928667649</v>
      </c>
      <c r="E31" s="50">
        <f>E17/(E13+E10)</f>
        <v>0.30484901040623924</v>
      </c>
      <c r="F31" s="51">
        <f>F17/(F13+F10)</f>
        <v>0.19344188473924251</v>
      </c>
      <c r="G31" s="46">
        <f>(IF(C31 &gt; 0.23, 100, 0)) +
  (IF(D31 &gt; 0.23, 100, 0)) +
  (IF(E31 &gt; 0.23, 100, 0)) +
  (IF(F31 &gt; 0.23, 100, 0))</f>
        <v>200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611</v>
      </c>
      <c r="D2" s="23" t="s">
        <v>607</v>
      </c>
      <c r="E2" s="23" t="s">
        <v>608</v>
      </c>
      <c r="F2" s="23" t="s">
        <v>609</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0.8320833333333334</v>
      </c>
      <c r="J2" s="20"/>
      <c r="K2" s="20"/>
      <c r="L2" s="20"/>
      <c r="M2" s="20"/>
      <c r="N2" s="20"/>
      <c r="O2" s="20"/>
      <c r="P2" s="20"/>
      <c r="Q2" s="20"/>
      <c r="R2" s="20"/>
      <c r="S2" s="20"/>
      <c r="T2" s="20"/>
      <c r="U2" s="20"/>
      <c r="V2" s="20"/>
    </row>
    <row r="3" spans="1:22" ht="19" x14ac:dyDescent="0.25">
      <c r="A3" s="20"/>
      <c r="B3" s="26" t="s">
        <v>545</v>
      </c>
      <c r="C3" s="27">
        <v>5282000000</v>
      </c>
      <c r="D3" s="27">
        <v>5159000000</v>
      </c>
      <c r="E3" s="27">
        <v>2605000000</v>
      </c>
      <c r="F3" s="28">
        <v>1826000000</v>
      </c>
      <c r="G3" s="20"/>
      <c r="H3" s="20"/>
      <c r="I3" s="20"/>
      <c r="J3" s="20"/>
      <c r="K3" s="20"/>
      <c r="L3" s="20"/>
      <c r="M3" s="20"/>
      <c r="N3" s="20"/>
      <c r="O3" s="20"/>
      <c r="P3" s="20"/>
      <c r="Q3" s="20"/>
      <c r="R3" s="20"/>
      <c r="S3" s="20"/>
      <c r="T3" s="20"/>
      <c r="U3" s="20"/>
      <c r="V3" s="20"/>
    </row>
    <row r="4" spans="1:22" ht="19" x14ac:dyDescent="0.25">
      <c r="A4" s="20"/>
      <c r="B4" s="29" t="s">
        <v>546</v>
      </c>
      <c r="C4" s="27">
        <v>5260000000</v>
      </c>
      <c r="D4" s="27">
        <v>4845000000</v>
      </c>
      <c r="E4" s="27">
        <v>3607000000</v>
      </c>
      <c r="F4" s="28">
        <v>2856000000</v>
      </c>
      <c r="G4" s="20"/>
      <c r="H4" s="20"/>
      <c r="I4" s="20"/>
      <c r="J4" s="20"/>
      <c r="K4" s="20"/>
      <c r="L4" s="20"/>
      <c r="M4" s="20"/>
      <c r="N4" s="20"/>
      <c r="O4" s="20"/>
      <c r="P4" s="20"/>
      <c r="Q4" s="20"/>
      <c r="R4" s="20"/>
      <c r="S4" s="20"/>
      <c r="T4" s="20"/>
      <c r="U4" s="20"/>
      <c r="V4" s="20"/>
    </row>
    <row r="5" spans="1:22" ht="19" x14ac:dyDescent="0.25">
      <c r="A5" s="20"/>
      <c r="B5" s="29" t="s">
        <v>547</v>
      </c>
      <c r="C5" s="27">
        <v>4430000000</v>
      </c>
      <c r="D5" s="27">
        <v>4372000000</v>
      </c>
      <c r="E5" s="27">
        <v>4349000000</v>
      </c>
      <c r="F5" s="28">
        <v>4193000000</v>
      </c>
      <c r="G5" s="20"/>
      <c r="H5" s="20"/>
      <c r="I5" s="20"/>
      <c r="J5" s="20"/>
      <c r="K5" s="20"/>
      <c r="L5" s="20"/>
      <c r="M5" s="20"/>
      <c r="N5" s="20"/>
      <c r="O5" s="20"/>
      <c r="P5" s="20"/>
      <c r="Q5" s="20"/>
      <c r="R5" s="20"/>
      <c r="S5" s="20"/>
      <c r="T5" s="20"/>
      <c r="U5" s="20"/>
      <c r="V5" s="20"/>
    </row>
    <row r="6" spans="1:22" ht="19" x14ac:dyDescent="0.25">
      <c r="A6" s="20"/>
      <c r="B6" s="29" t="s">
        <v>548</v>
      </c>
      <c r="C6" s="27">
        <v>65728000000</v>
      </c>
      <c r="D6" s="27">
        <v>41182000000</v>
      </c>
      <c r="E6" s="27">
        <v>44187000000</v>
      </c>
      <c r="F6" s="28">
        <v>28791000000</v>
      </c>
      <c r="G6" s="20"/>
      <c r="H6" s="20"/>
      <c r="I6" s="20"/>
      <c r="J6" s="20"/>
      <c r="K6" s="20"/>
      <c r="L6" s="20"/>
      <c r="M6" s="20"/>
      <c r="N6" s="20"/>
      <c r="O6" s="20"/>
      <c r="P6" s="20"/>
      <c r="Q6" s="20"/>
      <c r="R6" s="20"/>
      <c r="S6" s="20"/>
      <c r="T6" s="20"/>
      <c r="U6" s="20"/>
      <c r="V6" s="20"/>
    </row>
    <row r="7" spans="1:22" ht="19" x14ac:dyDescent="0.25">
      <c r="A7" s="20"/>
      <c r="B7" s="29" t="s">
        <v>549</v>
      </c>
      <c r="C7" s="27">
        <v>10631000000</v>
      </c>
      <c r="D7" s="27">
        <v>6563000000</v>
      </c>
      <c r="E7" s="27">
        <v>4335000000</v>
      </c>
      <c r="F7" s="28">
        <v>3925000000</v>
      </c>
      <c r="G7" s="20"/>
      <c r="H7" s="20"/>
      <c r="I7" s="20"/>
      <c r="J7" s="20"/>
      <c r="K7" s="20"/>
      <c r="L7" s="20"/>
      <c r="M7" s="20"/>
      <c r="N7" s="20"/>
      <c r="O7" s="20"/>
      <c r="P7" s="20"/>
      <c r="Q7" s="20"/>
      <c r="R7" s="20"/>
      <c r="S7" s="20"/>
      <c r="T7" s="20"/>
      <c r="U7" s="20"/>
      <c r="V7" s="20"/>
    </row>
    <row r="8" spans="1:22" ht="19" x14ac:dyDescent="0.25">
      <c r="A8" s="20"/>
      <c r="B8" s="29" t="s">
        <v>550</v>
      </c>
      <c r="C8" s="27">
        <v>12119000000</v>
      </c>
      <c r="D8" s="27">
        <v>12518000000</v>
      </c>
      <c r="E8" s="27">
        <v>13240000000</v>
      </c>
      <c r="F8" s="28">
        <v>7973000000</v>
      </c>
      <c r="G8" s="20"/>
      <c r="H8" s="20"/>
      <c r="I8" s="20"/>
      <c r="J8" s="20"/>
      <c r="K8" s="20"/>
      <c r="L8" s="20"/>
      <c r="M8" s="20"/>
      <c r="N8" s="20"/>
      <c r="O8" s="20"/>
      <c r="P8" s="20"/>
      <c r="Q8" s="20"/>
      <c r="R8" s="20"/>
      <c r="S8" s="20"/>
      <c r="T8" s="20"/>
      <c r="U8" s="20"/>
      <c r="V8" s="20"/>
    </row>
    <row r="9" spans="1:22" ht="19" x14ac:dyDescent="0.25">
      <c r="A9" s="20"/>
      <c r="B9" s="29" t="s">
        <v>551</v>
      </c>
      <c r="C9" s="27">
        <v>22750000000</v>
      </c>
      <c r="D9" s="27">
        <v>19081000000</v>
      </c>
      <c r="E9" s="27">
        <v>17575000000</v>
      </c>
      <c r="F9" s="28">
        <v>11898000000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10756000000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29817000000</v>
      </c>
      <c r="D12" s="27">
        <v>10171000000</v>
      </c>
      <c r="E12" s="27">
        <v>16235000000</v>
      </c>
      <c r="F12" s="28">
        <v>18908000000</v>
      </c>
      <c r="G12" s="20"/>
      <c r="H12" s="20"/>
      <c r="I12" s="20"/>
      <c r="J12" s="20"/>
      <c r="K12" s="20"/>
      <c r="L12" s="20"/>
      <c r="M12" s="20"/>
      <c r="N12" s="20"/>
      <c r="O12" s="20"/>
      <c r="P12" s="20"/>
      <c r="Q12" s="20"/>
      <c r="R12" s="20"/>
      <c r="S12" s="20"/>
      <c r="T12" s="20"/>
      <c r="U12" s="20"/>
      <c r="V12" s="20"/>
    </row>
    <row r="13" spans="1:22" ht="19" x14ac:dyDescent="0.25">
      <c r="A13" s="20"/>
      <c r="B13" s="29" t="s">
        <v>555</v>
      </c>
      <c r="C13" s="27">
        <v>42978000000</v>
      </c>
      <c r="D13" s="27">
        <v>22101000000</v>
      </c>
      <c r="E13" s="27">
        <v>26612000000</v>
      </c>
      <c r="F13" s="28">
        <v>16893000000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8675000000</v>
      </c>
      <c r="D15" s="27">
        <v>7339000000</v>
      </c>
      <c r="E15" s="27">
        <v>5268000000</v>
      </c>
      <c r="F15" s="28">
        <v>3924000000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28090000000</v>
      </c>
      <c r="D17" s="34">
        <v>5641000000</v>
      </c>
      <c r="E17" s="34">
        <v>9108000000</v>
      </c>
      <c r="F17" s="35">
        <v>5822000000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Fail</v>
      </c>
      <c r="E23" s="44" t="str">
        <f>IF(E17&gt;E7, "Pass", "Fail")</f>
        <v>Pass</v>
      </c>
      <c r="F23" s="49" t="str">
        <f>IF(F17&gt;F7, "Pass", "Fail")</f>
        <v>Pass</v>
      </c>
      <c r="G23" s="46">
        <f>(COUNTIF(C23:F23, "Pass") * 100) + (COUNTIF(C23:F23, "Fail") * 0)</f>
        <v>300</v>
      </c>
      <c r="H23" s="47" t="s">
        <v>570</v>
      </c>
      <c r="I23" s="20"/>
      <c r="J23" s="20"/>
      <c r="K23" s="20"/>
      <c r="L23" s="20"/>
      <c r="M23" s="20"/>
      <c r="N23" s="20"/>
      <c r="O23" s="20"/>
      <c r="P23" s="20"/>
      <c r="Q23" s="20"/>
      <c r="R23" s="20"/>
      <c r="S23" s="20"/>
      <c r="T23" s="20"/>
      <c r="U23" s="20"/>
      <c r="V23" s="20"/>
    </row>
    <row r="24" spans="1:22" x14ac:dyDescent="0.2">
      <c r="A24" s="20"/>
      <c r="B24" s="39" t="s">
        <v>499</v>
      </c>
      <c r="C24" s="50">
        <f>C17/(C4)</f>
        <v>5.3403041825095059</v>
      </c>
      <c r="D24" s="50">
        <f>D17/(D4)</f>
        <v>1.1642930856553149</v>
      </c>
      <c r="E24" s="50">
        <f>E17/(E4)</f>
        <v>2.5250901025783201</v>
      </c>
      <c r="F24" s="51">
        <f>F17/(F4)</f>
        <v>2.0385154061624648</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0.42736733203505356</v>
      </c>
      <c r="D25" s="50">
        <f>D17/D6</f>
        <v>0.13697732018843184</v>
      </c>
      <c r="E25" s="50">
        <f>E17/E6</f>
        <v>0.20612397311426436</v>
      </c>
      <c r="F25" s="51">
        <f>F17/F6</f>
        <v>0.20221597026848667</v>
      </c>
      <c r="G25" s="46">
        <f>(IF(C25 &gt; 0.17, 100, IF(C25 &gt;= 0.1, 50, 0))) +
  (IF(D25 &gt; 0.17, 100, IF(D25 &gt;= 0.1, 50, 0))) +
  (IF(E25 &gt; 0.17, 100, IF(E25 &gt;= 0.1, 50, 0))) +
  (IF(F25 &gt; 0.17, 100, IF(F25 &gt;= 0.1, 50, 0)))</f>
        <v>350</v>
      </c>
      <c r="H25" s="47" t="s">
        <v>572</v>
      </c>
      <c r="I25" s="20"/>
      <c r="J25" s="20"/>
      <c r="K25" s="20"/>
      <c r="L25" s="20"/>
      <c r="M25" s="20"/>
      <c r="N25" s="20"/>
      <c r="O25" s="20"/>
      <c r="P25" s="20"/>
      <c r="Q25" s="20"/>
      <c r="R25" s="20"/>
      <c r="S25" s="20"/>
      <c r="T25" s="20"/>
      <c r="U25" s="20"/>
      <c r="V25" s="20"/>
    </row>
    <row r="26" spans="1:22" x14ac:dyDescent="0.2">
      <c r="A26" s="20"/>
      <c r="B26" s="39" t="s">
        <v>489</v>
      </c>
      <c r="C26" s="50">
        <f>C8/C6</f>
        <v>0.18438108568646544</v>
      </c>
      <c r="D26" s="50">
        <f>D8/D6</f>
        <v>0.30396775290175321</v>
      </c>
      <c r="E26" s="50">
        <f>E8/E6</f>
        <v>0.29963563944146471</v>
      </c>
      <c r="F26" s="51">
        <f>F8/F6</f>
        <v>0.27692681740821784</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0.52934059286146395</v>
      </c>
      <c r="D27" s="50">
        <f>D9/(D13+D10)</f>
        <v>0.8633545993393964</v>
      </c>
      <c r="E27" s="50">
        <f>E9/(E13+E10)</f>
        <v>0.66041635352472572</v>
      </c>
      <c r="F27" s="51">
        <f>F9/(F13+F10)</f>
        <v>0.43032297732286884</v>
      </c>
      <c r="G27" s="46">
        <f>(IF(C27 &lt; 0.8, 100, IF(C27 &lt; 1, 50, 0))) +
  (IF(D27 &lt; 0.8, 100, IF(D27 &lt; 1, 50, 0))) +
  (IF(E27 &lt; 0.8, 100, IF(E27 &lt; 1, 50, 0))) +
  (IF(F27 &lt; 0.8, 100, IF(F27 &lt; 1, 50, 0)))</f>
        <v>350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0.47222913489372043</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Pass</v>
      </c>
      <c r="G30" s="46">
        <f>(COUNTIF(C30:F30, "Pass") * 100) + (COUNTIF(C30:F30, "Fail") * 0)</f>
        <v>100</v>
      </c>
      <c r="H30" s="47" t="s">
        <v>579</v>
      </c>
      <c r="I30" s="20"/>
      <c r="J30" s="20"/>
      <c r="K30" s="20"/>
      <c r="L30" s="20"/>
      <c r="M30" s="20"/>
      <c r="N30" s="20"/>
      <c r="O30" s="20"/>
      <c r="P30" s="20"/>
      <c r="Q30" s="20"/>
      <c r="R30" s="20"/>
      <c r="S30" s="20"/>
      <c r="T30" s="20"/>
      <c r="U30" s="20"/>
      <c r="V30" s="20"/>
    </row>
    <row r="31" spans="1:22" x14ac:dyDescent="0.2">
      <c r="A31" s="20"/>
      <c r="B31" s="39" t="s">
        <v>580</v>
      </c>
      <c r="C31" s="50">
        <f>C17/(C13+C10)</f>
        <v>0.65359020894411091</v>
      </c>
      <c r="D31" s="50">
        <f>D17/(D13+D10)</f>
        <v>0.25523731957829965</v>
      </c>
      <c r="E31" s="50">
        <f>E17/(E13+E10)</f>
        <v>0.34225161581241548</v>
      </c>
      <c r="F31" s="51">
        <f>F17/(F13+F10)</f>
        <v>0.21056819414807046</v>
      </c>
      <c r="G31" s="46">
        <f>(IF(C31 &gt; 0.23, 100, 0)) +
  (IF(D31 &gt; 0.23, 100, 0)) +
  (IF(E31 &gt; 0.23, 100, 0)) +
  (IF(F31 &gt; 0.23, 100, 0))</f>
        <v>300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0.70416666666666661</v>
      </c>
      <c r="J2" s="20"/>
      <c r="K2" s="20"/>
      <c r="L2" s="20"/>
      <c r="M2" s="20"/>
      <c r="N2" s="20"/>
      <c r="O2" s="20"/>
      <c r="P2" s="20"/>
      <c r="Q2" s="20"/>
      <c r="R2" s="20"/>
      <c r="S2" s="20"/>
      <c r="T2" s="20"/>
      <c r="U2" s="20"/>
      <c r="V2" s="20"/>
    </row>
    <row r="3" spans="1:22" ht="19" x14ac:dyDescent="0.25">
      <c r="A3" s="20"/>
      <c r="B3" s="26" t="s">
        <v>545</v>
      </c>
      <c r="C3" s="27">
        <v>1950150000</v>
      </c>
      <c r="D3" s="27">
        <v>1788275000</v>
      </c>
      <c r="E3" s="27">
        <v>1947366000</v>
      </c>
      <c r="F3" s="28">
        <v>1709082000</v>
      </c>
      <c r="G3" s="20"/>
      <c r="H3" s="20"/>
      <c r="I3" s="20"/>
      <c r="J3" s="20"/>
      <c r="K3" s="20"/>
      <c r="L3" s="20"/>
      <c r="M3" s="20"/>
      <c r="N3" s="20"/>
      <c r="O3" s="20"/>
      <c r="P3" s="20"/>
      <c r="Q3" s="20"/>
      <c r="R3" s="20"/>
      <c r="S3" s="20"/>
      <c r="T3" s="20"/>
      <c r="U3" s="20"/>
      <c r="V3" s="20"/>
    </row>
    <row r="4" spans="1:22" ht="19" x14ac:dyDescent="0.25">
      <c r="A4" s="20"/>
      <c r="B4" s="29" t="s">
        <v>546</v>
      </c>
      <c r="C4" s="27">
        <v>100273000</v>
      </c>
      <c r="D4" s="27">
        <v>90651000</v>
      </c>
      <c r="E4" s="27">
        <v>72426000</v>
      </c>
      <c r="F4" s="28">
        <v>70093000</v>
      </c>
      <c r="G4" s="20"/>
      <c r="H4" s="20"/>
      <c r="I4" s="20"/>
      <c r="J4" s="20"/>
      <c r="K4" s="20"/>
      <c r="L4" s="20"/>
      <c r="M4" s="20"/>
      <c r="N4" s="20"/>
      <c r="O4" s="20"/>
      <c r="P4" s="20"/>
      <c r="Q4" s="20"/>
      <c r="R4" s="20"/>
      <c r="S4" s="20"/>
      <c r="T4" s="20"/>
      <c r="U4" s="20"/>
      <c r="V4" s="20"/>
    </row>
    <row r="5" spans="1:22" ht="19" x14ac:dyDescent="0.25">
      <c r="A5" s="20"/>
      <c r="B5" s="29" t="s">
        <v>547</v>
      </c>
      <c r="C5" s="27">
        <v>0</v>
      </c>
      <c r="D5" s="27">
        <v>0</v>
      </c>
      <c r="E5" s="27">
        <v>0</v>
      </c>
      <c r="F5" s="28">
        <v>0</v>
      </c>
      <c r="G5" s="20"/>
      <c r="H5" s="20"/>
      <c r="I5" s="20"/>
      <c r="J5" s="20"/>
      <c r="K5" s="20"/>
      <c r="L5" s="20"/>
      <c r="M5" s="20"/>
      <c r="N5" s="20"/>
      <c r="O5" s="20"/>
      <c r="P5" s="20"/>
      <c r="Q5" s="20"/>
      <c r="R5" s="20"/>
      <c r="S5" s="20"/>
      <c r="T5" s="20"/>
      <c r="U5" s="20"/>
      <c r="V5" s="20"/>
    </row>
    <row r="6" spans="1:22" ht="19" x14ac:dyDescent="0.25">
      <c r="A6" s="20"/>
      <c r="B6" s="29" t="s">
        <v>548</v>
      </c>
      <c r="C6" s="27">
        <v>6601757000</v>
      </c>
      <c r="D6" s="27">
        <v>5660973000</v>
      </c>
      <c r="E6" s="27">
        <v>5834475000</v>
      </c>
      <c r="F6" s="28">
        <v>5777141000</v>
      </c>
      <c r="G6" s="20"/>
      <c r="H6" s="20"/>
      <c r="I6" s="20"/>
      <c r="J6" s="20"/>
      <c r="K6" s="20"/>
      <c r="L6" s="20"/>
      <c r="M6" s="20"/>
      <c r="N6" s="20"/>
      <c r="O6" s="20"/>
      <c r="P6" s="20"/>
      <c r="Q6" s="20"/>
      <c r="R6" s="20"/>
      <c r="S6" s="20"/>
      <c r="T6" s="20"/>
      <c r="U6" s="20"/>
      <c r="V6" s="20"/>
    </row>
    <row r="7" spans="1:22" ht="19" x14ac:dyDescent="0.25">
      <c r="A7" s="20"/>
      <c r="B7" s="29" t="s">
        <v>549</v>
      </c>
      <c r="C7" s="27">
        <v>1222733000</v>
      </c>
      <c r="D7" s="27">
        <v>1146450000</v>
      </c>
      <c r="E7" s="27">
        <v>1241277000</v>
      </c>
      <c r="F7" s="28">
        <v>1084016000</v>
      </c>
      <c r="G7" s="20"/>
      <c r="H7" s="20"/>
      <c r="I7" s="20"/>
      <c r="J7" s="20"/>
      <c r="K7" s="20"/>
      <c r="L7" s="20"/>
      <c r="M7" s="20"/>
      <c r="N7" s="20"/>
      <c r="O7" s="20"/>
      <c r="P7" s="20"/>
      <c r="Q7" s="20"/>
      <c r="R7" s="20"/>
      <c r="S7" s="20"/>
      <c r="T7" s="20"/>
      <c r="U7" s="20"/>
      <c r="V7" s="20"/>
    </row>
    <row r="8" spans="1:22" ht="19" x14ac:dyDescent="0.25">
      <c r="A8" s="20"/>
      <c r="B8" s="29" t="s">
        <v>550</v>
      </c>
      <c r="C8" s="27">
        <v>1014299000</v>
      </c>
      <c r="D8" s="27">
        <v>1007674000</v>
      </c>
      <c r="E8" s="27">
        <v>1590820000</v>
      </c>
      <c r="F8" s="28">
        <v>1590051000</v>
      </c>
      <c r="G8" s="20"/>
      <c r="H8" s="20"/>
      <c r="I8" s="20"/>
      <c r="J8" s="20"/>
      <c r="K8" s="20"/>
      <c r="L8" s="20"/>
      <c r="M8" s="20"/>
      <c r="N8" s="20"/>
      <c r="O8" s="20"/>
      <c r="P8" s="20"/>
      <c r="Q8" s="20"/>
      <c r="R8" s="20"/>
      <c r="S8" s="20"/>
      <c r="T8" s="20"/>
      <c r="U8" s="20"/>
      <c r="V8" s="20"/>
    </row>
    <row r="9" spans="1:22" ht="19" x14ac:dyDescent="0.25">
      <c r="A9" s="20"/>
      <c r="B9" s="29" t="s">
        <v>551</v>
      </c>
      <c r="C9" s="27">
        <v>2237032000</v>
      </c>
      <c r="D9" s="27">
        <v>2154124000</v>
      </c>
      <c r="E9" s="27">
        <v>2832097000</v>
      </c>
      <c r="F9" s="28">
        <v>2674067000</v>
      </c>
      <c r="G9" s="20"/>
      <c r="H9" s="20"/>
      <c r="I9" s="20"/>
      <c r="J9" s="20"/>
      <c r="K9" s="20"/>
      <c r="L9" s="20"/>
      <c r="M9" s="20"/>
      <c r="N9" s="20"/>
      <c r="O9" s="20"/>
      <c r="P9" s="20"/>
      <c r="Q9" s="20"/>
      <c r="R9" s="20"/>
      <c r="S9" s="20"/>
      <c r="T9" s="20"/>
      <c r="U9" s="20"/>
      <c r="V9" s="20"/>
    </row>
    <row r="10" spans="1:22" ht="19" x14ac:dyDescent="0.25">
      <c r="A10" s="20"/>
      <c r="B10" s="29" t="s">
        <v>552</v>
      </c>
      <c r="C10" s="27">
        <v>11849034000</v>
      </c>
      <c r="D10" s="27">
        <v>10866785000</v>
      </c>
      <c r="E10" s="27">
        <v>9423858000</v>
      </c>
      <c r="F10" s="28">
        <v>7922678000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13365025000</v>
      </c>
      <c r="D12" s="27">
        <v>11773414000</v>
      </c>
      <c r="E12" s="27">
        <v>10047839000</v>
      </c>
      <c r="F12" s="28">
        <v>8811120000</v>
      </c>
      <c r="G12" s="20"/>
      <c r="H12" s="20"/>
      <c r="I12" s="20"/>
      <c r="J12" s="20"/>
      <c r="K12" s="20"/>
      <c r="L12" s="20"/>
      <c r="M12" s="20"/>
      <c r="N12" s="20"/>
      <c r="O12" s="20"/>
      <c r="P12" s="20"/>
      <c r="Q12" s="20"/>
      <c r="R12" s="20"/>
      <c r="S12" s="20"/>
      <c r="T12" s="20"/>
      <c r="U12" s="20"/>
      <c r="V12" s="20"/>
    </row>
    <row r="13" spans="1:22" ht="19" x14ac:dyDescent="0.25">
      <c r="A13" s="20"/>
      <c r="B13" s="29" t="s">
        <v>555</v>
      </c>
      <c r="C13" s="27">
        <v>4364725000</v>
      </c>
      <c r="D13" s="27">
        <v>3506849000</v>
      </c>
      <c r="E13" s="27">
        <v>3002378000</v>
      </c>
      <c r="F13" s="28">
        <v>3103074000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1497993000</v>
      </c>
      <c r="D17" s="34">
        <v>1870101000</v>
      </c>
      <c r="E17" s="34">
        <v>1242393000</v>
      </c>
      <c r="F17" s="35">
        <v>925269000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Fail</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Fail</v>
      </c>
      <c r="G23" s="46">
        <f>(COUNTIF(C23:F23, "Pass") * 100) + (COUNTIF(C23:F23, "Fail") * 0)</f>
        <v>300</v>
      </c>
      <c r="H23" s="47" t="s">
        <v>570</v>
      </c>
      <c r="I23" s="20"/>
      <c r="J23" s="20"/>
      <c r="K23" s="20"/>
      <c r="L23" s="20"/>
      <c r="M23" s="20"/>
      <c r="N23" s="20"/>
      <c r="O23" s="20"/>
      <c r="P23" s="20"/>
      <c r="Q23" s="20"/>
      <c r="R23" s="20"/>
      <c r="S23" s="20"/>
      <c r="T23" s="20"/>
      <c r="U23" s="20"/>
      <c r="V23" s="20"/>
    </row>
    <row r="24" spans="1:22" x14ac:dyDescent="0.2">
      <c r="A24" s="20"/>
      <c r="B24" s="39" t="s">
        <v>499</v>
      </c>
      <c r="C24" s="50">
        <f>C17/(C4)</f>
        <v>14.9391461310622</v>
      </c>
      <c r="D24" s="50">
        <f>D17/(D4)</f>
        <v>20.629678657709235</v>
      </c>
      <c r="E24" s="50">
        <f>E17/(E4)</f>
        <v>17.153964046060807</v>
      </c>
      <c r="F24" s="51">
        <f>F17/(F4)</f>
        <v>13.200590643858874</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0.22690823064223661</v>
      </c>
      <c r="D25" s="50">
        <f>D17/D6</f>
        <v>0.33034974729609201</v>
      </c>
      <c r="E25" s="50">
        <f>E17/E6</f>
        <v>0.21293998174642964</v>
      </c>
      <c r="F25" s="51">
        <f>F17/F6</f>
        <v>0.16016036305847478</v>
      </c>
      <c r="G25" s="46">
        <f>(IF(C25 &gt; 0.17, 100, IF(C25 &gt;= 0.1, 50, 0))) +
  (IF(D25 &gt; 0.17, 100, IF(D25 &gt;= 0.1, 50, 0))) +
  (IF(E25 &gt; 0.17, 100, IF(E25 &gt;= 0.1, 50, 0))) +
  (IF(F25 &gt; 0.17, 100, IF(F25 &gt;= 0.1, 50, 0)))</f>
        <v>350</v>
      </c>
      <c r="H25" s="47" t="s">
        <v>572</v>
      </c>
      <c r="I25" s="20"/>
      <c r="J25" s="20"/>
      <c r="K25" s="20"/>
      <c r="L25" s="20"/>
      <c r="M25" s="20"/>
      <c r="N25" s="20"/>
      <c r="O25" s="20"/>
      <c r="P25" s="20"/>
      <c r="Q25" s="20"/>
      <c r="R25" s="20"/>
      <c r="S25" s="20"/>
      <c r="T25" s="20"/>
      <c r="U25" s="20"/>
      <c r="V25" s="20"/>
    </row>
    <row r="26" spans="1:22" x14ac:dyDescent="0.2">
      <c r="A26" s="20"/>
      <c r="B26" s="39" t="s">
        <v>489</v>
      </c>
      <c r="C26" s="50">
        <f>C8/C6</f>
        <v>0.15364076563254297</v>
      </c>
      <c r="D26" s="50">
        <f>D8/D6</f>
        <v>0.17800367533991066</v>
      </c>
      <c r="E26" s="50">
        <f>E8/E6</f>
        <v>0.27265863680965297</v>
      </c>
      <c r="F26" s="51">
        <f>F8/F6</f>
        <v>0.27523146829893885</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0.13797121321465305</v>
      </c>
      <c r="D27" s="50">
        <f>D9/(D13+D10)</f>
        <v>0.14986634556021114</v>
      </c>
      <c r="E27" s="50">
        <f>E9/(E13+E10)</f>
        <v>0.22791270019336507</v>
      </c>
      <c r="F27" s="51">
        <f>F9/(F13+F10)</f>
        <v>0.24252921705476416</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0.14909389696949696</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9.239023473828617E-2</v>
      </c>
      <c r="D31" s="50">
        <f>D17/(D13+D10)</f>
        <v>0.13010634610565427</v>
      </c>
      <c r="E31" s="50">
        <f>E17/(E13+E10)</f>
        <v>9.9981442489906036E-2</v>
      </c>
      <c r="F31" s="51">
        <f>F17/(F13+F10)</f>
        <v>8.3918901858122688E-2</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0.58833333333333337</v>
      </c>
      <c r="J2" s="20"/>
      <c r="K2" s="20"/>
      <c r="L2" s="20"/>
      <c r="M2" s="20"/>
      <c r="N2" s="20"/>
      <c r="O2" s="20"/>
      <c r="P2" s="20"/>
      <c r="Q2" s="20"/>
      <c r="R2" s="20"/>
      <c r="S2" s="20"/>
      <c r="T2" s="20"/>
      <c r="U2" s="20"/>
      <c r="V2" s="20"/>
    </row>
    <row r="3" spans="1:22" ht="19" x14ac:dyDescent="0.25">
      <c r="A3" s="20"/>
      <c r="B3" s="26" t="s">
        <v>545</v>
      </c>
      <c r="C3" s="27">
        <v>2134000000</v>
      </c>
      <c r="D3" s="27">
        <v>1782000000</v>
      </c>
      <c r="E3" s="27">
        <v>1189000000</v>
      </c>
      <c r="F3" s="28">
        <v>1030000000</v>
      </c>
      <c r="G3" s="20"/>
      <c r="H3" s="20"/>
      <c r="I3" s="20"/>
      <c r="J3" s="20"/>
      <c r="K3" s="20"/>
      <c r="L3" s="20"/>
      <c r="M3" s="20"/>
      <c r="N3" s="20"/>
      <c r="O3" s="20"/>
      <c r="P3" s="20"/>
      <c r="Q3" s="20"/>
      <c r="R3" s="20"/>
      <c r="S3" s="20"/>
      <c r="T3" s="20"/>
      <c r="U3" s="20"/>
      <c r="V3" s="20"/>
    </row>
    <row r="4" spans="1:22" ht="19" x14ac:dyDescent="0.25">
      <c r="A4" s="20"/>
      <c r="B4" s="29" t="s">
        <v>546</v>
      </c>
      <c r="C4" s="27">
        <v>3323000000</v>
      </c>
      <c r="D4" s="27">
        <v>3105000000</v>
      </c>
      <c r="E4" s="27">
        <v>2635000000</v>
      </c>
      <c r="F4" s="28">
        <v>2284000000</v>
      </c>
      <c r="G4" s="20"/>
      <c r="H4" s="20"/>
      <c r="I4" s="20"/>
      <c r="J4" s="20"/>
      <c r="K4" s="20"/>
      <c r="L4" s="20"/>
      <c r="M4" s="20"/>
      <c r="N4" s="20"/>
      <c r="O4" s="20"/>
      <c r="P4" s="20"/>
      <c r="Q4" s="20"/>
      <c r="R4" s="20"/>
      <c r="S4" s="20"/>
      <c r="T4" s="20"/>
      <c r="U4" s="20"/>
      <c r="V4" s="20"/>
    </row>
    <row r="5" spans="1:22" ht="19" x14ac:dyDescent="0.25">
      <c r="A5" s="20"/>
      <c r="B5" s="29" t="s">
        <v>547</v>
      </c>
      <c r="C5" s="27">
        <v>9955000000</v>
      </c>
      <c r="D5" s="27">
        <v>9943000000</v>
      </c>
      <c r="E5" s="27">
        <v>9961000000</v>
      </c>
      <c r="F5" s="28">
        <v>9984000000</v>
      </c>
      <c r="G5" s="20"/>
      <c r="H5" s="20"/>
      <c r="I5" s="20"/>
      <c r="J5" s="20"/>
      <c r="K5" s="20"/>
      <c r="L5" s="20"/>
      <c r="M5" s="20"/>
      <c r="N5" s="20"/>
      <c r="O5" s="20"/>
      <c r="P5" s="20"/>
      <c r="Q5" s="20"/>
      <c r="R5" s="20"/>
      <c r="S5" s="20"/>
      <c r="T5" s="20"/>
      <c r="U5" s="20"/>
      <c r="V5" s="20"/>
    </row>
    <row r="6" spans="1:22" ht="19" x14ac:dyDescent="0.25">
      <c r="A6" s="20"/>
      <c r="B6" s="29" t="s">
        <v>548</v>
      </c>
      <c r="C6" s="27">
        <v>24353000000</v>
      </c>
      <c r="D6" s="27">
        <v>23236000000</v>
      </c>
      <c r="E6" s="27">
        <v>20864000000</v>
      </c>
      <c r="F6" s="28">
        <v>19847000000</v>
      </c>
      <c r="G6" s="20"/>
      <c r="H6" s="20"/>
      <c r="I6" s="20"/>
      <c r="J6" s="20"/>
      <c r="K6" s="20"/>
      <c r="L6" s="20"/>
      <c r="M6" s="20"/>
      <c r="N6" s="20"/>
      <c r="O6" s="20"/>
      <c r="P6" s="20"/>
      <c r="Q6" s="20"/>
      <c r="R6" s="20"/>
      <c r="S6" s="20"/>
      <c r="T6" s="20"/>
      <c r="U6" s="20"/>
      <c r="V6" s="20"/>
    </row>
    <row r="7" spans="1:22" ht="19" x14ac:dyDescent="0.25">
      <c r="A7" s="20"/>
      <c r="B7" s="29" t="s">
        <v>549</v>
      </c>
      <c r="C7" s="27">
        <v>4111000000</v>
      </c>
      <c r="D7" s="27">
        <v>3270000000</v>
      </c>
      <c r="E7" s="27">
        <v>2452000000</v>
      </c>
      <c r="F7" s="28">
        <v>2017000000</v>
      </c>
      <c r="G7" s="20"/>
      <c r="H7" s="20"/>
      <c r="I7" s="20"/>
      <c r="J7" s="20"/>
      <c r="K7" s="20"/>
      <c r="L7" s="20"/>
      <c r="M7" s="20"/>
      <c r="N7" s="20"/>
      <c r="O7" s="20"/>
      <c r="P7" s="20"/>
      <c r="Q7" s="20"/>
      <c r="R7" s="20"/>
      <c r="S7" s="20"/>
      <c r="T7" s="20"/>
      <c r="U7" s="20"/>
      <c r="V7" s="20"/>
    </row>
    <row r="8" spans="1:22" ht="19" x14ac:dyDescent="0.25">
      <c r="A8" s="20"/>
      <c r="B8" s="29" t="s">
        <v>550</v>
      </c>
      <c r="C8" s="27">
        <v>11282000000</v>
      </c>
      <c r="D8" s="27">
        <v>12226000000</v>
      </c>
      <c r="E8" s="27">
        <v>11642000000</v>
      </c>
      <c r="F8" s="28">
        <v>8679000000</v>
      </c>
      <c r="G8" s="20"/>
      <c r="H8" s="20"/>
      <c r="I8" s="20"/>
      <c r="J8" s="20"/>
      <c r="K8" s="20"/>
      <c r="L8" s="20"/>
      <c r="M8" s="20"/>
      <c r="N8" s="20"/>
      <c r="O8" s="20"/>
      <c r="P8" s="20"/>
      <c r="Q8" s="20"/>
      <c r="R8" s="20"/>
      <c r="S8" s="20"/>
      <c r="T8" s="20"/>
      <c r="U8" s="20"/>
      <c r="V8" s="20"/>
    </row>
    <row r="9" spans="1:22" ht="19" x14ac:dyDescent="0.25">
      <c r="A9" s="20"/>
      <c r="B9" s="29" t="s">
        <v>551</v>
      </c>
      <c r="C9" s="27">
        <v>15393000000</v>
      </c>
      <c r="D9" s="27">
        <v>15496000000</v>
      </c>
      <c r="E9" s="27">
        <v>14094000000</v>
      </c>
      <c r="F9" s="28">
        <v>10696000000</v>
      </c>
      <c r="G9" s="20"/>
      <c r="H9" s="20"/>
      <c r="I9" s="20"/>
      <c r="J9" s="20"/>
      <c r="K9" s="20"/>
      <c r="L9" s="20"/>
      <c r="M9" s="20"/>
      <c r="N9" s="20"/>
      <c r="O9" s="20"/>
      <c r="P9" s="20"/>
      <c r="Q9" s="20"/>
      <c r="R9" s="20"/>
      <c r="S9" s="20"/>
      <c r="T9" s="20"/>
      <c r="U9" s="20"/>
      <c r="V9" s="20"/>
    </row>
    <row r="10" spans="1:22" ht="19" x14ac:dyDescent="0.25">
      <c r="A10" s="20"/>
      <c r="B10" s="29" t="s">
        <v>552</v>
      </c>
      <c r="C10" s="27">
        <v>3210000000</v>
      </c>
      <c r="D10" s="27">
        <v>2799000000</v>
      </c>
      <c r="E10" s="27">
        <v>1932000000</v>
      </c>
      <c r="F10" s="28">
        <v>1037000000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-2793000000</v>
      </c>
      <c r="D12" s="27">
        <v>-3975000000</v>
      </c>
      <c r="E12" s="27">
        <v>-5371000000</v>
      </c>
      <c r="F12" s="28">
        <v>-4328000000</v>
      </c>
      <c r="G12" s="20"/>
      <c r="H12" s="20"/>
      <c r="I12" s="20"/>
      <c r="J12" s="20"/>
      <c r="K12" s="20"/>
      <c r="L12" s="20"/>
      <c r="M12" s="20"/>
      <c r="N12" s="20"/>
      <c r="O12" s="20"/>
      <c r="P12" s="20"/>
      <c r="Q12" s="20"/>
      <c r="R12" s="20"/>
      <c r="S12" s="20"/>
      <c r="T12" s="20"/>
      <c r="U12" s="20"/>
      <c r="V12" s="20"/>
    </row>
    <row r="13" spans="1:22" ht="19" x14ac:dyDescent="0.25">
      <c r="A13" s="20"/>
      <c r="B13" s="29" t="s">
        <v>555</v>
      </c>
      <c r="C13" s="27">
        <v>8960000000</v>
      </c>
      <c r="D13" s="27">
        <v>7740000000</v>
      </c>
      <c r="E13" s="27">
        <v>6770000000</v>
      </c>
      <c r="F13" s="28">
        <v>9151000000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2418000000</v>
      </c>
      <c r="D15" s="27">
        <v>2148000000</v>
      </c>
      <c r="E15" s="27">
        <v>1936000000</v>
      </c>
      <c r="F15" s="28">
        <v>1725000000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3513000000</v>
      </c>
      <c r="D17" s="34">
        <v>3895000000</v>
      </c>
      <c r="E17" s="34">
        <v>3077000000</v>
      </c>
      <c r="F17" s="35">
        <v>2482000000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Pass</v>
      </c>
      <c r="E23" s="44" t="str">
        <f>IF(E17&gt;E7, "Pass", "Fail")</f>
        <v>Pass</v>
      </c>
      <c r="F23" s="49" t="str">
        <f>IF(F17&gt;F7, "Pass", "Fail")</f>
        <v>Pass</v>
      </c>
      <c r="G23" s="46">
        <f>(COUNTIF(C23:F23, "Pass") * 100) + (COUNTIF(C23:F23, "Fail") * 0)</f>
        <v>300</v>
      </c>
      <c r="H23" s="47" t="s">
        <v>570</v>
      </c>
      <c r="I23" s="20"/>
      <c r="J23" s="20"/>
      <c r="K23" s="20"/>
      <c r="L23" s="20"/>
      <c r="M23" s="20"/>
      <c r="N23" s="20"/>
      <c r="O23" s="20"/>
      <c r="P23" s="20"/>
      <c r="Q23" s="20"/>
      <c r="R23" s="20"/>
      <c r="S23" s="20"/>
      <c r="T23" s="20"/>
      <c r="U23" s="20"/>
      <c r="V23" s="20"/>
    </row>
    <row r="24" spans="1:22" x14ac:dyDescent="0.2">
      <c r="A24" s="20"/>
      <c r="B24" s="39" t="s">
        <v>499</v>
      </c>
      <c r="C24" s="50">
        <f>C17/(C4)</f>
        <v>1.0571772494733673</v>
      </c>
      <c r="D24" s="50">
        <f>D17/(D4)</f>
        <v>1.2544283413848631</v>
      </c>
      <c r="E24" s="50">
        <f>E17/(E4)</f>
        <v>1.167741935483871</v>
      </c>
      <c r="F24" s="51">
        <f>F17/(F4)</f>
        <v>1.0866900175131349</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0.14425327475054409</v>
      </c>
      <c r="D25" s="50">
        <f>D17/D6</f>
        <v>0.16762781890170425</v>
      </c>
      <c r="E25" s="50">
        <f>E17/E6</f>
        <v>0.14747891104294478</v>
      </c>
      <c r="F25" s="51">
        <f>F17/F6</f>
        <v>0.12505668362976771</v>
      </c>
      <c r="G25" s="46">
        <f>(IF(C25 &gt; 0.17, 100, IF(C25 &gt;= 0.1, 50, 0))) +
  (IF(D25 &gt; 0.17, 100, IF(D25 &gt;= 0.1, 50, 0))) +
  (IF(E25 &gt; 0.17, 100, IF(E25 &gt;= 0.1, 50, 0))) +
  (IF(F25 &gt; 0.17, 100, IF(F25 &gt;= 0.1, 50, 0)))</f>
        <v>200</v>
      </c>
      <c r="H25" s="47" t="s">
        <v>572</v>
      </c>
      <c r="I25" s="20"/>
      <c r="J25" s="20"/>
      <c r="K25" s="20"/>
      <c r="L25" s="20"/>
      <c r="M25" s="20"/>
      <c r="N25" s="20"/>
      <c r="O25" s="20"/>
      <c r="P25" s="20"/>
      <c r="Q25" s="20"/>
      <c r="R25" s="20"/>
      <c r="S25" s="20"/>
      <c r="T25" s="20"/>
      <c r="U25" s="20"/>
      <c r="V25" s="20"/>
    </row>
    <row r="26" spans="1:22" x14ac:dyDescent="0.2">
      <c r="A26" s="20"/>
      <c r="B26" s="39" t="s">
        <v>489</v>
      </c>
      <c r="C26" s="50">
        <f>C8/C6</f>
        <v>0.46326941239272368</v>
      </c>
      <c r="D26" s="50">
        <f>D8/D6</f>
        <v>0.52616629368221723</v>
      </c>
      <c r="E26" s="50">
        <f>E8/E6</f>
        <v>0.55799463190184051</v>
      </c>
      <c r="F26" s="51">
        <f>F8/F6</f>
        <v>0.43729530911472769</v>
      </c>
      <c r="G26" s="46">
        <f>(IF(C26 &lt; 0.5, 100, 0)) +
  (IF(D26 &lt; 0.5, 100, 0)) +
  (IF(E26 &lt; 0.5, 100, 0)) +
  (IF(F26 &lt; 0.5, 100, 0))</f>
        <v>200</v>
      </c>
      <c r="H26" s="47" t="s">
        <v>573</v>
      </c>
      <c r="I26" s="20"/>
      <c r="J26" s="20"/>
      <c r="K26" s="20"/>
      <c r="L26" s="20"/>
      <c r="M26" s="20"/>
      <c r="N26" s="20"/>
      <c r="O26" s="20"/>
      <c r="P26" s="20"/>
      <c r="Q26" s="20"/>
      <c r="R26" s="20"/>
      <c r="S26" s="20"/>
      <c r="T26" s="20"/>
      <c r="U26" s="20"/>
      <c r="V26" s="20"/>
    </row>
    <row r="27" spans="1:22" x14ac:dyDescent="0.2">
      <c r="A27" s="20"/>
      <c r="B27" s="39" t="s">
        <v>574</v>
      </c>
      <c r="C27" s="50">
        <f>C9/(C13+C10)</f>
        <v>1.2648315529991783</v>
      </c>
      <c r="D27" s="50">
        <f>D9/(D13+D10)</f>
        <v>1.4703482303823892</v>
      </c>
      <c r="E27" s="50">
        <f>E9/(E13+E10)</f>
        <v>1.6196276717995863</v>
      </c>
      <c r="F27" s="51">
        <f>F9/(F13+F10)</f>
        <v>1.0498625834314881</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-0.10542797866926341</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0.28866064092029581</v>
      </c>
      <c r="D31" s="50">
        <f>D17/(D13+D10)</f>
        <v>0.36957965651390073</v>
      </c>
      <c r="E31" s="50">
        <f>E17/(E13+E10)</f>
        <v>0.35359687428177433</v>
      </c>
      <c r="F31" s="51">
        <f>F17/(F13+F10)</f>
        <v>0.24361994503337259</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0.4654166666666667</v>
      </c>
      <c r="J2" s="20"/>
      <c r="K2" s="20"/>
      <c r="L2" s="20"/>
      <c r="M2" s="20"/>
      <c r="N2" s="20"/>
      <c r="O2" s="20"/>
      <c r="P2" s="20"/>
      <c r="Q2" s="20"/>
      <c r="R2" s="20"/>
      <c r="S2" s="20"/>
      <c r="T2" s="20"/>
      <c r="U2" s="20"/>
      <c r="V2" s="20"/>
    </row>
    <row r="3" spans="1:22" ht="19" x14ac:dyDescent="0.25">
      <c r="A3" s="20"/>
      <c r="B3" s="26" t="s">
        <v>545</v>
      </c>
      <c r="C3" s="27">
        <v>4658367000</v>
      </c>
      <c r="D3" s="27">
        <v>4359126000</v>
      </c>
      <c r="E3" s="27">
        <v>3686383000</v>
      </c>
      <c r="F3" s="28">
        <v>3653195000</v>
      </c>
      <c r="G3" s="20"/>
      <c r="H3" s="20"/>
      <c r="I3" s="20"/>
      <c r="J3" s="20"/>
      <c r="K3" s="20"/>
      <c r="L3" s="20"/>
      <c r="M3" s="20"/>
      <c r="N3" s="20"/>
      <c r="O3" s="20"/>
      <c r="P3" s="20"/>
      <c r="Q3" s="20"/>
      <c r="R3" s="20"/>
      <c r="S3" s="20"/>
      <c r="T3" s="20"/>
      <c r="U3" s="20"/>
      <c r="V3" s="20"/>
    </row>
    <row r="4" spans="1:22" ht="19" x14ac:dyDescent="0.25">
      <c r="A4" s="20"/>
      <c r="B4" s="29" t="s">
        <v>546</v>
      </c>
      <c r="C4" s="27">
        <v>7237534000</v>
      </c>
      <c r="D4" s="27">
        <v>6536308000</v>
      </c>
      <c r="E4" s="27">
        <v>6195993000</v>
      </c>
      <c r="F4" s="28">
        <v>6090045000</v>
      </c>
      <c r="G4" s="20"/>
      <c r="H4" s="20"/>
      <c r="I4" s="20"/>
      <c r="J4" s="20"/>
      <c r="K4" s="20"/>
      <c r="L4" s="20"/>
      <c r="M4" s="20"/>
      <c r="N4" s="20"/>
      <c r="O4" s="20"/>
      <c r="P4" s="20"/>
      <c r="Q4" s="20"/>
      <c r="R4" s="20"/>
      <c r="S4" s="20"/>
      <c r="T4" s="20"/>
      <c r="U4" s="20"/>
      <c r="V4" s="20"/>
    </row>
    <row r="5" spans="1:22" ht="19" x14ac:dyDescent="0.25">
      <c r="A5" s="20"/>
      <c r="B5" s="29" t="s">
        <v>547</v>
      </c>
      <c r="C5" s="27">
        <v>897696000</v>
      </c>
      <c r="D5" s="27">
        <v>884445000</v>
      </c>
      <c r="E5" s="27">
        <v>879340000</v>
      </c>
      <c r="F5" s="28">
        <v>881030000</v>
      </c>
      <c r="G5" s="20"/>
      <c r="H5" s="20"/>
      <c r="I5" s="20"/>
      <c r="J5" s="20"/>
      <c r="K5" s="20"/>
      <c r="L5" s="20"/>
      <c r="M5" s="20"/>
      <c r="N5" s="20"/>
      <c r="O5" s="20"/>
      <c r="P5" s="20"/>
      <c r="Q5" s="20"/>
      <c r="R5" s="20"/>
      <c r="S5" s="20"/>
      <c r="T5" s="20"/>
      <c r="U5" s="20"/>
      <c r="V5" s="20"/>
    </row>
    <row r="6" spans="1:22" ht="19" x14ac:dyDescent="0.25">
      <c r="A6" s="20"/>
      <c r="B6" s="29" t="s">
        <v>548</v>
      </c>
      <c r="C6" s="27">
        <v>13872995000</v>
      </c>
      <c r="D6" s="27">
        <v>12627979000</v>
      </c>
      <c r="E6" s="27">
        <v>11718707000</v>
      </c>
      <c r="F6" s="28">
        <v>11596642000</v>
      </c>
      <c r="G6" s="20"/>
      <c r="H6" s="20"/>
      <c r="I6" s="20"/>
      <c r="J6" s="20"/>
      <c r="K6" s="20"/>
      <c r="L6" s="20"/>
      <c r="M6" s="20"/>
      <c r="N6" s="20"/>
      <c r="O6" s="20"/>
      <c r="P6" s="20"/>
      <c r="Q6" s="20"/>
      <c r="R6" s="20"/>
      <c r="S6" s="20"/>
      <c r="T6" s="20"/>
      <c r="U6" s="20"/>
      <c r="V6" s="20"/>
    </row>
    <row r="7" spans="1:22" ht="19" x14ac:dyDescent="0.25">
      <c r="A7" s="20"/>
      <c r="B7" s="29" t="s">
        <v>549</v>
      </c>
      <c r="C7" s="27">
        <v>7661353000</v>
      </c>
      <c r="D7" s="27">
        <v>7063817000</v>
      </c>
      <c r="E7" s="27">
        <v>5874615000</v>
      </c>
      <c r="F7" s="28">
        <v>5262417000</v>
      </c>
      <c r="G7" s="20"/>
      <c r="H7" s="20"/>
      <c r="I7" s="20"/>
      <c r="J7" s="20"/>
      <c r="K7" s="20"/>
      <c r="L7" s="20"/>
      <c r="M7" s="20"/>
      <c r="N7" s="20"/>
      <c r="O7" s="20"/>
      <c r="P7" s="20"/>
      <c r="Q7" s="20"/>
      <c r="R7" s="20"/>
      <c r="S7" s="20"/>
      <c r="T7" s="20"/>
      <c r="U7" s="20"/>
      <c r="V7" s="20"/>
    </row>
    <row r="8" spans="1:22" ht="19" x14ac:dyDescent="0.25">
      <c r="A8" s="20"/>
      <c r="B8" s="29" t="s">
        <v>550</v>
      </c>
      <c r="C8" s="27">
        <v>7950920000</v>
      </c>
      <c r="D8" s="27">
        <v>6624914000</v>
      </c>
      <c r="E8" s="27">
        <v>5910515000</v>
      </c>
      <c r="F8" s="28">
        <v>6193967000</v>
      </c>
      <c r="G8" s="20"/>
      <c r="H8" s="20"/>
      <c r="I8" s="20"/>
      <c r="J8" s="20"/>
      <c r="K8" s="20"/>
      <c r="L8" s="20"/>
      <c r="M8" s="20"/>
      <c r="N8" s="20"/>
      <c r="O8" s="20"/>
      <c r="P8" s="20"/>
      <c r="Q8" s="20"/>
      <c r="R8" s="20"/>
      <c r="S8" s="20"/>
      <c r="T8" s="20"/>
      <c r="U8" s="20"/>
      <c r="V8" s="20"/>
    </row>
    <row r="9" spans="1:22" ht="19" x14ac:dyDescent="0.25">
      <c r="A9" s="20"/>
      <c r="B9" s="29" t="s">
        <v>551</v>
      </c>
      <c r="C9" s="27">
        <v>15612273000</v>
      </c>
      <c r="D9" s="27">
        <v>13688731000</v>
      </c>
      <c r="E9" s="27">
        <v>11785130000</v>
      </c>
      <c r="F9" s="28">
        <v>11456384000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-3131532000</v>
      </c>
      <c r="D12" s="27">
        <v>-2375860000</v>
      </c>
      <c r="E12" s="27">
        <v>-1365802000</v>
      </c>
      <c r="F12" s="28">
        <v>-1139139000</v>
      </c>
      <c r="G12" s="20"/>
      <c r="H12" s="20"/>
      <c r="I12" s="20"/>
      <c r="J12" s="20"/>
      <c r="K12" s="20"/>
      <c r="L12" s="20"/>
      <c r="M12" s="20"/>
      <c r="N12" s="20"/>
      <c r="O12" s="20"/>
      <c r="P12" s="20"/>
      <c r="Q12" s="20"/>
      <c r="R12" s="20"/>
      <c r="S12" s="20"/>
      <c r="T12" s="20"/>
      <c r="U12" s="20"/>
      <c r="V12" s="20"/>
    </row>
    <row r="13" spans="1:22" ht="19" x14ac:dyDescent="0.25">
      <c r="A13" s="20"/>
      <c r="B13" s="29" t="s">
        <v>555</v>
      </c>
      <c r="C13" s="27">
        <v>-1739278000</v>
      </c>
      <c r="D13" s="27">
        <v>-1060752000</v>
      </c>
      <c r="E13" s="27">
        <v>-66423000</v>
      </c>
      <c r="F13" s="28">
        <v>140258000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3034084000</v>
      </c>
      <c r="D17" s="34">
        <v>3148250000</v>
      </c>
      <c r="E17" s="34">
        <v>3207310000</v>
      </c>
      <c r="F17" s="35">
        <v>2836603000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Fail</v>
      </c>
      <c r="E22" s="44" t="str">
        <f>IF(E17&gt;F17, "Pass", "Fail")</f>
        <v>Pass</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0.41921516361788419</v>
      </c>
      <c r="D24" s="50">
        <f>D17/(D4)</f>
        <v>0.48165569921123669</v>
      </c>
      <c r="E24" s="50">
        <f>E17/(E4)</f>
        <v>0.51764261192677263</v>
      </c>
      <c r="F24" s="51">
        <f>F17/(F4)</f>
        <v>0.46577701806801097</v>
      </c>
      <c r="G24" s="46">
        <f>(IF(C24 &gt; 0.5, 100, IF(C24 &gt;= 0.2, 50, 0))) +
  (IF(D24 &gt; 0.5, 100, IF(D24 &gt;= 0.2, 50, 0))) +
  (IF(E24 &gt; 0.5, 100, IF(E24 &gt;= 0.2, 50, 0))) +
  (IF(F24 &gt; 0.5, 100, IF(F24 &gt;= 0.2, 50, 0)))</f>
        <v>250</v>
      </c>
      <c r="H24" s="47" t="s">
        <v>571</v>
      </c>
      <c r="I24" s="20"/>
      <c r="J24" s="20"/>
      <c r="K24" s="20"/>
      <c r="L24" s="20"/>
      <c r="M24" s="20"/>
      <c r="N24" s="20"/>
      <c r="O24" s="20"/>
      <c r="P24" s="20"/>
      <c r="Q24" s="20"/>
      <c r="R24" s="20"/>
      <c r="S24" s="20"/>
      <c r="T24" s="20"/>
      <c r="U24" s="20"/>
      <c r="V24" s="20"/>
    </row>
    <row r="25" spans="1:22" x14ac:dyDescent="0.2">
      <c r="A25" s="20"/>
      <c r="B25" s="39" t="s">
        <v>487</v>
      </c>
      <c r="C25" s="50">
        <f>C17/C6</f>
        <v>0.2187043244807628</v>
      </c>
      <c r="D25" s="50">
        <f>D17/D6</f>
        <v>0.24930750993488349</v>
      </c>
      <c r="E25" s="50">
        <f>E17/E6</f>
        <v>0.27369145759852176</v>
      </c>
      <c r="F25" s="51">
        <f>F17/F6</f>
        <v>0.244605550468834</v>
      </c>
      <c r="G25" s="46">
        <f>(IF(C25 &gt; 0.17, 100, IF(C25 &gt;= 0.1, 50, 0))) +
  (IF(D25 &gt; 0.17, 100, IF(D25 &gt;= 0.1, 50, 0))) +
  (IF(E25 &gt; 0.17, 100, IF(E25 &gt;= 0.1, 50, 0))) +
  (IF(F25 &gt; 0.17, 100, IF(F25 &gt;= 0.1, 50, 0)))</f>
        <v>400</v>
      </c>
      <c r="H25" s="47" t="s">
        <v>572</v>
      </c>
      <c r="I25" s="20"/>
      <c r="J25" s="20"/>
      <c r="K25" s="20"/>
      <c r="L25" s="20"/>
      <c r="M25" s="20"/>
      <c r="N25" s="20"/>
      <c r="O25" s="20"/>
      <c r="P25" s="20"/>
      <c r="Q25" s="20"/>
      <c r="R25" s="20"/>
      <c r="S25" s="20"/>
      <c r="T25" s="20"/>
      <c r="U25" s="20"/>
      <c r="V25" s="20"/>
    </row>
    <row r="26" spans="1:22" x14ac:dyDescent="0.2">
      <c r="A26" s="20"/>
      <c r="B26" s="39" t="s">
        <v>489</v>
      </c>
      <c r="C26" s="50">
        <f>C8/C6</f>
        <v>0.57312209800407199</v>
      </c>
      <c r="D26" s="50">
        <f>D8/D6</f>
        <v>0.52462187338132249</v>
      </c>
      <c r="E26" s="50">
        <f>E8/E6</f>
        <v>0.5043657973528991</v>
      </c>
      <c r="F26" s="51">
        <f>F8/F6</f>
        <v>0.53411729016037579</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-8.9762953363407121</v>
      </c>
      <c r="D27" s="50">
        <f>D9/(D13+D10)</f>
        <v>-12.90474210748601</v>
      </c>
      <c r="E27" s="50">
        <f>E9/(E13+E10)</f>
        <v>-177.42543998313838</v>
      </c>
      <c r="F27" s="51">
        <f>F9/(F13+F10)</f>
        <v>81.680788261632131</v>
      </c>
      <c r="G27" s="46">
        <f>(IF(C27 &lt; 0.8, 100, IF(C27 &lt; 1, 50, 0))) +
  (IF(D27 &lt; 0.8, 100, IF(D27 &lt; 1, 50, 0))) +
  (IF(E27 &lt; 0.8, 100, IF(E27 &lt; 1, 50, 0))) +
  (IF(F27 &lt; 0.8, 100, IF(F27 &lt; 1, 50, 0)))</f>
        <v>300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0.41885823523259957</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-1.7444502833934541</v>
      </c>
      <c r="D31" s="50">
        <f>D17/(D13+D10)</f>
        <v>-2.967941611234294</v>
      </c>
      <c r="E31" s="50">
        <f>E17/(E13+E10)</f>
        <v>-48.286135826445658</v>
      </c>
      <c r="F31" s="51">
        <f>F17/(F13+F10)</f>
        <v>20.224179725933638</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0.57250000000000001</v>
      </c>
      <c r="J2" s="20"/>
      <c r="K2" s="20"/>
      <c r="L2" s="20"/>
      <c r="M2" s="20"/>
      <c r="N2" s="20"/>
      <c r="O2" s="20"/>
      <c r="P2" s="20"/>
      <c r="Q2" s="20"/>
      <c r="R2" s="20"/>
      <c r="S2" s="20"/>
      <c r="T2" s="20"/>
      <c r="U2" s="20"/>
      <c r="V2" s="20"/>
    </row>
    <row r="3" spans="1:22" ht="19" x14ac:dyDescent="0.25">
      <c r="A3" s="20"/>
      <c r="B3" s="26" t="s">
        <v>545</v>
      </c>
      <c r="C3" s="27">
        <v>2022000000</v>
      </c>
      <c r="D3" s="27">
        <v>2059000000</v>
      </c>
      <c r="E3" s="27">
        <v>1846000000</v>
      </c>
      <c r="F3" s="28">
        <v>1898000000</v>
      </c>
      <c r="G3" s="20"/>
      <c r="H3" s="20"/>
      <c r="I3" s="20"/>
      <c r="J3" s="20"/>
      <c r="K3" s="20"/>
      <c r="L3" s="20"/>
      <c r="M3" s="20"/>
      <c r="N3" s="20"/>
      <c r="O3" s="20"/>
      <c r="P3" s="20"/>
      <c r="Q3" s="20"/>
      <c r="R3" s="20"/>
      <c r="S3" s="20"/>
      <c r="T3" s="20"/>
      <c r="U3" s="20"/>
      <c r="V3" s="20"/>
    </row>
    <row r="4" spans="1:22" ht="19" x14ac:dyDescent="0.25">
      <c r="A4" s="20"/>
      <c r="B4" s="29" t="s">
        <v>546</v>
      </c>
      <c r="C4" s="27">
        <v>59659000000</v>
      </c>
      <c r="D4" s="27">
        <v>59287000000</v>
      </c>
      <c r="E4" s="27">
        <v>60656000000</v>
      </c>
      <c r="F4" s="28">
        <v>66951000000</v>
      </c>
      <c r="G4" s="20"/>
      <c r="H4" s="20"/>
      <c r="I4" s="20"/>
      <c r="J4" s="20"/>
      <c r="K4" s="20"/>
      <c r="L4" s="20"/>
      <c r="M4" s="20"/>
      <c r="N4" s="20"/>
      <c r="O4" s="20"/>
      <c r="P4" s="20"/>
      <c r="Q4" s="20"/>
      <c r="R4" s="20"/>
      <c r="S4" s="20"/>
      <c r="T4" s="20"/>
      <c r="U4" s="20"/>
      <c r="V4" s="20"/>
    </row>
    <row r="5" spans="1:22" ht="19" x14ac:dyDescent="0.25">
      <c r="A5" s="20"/>
      <c r="B5" s="29" t="s">
        <v>547</v>
      </c>
      <c r="C5" s="27">
        <v>0</v>
      </c>
      <c r="D5" s="27">
        <v>0</v>
      </c>
      <c r="E5" s="27">
        <v>0</v>
      </c>
      <c r="F5" s="28">
        <v>0</v>
      </c>
      <c r="G5" s="20"/>
      <c r="H5" s="20"/>
      <c r="I5" s="20"/>
      <c r="J5" s="20"/>
      <c r="K5" s="20"/>
      <c r="L5" s="20"/>
      <c r="M5" s="20"/>
      <c r="N5" s="20"/>
      <c r="O5" s="20"/>
      <c r="P5" s="20"/>
      <c r="Q5" s="20"/>
      <c r="R5" s="20"/>
      <c r="S5" s="20"/>
      <c r="T5" s="20"/>
      <c r="U5" s="20"/>
      <c r="V5" s="20"/>
    </row>
    <row r="6" spans="1:22" ht="19" x14ac:dyDescent="0.25">
      <c r="A6" s="20"/>
      <c r="B6" s="29" t="s">
        <v>548</v>
      </c>
      <c r="C6" s="27">
        <v>74008000000</v>
      </c>
      <c r="D6" s="27">
        <v>72609000000</v>
      </c>
      <c r="E6" s="27">
        <v>75036000000</v>
      </c>
      <c r="F6" s="28">
        <v>80064000000</v>
      </c>
      <c r="G6" s="20"/>
      <c r="H6" s="20"/>
      <c r="I6" s="20"/>
      <c r="J6" s="20"/>
      <c r="K6" s="20"/>
      <c r="L6" s="20"/>
      <c r="M6" s="20"/>
      <c r="N6" s="20"/>
      <c r="O6" s="20"/>
      <c r="P6" s="20"/>
      <c r="Q6" s="20"/>
      <c r="R6" s="20"/>
      <c r="S6" s="20"/>
      <c r="T6" s="20"/>
      <c r="U6" s="20"/>
      <c r="V6" s="20"/>
    </row>
    <row r="7" spans="1:22" ht="19" x14ac:dyDescent="0.25">
      <c r="A7" s="20"/>
      <c r="B7" s="29" t="s">
        <v>549</v>
      </c>
      <c r="C7" s="27">
        <v>9148000000</v>
      </c>
      <c r="D7" s="27">
        <v>7757000000</v>
      </c>
      <c r="E7" s="27">
        <v>8324000000</v>
      </c>
      <c r="F7" s="28">
        <v>8223000000</v>
      </c>
      <c r="G7" s="20"/>
      <c r="H7" s="20"/>
      <c r="I7" s="20"/>
      <c r="J7" s="20"/>
      <c r="K7" s="20"/>
      <c r="L7" s="20"/>
      <c r="M7" s="20"/>
      <c r="N7" s="20"/>
      <c r="O7" s="20"/>
      <c r="P7" s="20"/>
      <c r="Q7" s="20"/>
      <c r="R7" s="20"/>
      <c r="S7" s="20"/>
      <c r="T7" s="20"/>
      <c r="U7" s="20"/>
      <c r="V7" s="20"/>
    </row>
    <row r="8" spans="1:22" ht="19" x14ac:dyDescent="0.25">
      <c r="A8" s="20"/>
      <c r="B8" s="29" t="s">
        <v>550</v>
      </c>
      <c r="C8" s="27">
        <v>34511000000</v>
      </c>
      <c r="D8" s="27">
        <v>34767000000</v>
      </c>
      <c r="E8" s="27">
        <v>46385000000</v>
      </c>
      <c r="F8" s="28">
        <v>53268000000</v>
      </c>
      <c r="G8" s="20"/>
      <c r="H8" s="20"/>
      <c r="I8" s="20"/>
      <c r="J8" s="20"/>
      <c r="K8" s="20"/>
      <c r="L8" s="20"/>
      <c r="M8" s="20"/>
      <c r="N8" s="20"/>
      <c r="O8" s="20"/>
      <c r="P8" s="20"/>
      <c r="Q8" s="20"/>
      <c r="R8" s="20"/>
      <c r="S8" s="20"/>
      <c r="T8" s="20"/>
      <c r="U8" s="20"/>
      <c r="V8" s="20"/>
    </row>
    <row r="9" spans="1:22" ht="19" x14ac:dyDescent="0.25">
      <c r="A9" s="20"/>
      <c r="B9" s="29" t="s">
        <v>551</v>
      </c>
      <c r="C9" s="27">
        <v>43659000000</v>
      </c>
      <c r="D9" s="27">
        <v>42524000000</v>
      </c>
      <c r="E9" s="27">
        <v>54709000000</v>
      </c>
      <c r="F9" s="28">
        <v>61491000000</v>
      </c>
      <c r="G9" s="20"/>
      <c r="H9" s="20"/>
      <c r="I9" s="20"/>
      <c r="J9" s="20"/>
      <c r="K9" s="20"/>
      <c r="L9" s="20"/>
      <c r="M9" s="20"/>
      <c r="N9" s="20"/>
      <c r="O9" s="20"/>
      <c r="P9" s="20"/>
      <c r="Q9" s="20"/>
      <c r="R9" s="20"/>
      <c r="S9" s="20"/>
      <c r="T9" s="20"/>
      <c r="U9" s="20"/>
      <c r="V9" s="20"/>
    </row>
    <row r="10" spans="1:22" ht="19" x14ac:dyDescent="0.25">
      <c r="A10" s="20"/>
      <c r="B10" s="29" t="s">
        <v>552</v>
      </c>
      <c r="C10" s="27">
        <v>15582000000</v>
      </c>
      <c r="D10" s="27">
        <v>13772000000</v>
      </c>
      <c r="E10" s="27">
        <v>10673000000</v>
      </c>
      <c r="F10" s="28">
        <v>10665000000</v>
      </c>
      <c r="G10" s="20"/>
      <c r="H10" s="20"/>
      <c r="I10" s="20"/>
      <c r="J10" s="20"/>
      <c r="K10" s="20"/>
      <c r="L10" s="20"/>
      <c r="M10" s="20"/>
      <c r="N10" s="20"/>
      <c r="O10" s="20"/>
      <c r="P10" s="20"/>
      <c r="Q10" s="20"/>
      <c r="R10" s="20"/>
      <c r="S10" s="20"/>
      <c r="T10" s="20"/>
      <c r="U10" s="20"/>
      <c r="V10" s="20"/>
    </row>
    <row r="11" spans="1:22" ht="19" x14ac:dyDescent="0.25">
      <c r="A11" s="20"/>
      <c r="B11" s="29" t="s">
        <v>553</v>
      </c>
      <c r="C11" s="27">
        <v>8287000000</v>
      </c>
      <c r="D11" s="27">
        <v>9762000000</v>
      </c>
      <c r="E11" s="27">
        <v>9762000000</v>
      </c>
      <c r="F11" s="28">
        <v>9762000000</v>
      </c>
      <c r="G11" s="20"/>
      <c r="H11" s="20"/>
      <c r="I11" s="20"/>
      <c r="J11" s="20"/>
      <c r="K11" s="20"/>
      <c r="L11" s="20"/>
      <c r="M11" s="20"/>
      <c r="N11" s="20"/>
      <c r="O11" s="20"/>
      <c r="P11" s="20"/>
      <c r="Q11" s="20"/>
      <c r="R11" s="20"/>
      <c r="S11" s="20"/>
      <c r="T11" s="20"/>
      <c r="U11" s="20"/>
      <c r="V11" s="20"/>
    </row>
    <row r="12" spans="1:22" ht="19" x14ac:dyDescent="0.25">
      <c r="A12" s="20"/>
      <c r="B12" s="29" t="s">
        <v>554</v>
      </c>
      <c r="C12" s="27">
        <v>19626000000</v>
      </c>
      <c r="D12" s="27">
        <v>16499000000</v>
      </c>
      <c r="E12" s="27">
        <v>4480000000</v>
      </c>
      <c r="F12" s="28">
        <v>2996000000</v>
      </c>
      <c r="G12" s="20"/>
      <c r="H12" s="20"/>
      <c r="I12" s="20"/>
      <c r="J12" s="20"/>
      <c r="K12" s="20"/>
      <c r="L12" s="20"/>
      <c r="M12" s="20"/>
      <c r="N12" s="20"/>
      <c r="O12" s="20"/>
      <c r="P12" s="20"/>
      <c r="Q12" s="20"/>
      <c r="R12" s="20"/>
      <c r="S12" s="20"/>
      <c r="T12" s="20"/>
      <c r="U12" s="20"/>
      <c r="V12" s="20"/>
    </row>
    <row r="13" spans="1:22" ht="19" x14ac:dyDescent="0.25">
      <c r="A13" s="20"/>
      <c r="B13" s="29" t="s">
        <v>555</v>
      </c>
      <c r="C13" s="27">
        <v>30349000000</v>
      </c>
      <c r="D13" s="27">
        <v>30085000000</v>
      </c>
      <c r="E13" s="27">
        <v>20327000000</v>
      </c>
      <c r="F13" s="28">
        <v>18573000000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12308000000</v>
      </c>
      <c r="D17" s="34">
        <v>16810000000</v>
      </c>
      <c r="E17" s="34">
        <v>10434000000</v>
      </c>
      <c r="F17" s="35">
        <v>3955000000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Fail</v>
      </c>
      <c r="F21" s="45"/>
      <c r="G21" s="46">
        <f>(((COUNTIF(C21:E21, "Pass") * 100) + (COUNTIF(C21:E21, "Fail") * 0)) * (400/300)) / 2</f>
        <v>66.666666666666657</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Fail</v>
      </c>
      <c r="G23" s="46">
        <f>(COUNTIF(C23:F23, "Pass") * 100) + (COUNTIF(C23:F23, "Fail") * 0)</f>
        <v>300</v>
      </c>
      <c r="H23" s="47" t="s">
        <v>570</v>
      </c>
      <c r="I23" s="20"/>
      <c r="J23" s="20"/>
      <c r="K23" s="20"/>
      <c r="L23" s="20"/>
      <c r="M23" s="20"/>
      <c r="N23" s="20"/>
      <c r="O23" s="20"/>
      <c r="P23" s="20"/>
      <c r="Q23" s="20"/>
      <c r="R23" s="20"/>
      <c r="S23" s="20"/>
      <c r="T23" s="20"/>
      <c r="U23" s="20"/>
      <c r="V23" s="20"/>
    </row>
    <row r="24" spans="1:22" x14ac:dyDescent="0.2">
      <c r="A24" s="20"/>
      <c r="B24" s="39" t="s">
        <v>499</v>
      </c>
      <c r="C24" s="50">
        <f>C17/(C4)</f>
        <v>0.20630583818032486</v>
      </c>
      <c r="D24" s="50">
        <f>D17/(D4)</f>
        <v>0.28353601970077758</v>
      </c>
      <c r="E24" s="50">
        <f>E17/(E4)</f>
        <v>0.17201925613294644</v>
      </c>
      <c r="F24" s="51">
        <f>F17/(F4)</f>
        <v>5.9073053427133274E-2</v>
      </c>
      <c r="G24" s="46">
        <f>(IF(C24 &gt; 0.5, 100, IF(C24 &gt;= 0.2, 50, 0))) +
  (IF(D24 &gt; 0.5, 100, IF(D24 &gt;= 0.2, 50, 0))) +
  (IF(E24 &gt; 0.5, 100, IF(E24 &gt;= 0.2, 50, 0))) +
  (IF(F24 &gt; 0.5, 100, IF(F24 &gt;= 0.2, 50, 0)))</f>
        <v>100</v>
      </c>
      <c r="H24" s="47" t="s">
        <v>571</v>
      </c>
      <c r="I24" s="20"/>
      <c r="J24" s="20"/>
      <c r="K24" s="20"/>
      <c r="L24" s="20"/>
      <c r="M24" s="20"/>
      <c r="N24" s="20"/>
      <c r="O24" s="20"/>
      <c r="P24" s="20"/>
      <c r="Q24" s="20"/>
      <c r="R24" s="20"/>
      <c r="S24" s="20"/>
      <c r="T24" s="20"/>
      <c r="U24" s="20"/>
      <c r="V24" s="20"/>
    </row>
    <row r="25" spans="1:22" x14ac:dyDescent="0.2">
      <c r="A25" s="20"/>
      <c r="B25" s="39" t="s">
        <v>487</v>
      </c>
      <c r="C25" s="50">
        <f>C17/C6</f>
        <v>0.1663063452599719</v>
      </c>
      <c r="D25" s="50">
        <f>D17/D6</f>
        <v>0.23151399964191766</v>
      </c>
      <c r="E25" s="50">
        <f>E17/E6</f>
        <v>0.13905325443786981</v>
      </c>
      <c r="F25" s="51">
        <f>F17/F6</f>
        <v>4.9397981614708236E-2</v>
      </c>
      <c r="G25" s="46">
        <f>(IF(C25 &gt; 0.17, 100, IF(C25 &gt;= 0.1, 50, 0))) +
  (IF(D25 &gt; 0.17, 100, IF(D25 &gt;= 0.1, 50, 0))) +
  (IF(E25 &gt; 0.17, 100, IF(E25 &gt;= 0.1, 50, 0))) +
  (IF(F25 &gt; 0.17, 100, IF(F25 &gt;= 0.1, 50, 0)))</f>
        <v>200</v>
      </c>
      <c r="H25" s="47" t="s">
        <v>572</v>
      </c>
      <c r="I25" s="20"/>
      <c r="J25" s="20"/>
      <c r="K25" s="20"/>
      <c r="L25" s="20"/>
      <c r="M25" s="20"/>
      <c r="N25" s="20"/>
      <c r="O25" s="20"/>
      <c r="P25" s="20"/>
      <c r="Q25" s="20"/>
      <c r="R25" s="20"/>
      <c r="S25" s="20"/>
      <c r="T25" s="20"/>
      <c r="U25" s="20"/>
      <c r="V25" s="20"/>
    </row>
    <row r="26" spans="1:22" x14ac:dyDescent="0.2">
      <c r="A26" s="20"/>
      <c r="B26" s="39" t="s">
        <v>489</v>
      </c>
      <c r="C26" s="50">
        <f>C8/C6</f>
        <v>0.46631445249162251</v>
      </c>
      <c r="D26" s="50">
        <f>D8/D6</f>
        <v>0.47882493905714169</v>
      </c>
      <c r="E26" s="50">
        <f>E8/E6</f>
        <v>0.61816994509302203</v>
      </c>
      <c r="F26" s="51">
        <f>F8/F6</f>
        <v>0.66531774580335734</v>
      </c>
      <c r="G26" s="46">
        <f>(IF(C26 &lt; 0.5, 100, 0)) +
  (IF(D26 &lt; 0.5, 100, 0)) +
  (IF(E26 &lt; 0.5, 100, 0)) +
  (IF(F26 &lt; 0.5, 100, 0))</f>
        <v>200</v>
      </c>
      <c r="H26" s="47" t="s">
        <v>573</v>
      </c>
      <c r="I26" s="20"/>
      <c r="J26" s="20"/>
      <c r="K26" s="20"/>
      <c r="L26" s="20"/>
      <c r="M26" s="20"/>
      <c r="N26" s="20"/>
      <c r="O26" s="20"/>
      <c r="P26" s="20"/>
      <c r="Q26" s="20"/>
      <c r="R26" s="20"/>
      <c r="S26" s="20"/>
      <c r="T26" s="20"/>
      <c r="U26" s="20"/>
      <c r="V26" s="20"/>
    </row>
    <row r="27" spans="1:22" x14ac:dyDescent="0.2">
      <c r="A27" s="20"/>
      <c r="B27" s="39" t="s">
        <v>574</v>
      </c>
      <c r="C27" s="50">
        <f>C9/(C13+C10)</f>
        <v>0.95053449739827134</v>
      </c>
      <c r="D27" s="50">
        <f>D9/(D13+D10)</f>
        <v>0.96960576418815692</v>
      </c>
      <c r="E27" s="50">
        <f>E9/(E13+E10)</f>
        <v>1.7648064516129032</v>
      </c>
      <c r="F27" s="51">
        <f>F9/(F13+F10)</f>
        <v>2.1031192284013955</v>
      </c>
      <c r="G27" s="46">
        <f>(IF(C27 &lt; 0.8, 100, IF(C27 &lt; 1, 50, 0))) +
  (IF(D27 &lt; 0.8, 100, IF(D27 &lt; 1, 50, 0))) +
  (IF(E27 &lt; 0.8, 100, IF(E27 &lt; 1, 50, 0))) +
  (IF(F27 &lt; 0.8, 100, IF(F27 &lt; 1, 50, 0)))</f>
        <v>100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Fail</v>
      </c>
      <c r="D28" s="52" t="str">
        <f>IF(D11=0, "Pass", "Fail")</f>
        <v>Fail</v>
      </c>
      <c r="E28" s="52" t="str">
        <f>IF(E11=0, "Pass", "Fail")</f>
        <v>Fail</v>
      </c>
      <c r="F28" s="53" t="str">
        <f>IF(F11=0, "Pass", "Fail")</f>
        <v>Fail</v>
      </c>
      <c r="G28" s="46">
        <f>(COUNTIF(C28:F28, "Pass") * 100) + (COUNTIF(C28:F28, "Fail") * 0)</f>
        <v>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1.1225554135939324</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0.26796716814351962</v>
      </c>
      <c r="D31" s="50">
        <f>D17/(D13+D10)</f>
        <v>0.38329115078550746</v>
      </c>
      <c r="E31" s="50">
        <f>E17/(E13+E10)</f>
        <v>0.33658064516129033</v>
      </c>
      <c r="F31" s="51">
        <f>F17/(F13+F10)</f>
        <v>0.13526917025788357</v>
      </c>
      <c r="G31" s="46">
        <f>(IF(C31 &gt; 0.23, 100, 0)) +
  (IF(D31 &gt; 0.23, 100, 0)) +
  (IF(E31 &gt; 0.23, 100, 0)) +
  (IF(F31 &gt; 0.23, 100, 0))</f>
        <v>300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0.82833333333333325</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4095405000</v>
      </c>
      <c r="D4" s="27">
        <v>3687068000</v>
      </c>
      <c r="E4" s="27">
        <v>3215686000</v>
      </c>
      <c r="F4" s="28">
        <v>2914031000</v>
      </c>
      <c r="G4" s="20"/>
      <c r="H4" s="20"/>
      <c r="I4" s="20"/>
      <c r="J4" s="20"/>
      <c r="K4" s="20"/>
      <c r="L4" s="20"/>
      <c r="M4" s="20"/>
      <c r="N4" s="20"/>
      <c r="O4" s="20"/>
      <c r="P4" s="20"/>
      <c r="Q4" s="20"/>
      <c r="R4" s="20"/>
      <c r="S4" s="20"/>
      <c r="T4" s="20"/>
      <c r="U4" s="20"/>
      <c r="V4" s="20"/>
    </row>
    <row r="5" spans="1:22" ht="19" x14ac:dyDescent="0.25">
      <c r="A5" s="20"/>
      <c r="B5" s="29" t="s">
        <v>547</v>
      </c>
      <c r="C5" s="27">
        <v>0</v>
      </c>
      <c r="D5" s="27">
        <v>0</v>
      </c>
      <c r="E5" s="27">
        <v>0</v>
      </c>
      <c r="F5" s="28">
        <v>0</v>
      </c>
      <c r="G5" s="20"/>
      <c r="H5" s="20"/>
      <c r="I5" s="20"/>
      <c r="J5" s="20"/>
      <c r="K5" s="20"/>
      <c r="L5" s="20"/>
      <c r="M5" s="20"/>
      <c r="N5" s="20"/>
      <c r="O5" s="20"/>
      <c r="P5" s="20"/>
      <c r="Q5" s="20"/>
      <c r="R5" s="20"/>
      <c r="S5" s="20"/>
      <c r="T5" s="20"/>
      <c r="U5" s="20"/>
      <c r="V5" s="20"/>
    </row>
    <row r="6" spans="1:22" ht="19" x14ac:dyDescent="0.25">
      <c r="A6" s="20"/>
      <c r="B6" s="29" t="s">
        <v>548</v>
      </c>
      <c r="C6" s="27">
        <v>5512393000</v>
      </c>
      <c r="D6" s="27">
        <v>4838610000</v>
      </c>
      <c r="E6" s="27">
        <v>4821544000</v>
      </c>
      <c r="F6" s="28">
        <v>4369410000</v>
      </c>
      <c r="G6" s="20"/>
      <c r="H6" s="20"/>
      <c r="I6" s="20"/>
      <c r="J6" s="20"/>
      <c r="K6" s="20"/>
      <c r="L6" s="20"/>
      <c r="M6" s="20"/>
      <c r="N6" s="20"/>
      <c r="O6" s="20"/>
      <c r="P6" s="20"/>
      <c r="Q6" s="20"/>
      <c r="R6" s="20"/>
      <c r="S6" s="20"/>
      <c r="T6" s="20"/>
      <c r="U6" s="20"/>
      <c r="V6" s="20"/>
    </row>
    <row r="7" spans="1:22" ht="19" x14ac:dyDescent="0.25">
      <c r="A7" s="20"/>
      <c r="B7" s="29" t="s">
        <v>549</v>
      </c>
      <c r="C7" s="27">
        <v>544658000</v>
      </c>
      <c r="D7" s="27">
        <v>529793000</v>
      </c>
      <c r="E7" s="27">
        <v>464234000</v>
      </c>
      <c r="F7" s="28">
        <v>373130000</v>
      </c>
      <c r="G7" s="20"/>
      <c r="H7" s="20"/>
      <c r="I7" s="20"/>
      <c r="J7" s="20"/>
      <c r="K7" s="20"/>
      <c r="L7" s="20"/>
      <c r="M7" s="20"/>
      <c r="N7" s="20"/>
      <c r="O7" s="20"/>
      <c r="P7" s="20"/>
      <c r="Q7" s="20"/>
      <c r="R7" s="20"/>
      <c r="S7" s="20"/>
      <c r="T7" s="20"/>
      <c r="U7" s="20"/>
      <c r="V7" s="20"/>
    </row>
    <row r="8" spans="1:22" ht="19" x14ac:dyDescent="0.25">
      <c r="A8" s="20"/>
      <c r="B8" s="29" t="s">
        <v>550</v>
      </c>
      <c r="C8" s="27">
        <v>709924000</v>
      </c>
      <c r="D8" s="27">
        <v>655900000</v>
      </c>
      <c r="E8" s="27">
        <v>677503000</v>
      </c>
      <c r="F8" s="28">
        <v>669992000</v>
      </c>
      <c r="G8" s="20"/>
      <c r="H8" s="20"/>
      <c r="I8" s="20"/>
      <c r="J8" s="20"/>
      <c r="K8" s="20"/>
      <c r="L8" s="20"/>
      <c r="M8" s="20"/>
      <c r="N8" s="20"/>
      <c r="O8" s="20"/>
      <c r="P8" s="20"/>
      <c r="Q8" s="20"/>
      <c r="R8" s="20"/>
      <c r="S8" s="20"/>
      <c r="T8" s="20"/>
      <c r="U8" s="20"/>
      <c r="V8" s="20"/>
    </row>
    <row r="9" spans="1:22" ht="19" x14ac:dyDescent="0.25">
      <c r="A9" s="20"/>
      <c r="B9" s="29" t="s">
        <v>551</v>
      </c>
      <c r="C9" s="27">
        <v>1254582000</v>
      </c>
      <c r="D9" s="27">
        <v>1185693000</v>
      </c>
      <c r="E9" s="27">
        <v>1141737000</v>
      </c>
      <c r="F9" s="28">
        <v>1043122000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4003956000</v>
      </c>
      <c r="D12" s="27">
        <v>3397305000</v>
      </c>
      <c r="E12" s="27">
        <v>3493861000</v>
      </c>
      <c r="F12" s="28">
        <v>3088131000</v>
      </c>
      <c r="G12" s="20"/>
      <c r="H12" s="20"/>
      <c r="I12" s="20"/>
      <c r="J12" s="20"/>
      <c r="K12" s="20"/>
      <c r="L12" s="20"/>
      <c r="M12" s="20"/>
      <c r="N12" s="20"/>
      <c r="O12" s="20"/>
      <c r="P12" s="20"/>
      <c r="Q12" s="20"/>
      <c r="R12" s="20"/>
      <c r="S12" s="20"/>
      <c r="T12" s="20"/>
      <c r="U12" s="20"/>
      <c r="V12" s="20"/>
    </row>
    <row r="13" spans="1:22" ht="19" x14ac:dyDescent="0.25">
      <c r="A13" s="20"/>
      <c r="B13" s="29" t="s">
        <v>555</v>
      </c>
      <c r="C13" s="27">
        <v>4257811000</v>
      </c>
      <c r="D13" s="27">
        <v>3652917000</v>
      </c>
      <c r="E13" s="27">
        <v>3679807000</v>
      </c>
      <c r="F13" s="28">
        <v>3326288000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1569135000</v>
      </c>
      <c r="D17" s="34">
        <v>1691582000</v>
      </c>
      <c r="E17" s="34">
        <v>1212606000</v>
      </c>
      <c r="F17" s="35">
        <v>933024000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f>C17/(C4)</f>
        <v>0.38314525669622418</v>
      </c>
      <c r="D24" s="50">
        <f>D17/(D4)</f>
        <v>0.45878784985793591</v>
      </c>
      <c r="E24" s="50">
        <f>E17/(E4)</f>
        <v>0.37709092243459091</v>
      </c>
      <c r="F24" s="51">
        <f>F17/(F4)</f>
        <v>0.32018327876402136</v>
      </c>
      <c r="G24" s="46">
        <f>(IF(C24 &gt; 0.5, 100, IF(C24 &gt;= 0.2, 50, 0))) +
  (IF(D24 &gt; 0.5, 100, IF(D24 &gt;= 0.2, 50, 0))) +
  (IF(E24 &gt; 0.5, 100, IF(E24 &gt;= 0.2, 50, 0))) +
  (IF(F24 &gt; 0.5, 100, IF(F24 &gt;= 0.2, 50, 0)))</f>
        <v>200</v>
      </c>
      <c r="H24" s="47" t="s">
        <v>571</v>
      </c>
      <c r="I24" s="20"/>
      <c r="J24" s="20"/>
      <c r="K24" s="20"/>
      <c r="L24" s="20"/>
      <c r="M24" s="20"/>
      <c r="N24" s="20"/>
      <c r="O24" s="20"/>
      <c r="P24" s="20"/>
      <c r="Q24" s="20"/>
      <c r="R24" s="20"/>
      <c r="S24" s="20"/>
      <c r="T24" s="20"/>
      <c r="U24" s="20"/>
      <c r="V24" s="20"/>
    </row>
    <row r="25" spans="1:22" x14ac:dyDescent="0.2">
      <c r="A25" s="20"/>
      <c r="B25" s="39" t="s">
        <v>487</v>
      </c>
      <c r="C25" s="50">
        <f>C17/C6</f>
        <v>0.28465586542904325</v>
      </c>
      <c r="D25" s="50">
        <f>D17/D6</f>
        <v>0.34960081511012459</v>
      </c>
      <c r="E25" s="50">
        <f>E17/E6</f>
        <v>0.25149744563152382</v>
      </c>
      <c r="F25" s="51">
        <f>F17/F6</f>
        <v>0.21353546588669867</v>
      </c>
      <c r="G25" s="46">
        <f>(IF(C25 &gt; 0.17, 100, IF(C25 &gt;= 0.1, 50, 0))) +
  (IF(D25 &gt; 0.17, 100, IF(D25 &gt;= 0.1, 50, 0))) +
  (IF(E25 &gt; 0.17, 100, IF(E25 &gt;= 0.1, 50, 0))) +
  (IF(F25 &gt; 0.17, 100, IF(F25 &gt;= 0.1, 50, 0)))</f>
        <v>400</v>
      </c>
      <c r="H25" s="47" t="s">
        <v>572</v>
      </c>
      <c r="I25" s="20"/>
      <c r="J25" s="20"/>
      <c r="K25" s="20"/>
      <c r="L25" s="20"/>
      <c r="M25" s="20"/>
      <c r="N25" s="20"/>
      <c r="O25" s="20"/>
      <c r="P25" s="20"/>
      <c r="Q25" s="20"/>
      <c r="R25" s="20"/>
      <c r="S25" s="20"/>
      <c r="T25" s="20"/>
      <c r="U25" s="20"/>
      <c r="V25" s="20"/>
    </row>
    <row r="26" spans="1:22" x14ac:dyDescent="0.2">
      <c r="A26" s="20"/>
      <c r="B26" s="39" t="s">
        <v>489</v>
      </c>
      <c r="C26" s="50">
        <f>C8/C6</f>
        <v>0.12878689890216463</v>
      </c>
      <c r="D26" s="50">
        <f>D8/D6</f>
        <v>0.13555545910912431</v>
      </c>
      <c r="E26" s="50">
        <f>E8/E6</f>
        <v>0.14051577668896104</v>
      </c>
      <c r="F26" s="51">
        <f>F8/F6</f>
        <v>0.15333694938218204</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0.29465422490570858</v>
      </c>
      <c r="D27" s="50">
        <f>D9/(D13+D10)</f>
        <v>0.32458799365000629</v>
      </c>
      <c r="E27" s="50">
        <f>E9/(E13+E10)</f>
        <v>0.31027089192449497</v>
      </c>
      <c r="F27" s="51">
        <f>F9/(F13+F10)</f>
        <v>0.31359942374202116</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9.4105359838302968E-2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0.3685309188219017</v>
      </c>
      <c r="D31" s="50">
        <f>D17/(D13+D10)</f>
        <v>0.46307704226512675</v>
      </c>
      <c r="E31" s="50">
        <f>E17/(E13+E10)</f>
        <v>0.32952978240434894</v>
      </c>
      <c r="F31" s="51">
        <f>F17/(F13+F10)</f>
        <v>0.28050006493725138</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0.34458333333333335</v>
      </c>
      <c r="J2" s="20"/>
      <c r="K2" s="20"/>
      <c r="L2" s="20"/>
      <c r="M2" s="20"/>
      <c r="N2" s="20"/>
      <c r="O2" s="20"/>
      <c r="P2" s="20"/>
      <c r="Q2" s="20"/>
      <c r="R2" s="20"/>
      <c r="S2" s="20"/>
      <c r="T2" s="20"/>
      <c r="U2" s="20"/>
      <c r="V2" s="20"/>
    </row>
    <row r="3" spans="1:22" ht="19" x14ac:dyDescent="0.25">
      <c r="A3" s="20"/>
      <c r="B3" s="26" t="s">
        <v>545</v>
      </c>
      <c r="C3" s="27">
        <v>1342500000</v>
      </c>
      <c r="D3" s="27">
        <v>1254600000</v>
      </c>
      <c r="E3" s="27">
        <v>1201000000</v>
      </c>
      <c r="F3" s="28">
        <v>1101200000</v>
      </c>
      <c r="G3" s="20"/>
      <c r="H3" s="20"/>
      <c r="I3" s="20"/>
      <c r="J3" s="20"/>
      <c r="K3" s="20"/>
      <c r="L3" s="20"/>
      <c r="M3" s="20"/>
      <c r="N3" s="20"/>
      <c r="O3" s="20"/>
      <c r="P3" s="20"/>
      <c r="Q3" s="20"/>
      <c r="R3" s="20"/>
      <c r="S3" s="20"/>
      <c r="T3" s="20"/>
      <c r="U3" s="20"/>
      <c r="V3" s="20"/>
    </row>
    <row r="4" spans="1:22" ht="19" x14ac:dyDescent="0.25">
      <c r="A4" s="20"/>
      <c r="B4" s="29" t="s">
        <v>546</v>
      </c>
      <c r="C4" s="27">
        <v>1921300000</v>
      </c>
      <c r="D4" s="27">
        <v>2065100000</v>
      </c>
      <c r="E4" s="27">
        <v>2195000000</v>
      </c>
      <c r="F4" s="28">
        <v>1808600000</v>
      </c>
      <c r="G4" s="20"/>
      <c r="H4" s="20"/>
      <c r="I4" s="20"/>
      <c r="J4" s="20"/>
      <c r="K4" s="20"/>
      <c r="L4" s="20"/>
      <c r="M4" s="20"/>
      <c r="N4" s="20"/>
      <c r="O4" s="20"/>
      <c r="P4" s="20"/>
      <c r="Q4" s="20"/>
      <c r="R4" s="20"/>
      <c r="S4" s="20"/>
      <c r="T4" s="20"/>
      <c r="U4" s="20"/>
      <c r="V4" s="20"/>
    </row>
    <row r="5" spans="1:22" ht="19" x14ac:dyDescent="0.25">
      <c r="A5" s="20"/>
      <c r="B5" s="29" t="s">
        <v>547</v>
      </c>
      <c r="C5" s="27">
        <v>10082300000</v>
      </c>
      <c r="D5" s="27">
        <v>9734300000</v>
      </c>
      <c r="E5" s="27">
        <v>9738600000</v>
      </c>
      <c r="F5" s="28">
        <v>9609700000</v>
      </c>
      <c r="G5" s="20"/>
      <c r="H5" s="20"/>
      <c r="I5" s="20"/>
      <c r="J5" s="20"/>
      <c r="K5" s="20"/>
      <c r="L5" s="20"/>
      <c r="M5" s="20"/>
      <c r="N5" s="20"/>
      <c r="O5" s="20"/>
      <c r="P5" s="20"/>
      <c r="Q5" s="20"/>
      <c r="R5" s="20"/>
      <c r="S5" s="20"/>
      <c r="T5" s="20"/>
      <c r="U5" s="20"/>
      <c r="V5" s="20"/>
    </row>
    <row r="6" spans="1:22" ht="19" x14ac:dyDescent="0.25">
      <c r="A6" s="20"/>
      <c r="B6" s="29" t="s">
        <v>548</v>
      </c>
      <c r="C6" s="27">
        <v>28044600000</v>
      </c>
      <c r="D6" s="27">
        <v>27002500000</v>
      </c>
      <c r="E6" s="27">
        <v>28421800000</v>
      </c>
      <c r="F6" s="28">
        <v>27647200000</v>
      </c>
      <c r="G6" s="20"/>
      <c r="H6" s="20"/>
      <c r="I6" s="20"/>
      <c r="J6" s="20"/>
      <c r="K6" s="20"/>
      <c r="L6" s="20"/>
      <c r="M6" s="20"/>
      <c r="N6" s="20"/>
      <c r="O6" s="20"/>
      <c r="P6" s="20"/>
      <c r="Q6" s="20"/>
      <c r="R6" s="20"/>
      <c r="S6" s="20"/>
      <c r="T6" s="20"/>
      <c r="U6" s="20"/>
      <c r="V6" s="20"/>
    </row>
    <row r="7" spans="1:22" ht="19" x14ac:dyDescent="0.25">
      <c r="A7" s="20"/>
      <c r="B7" s="29" t="s">
        <v>549</v>
      </c>
      <c r="C7" s="27">
        <v>16246000000</v>
      </c>
      <c r="D7" s="27">
        <v>15052800000</v>
      </c>
      <c r="E7" s="27">
        <v>16226200000</v>
      </c>
      <c r="F7" s="28">
        <v>15525100000</v>
      </c>
      <c r="G7" s="20"/>
      <c r="H7" s="20"/>
      <c r="I7" s="20"/>
      <c r="J7" s="20"/>
      <c r="K7" s="20"/>
      <c r="L7" s="20"/>
      <c r="M7" s="20"/>
      <c r="N7" s="20"/>
      <c r="O7" s="20"/>
      <c r="P7" s="20"/>
      <c r="Q7" s="20"/>
      <c r="R7" s="20"/>
      <c r="S7" s="20"/>
      <c r="T7" s="20"/>
      <c r="U7" s="20"/>
      <c r="V7" s="20"/>
    </row>
    <row r="8" spans="1:22" ht="19" x14ac:dyDescent="0.25">
      <c r="A8" s="20"/>
      <c r="B8" s="29" t="s">
        <v>550</v>
      </c>
      <c r="C8" s="27">
        <v>7158900000</v>
      </c>
      <c r="D8" s="27">
        <v>7790400000</v>
      </c>
      <c r="E8" s="27">
        <v>8076600000</v>
      </c>
      <c r="F8" s="28">
        <v>8545200000</v>
      </c>
      <c r="G8" s="20"/>
      <c r="H8" s="20"/>
      <c r="I8" s="20"/>
      <c r="J8" s="20"/>
      <c r="K8" s="20"/>
      <c r="L8" s="20"/>
      <c r="M8" s="20"/>
      <c r="N8" s="20"/>
      <c r="O8" s="20"/>
      <c r="P8" s="20"/>
      <c r="Q8" s="20"/>
      <c r="R8" s="20"/>
      <c r="S8" s="20"/>
      <c r="T8" s="20"/>
      <c r="U8" s="20"/>
      <c r="V8" s="20"/>
    </row>
    <row r="9" spans="1:22" ht="19" x14ac:dyDescent="0.25">
      <c r="A9" s="20"/>
      <c r="B9" s="29" t="s">
        <v>551</v>
      </c>
      <c r="C9" s="27">
        <v>23404900000</v>
      </c>
      <c r="D9" s="27">
        <v>22843200000</v>
      </c>
      <c r="E9" s="27">
        <v>24302800000</v>
      </c>
      <c r="F9" s="28">
        <v>24070300000</v>
      </c>
      <c r="G9" s="20"/>
      <c r="H9" s="20"/>
      <c r="I9" s="20"/>
      <c r="J9" s="20"/>
      <c r="K9" s="20"/>
      <c r="L9" s="20"/>
      <c r="M9" s="20"/>
      <c r="N9" s="20"/>
      <c r="O9" s="20"/>
      <c r="P9" s="20"/>
      <c r="Q9" s="20"/>
      <c r="R9" s="20"/>
      <c r="S9" s="20"/>
      <c r="T9" s="20"/>
      <c r="U9" s="20"/>
      <c r="V9" s="20"/>
    </row>
    <row r="10" spans="1:22" ht="19" x14ac:dyDescent="0.25">
      <c r="A10" s="20"/>
      <c r="B10" s="29" t="s">
        <v>552</v>
      </c>
      <c r="C10" s="27">
        <v>6154200000</v>
      </c>
      <c r="D10" s="27">
        <v>5665000000</v>
      </c>
      <c r="E10" s="27">
        <v>5142900000</v>
      </c>
      <c r="F10" s="28">
        <v>4684800000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10571500000</v>
      </c>
      <c r="D12" s="27">
        <v>9739300000</v>
      </c>
      <c r="E12" s="27">
        <v>8998800000</v>
      </c>
      <c r="F12" s="28">
        <v>8190600000</v>
      </c>
      <c r="G12" s="20"/>
      <c r="H12" s="20"/>
      <c r="I12" s="20"/>
      <c r="J12" s="20"/>
      <c r="K12" s="20"/>
      <c r="L12" s="20"/>
      <c r="M12" s="20"/>
      <c r="N12" s="20"/>
      <c r="O12" s="20"/>
      <c r="P12" s="20"/>
      <c r="Q12" s="20"/>
      <c r="R12" s="20"/>
      <c r="S12" s="20"/>
      <c r="T12" s="20"/>
      <c r="U12" s="20"/>
      <c r="V12" s="20"/>
    </row>
    <row r="13" spans="1:22" ht="19" x14ac:dyDescent="0.25">
      <c r="A13" s="20"/>
      <c r="B13" s="29" t="s">
        <v>555</v>
      </c>
      <c r="C13" s="27">
        <v>4639700000</v>
      </c>
      <c r="D13" s="27">
        <v>4159300000</v>
      </c>
      <c r="E13" s="27">
        <v>4119000000</v>
      </c>
      <c r="F13" s="28">
        <v>3576900000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1421900000</v>
      </c>
      <c r="D17" s="34">
        <v>926500000</v>
      </c>
      <c r="E17" s="34">
        <v>1945400000</v>
      </c>
      <c r="F17" s="35">
        <v>1724600000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0.74007182636756363</v>
      </c>
      <c r="D24" s="50">
        <f>D17/(D4)</f>
        <v>0.44864655464626413</v>
      </c>
      <c r="E24" s="50">
        <f>E17/(E4)</f>
        <v>0.88628701594533033</v>
      </c>
      <c r="F24" s="51">
        <f>F17/(F4)</f>
        <v>0.95355523609421655</v>
      </c>
      <c r="G24" s="46">
        <f>(IF(C24 &gt; 0.5, 100, IF(C24 &gt;= 0.2, 50, 0))) +
  (IF(D24 &gt; 0.5, 100, IF(D24 &gt;= 0.2, 50, 0))) +
  (IF(E24 &gt; 0.5, 100, IF(E24 &gt;= 0.2, 50, 0))) +
  (IF(F24 &gt; 0.5, 100, IF(F24 &gt;= 0.2, 50, 0)))</f>
        <v>350</v>
      </c>
      <c r="H24" s="47" t="s">
        <v>571</v>
      </c>
      <c r="I24" s="20"/>
      <c r="J24" s="20"/>
      <c r="K24" s="20"/>
      <c r="L24" s="20"/>
      <c r="M24" s="20"/>
      <c r="N24" s="20"/>
      <c r="O24" s="20"/>
      <c r="P24" s="20"/>
      <c r="Q24" s="20"/>
      <c r="R24" s="20"/>
      <c r="S24" s="20"/>
      <c r="T24" s="20"/>
      <c r="U24" s="20"/>
      <c r="V24" s="20"/>
    </row>
    <row r="25" spans="1:22" x14ac:dyDescent="0.2">
      <c r="A25" s="20"/>
      <c r="B25" s="39" t="s">
        <v>487</v>
      </c>
      <c r="C25" s="50">
        <f>C17/C6</f>
        <v>5.070138279740128E-2</v>
      </c>
      <c r="D25" s="50">
        <f>D17/D6</f>
        <v>3.4311637811313765E-2</v>
      </c>
      <c r="E25" s="50">
        <f>E17/E6</f>
        <v>6.8447459344587611E-2</v>
      </c>
      <c r="F25" s="51">
        <f>F17/F6</f>
        <v>6.2378830405972398E-2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0.25526839391540618</v>
      </c>
      <c r="D26" s="50">
        <f>D8/D6</f>
        <v>0.28850661975742986</v>
      </c>
      <c r="E26" s="50">
        <f>E8/E6</f>
        <v>0.28416919406934116</v>
      </c>
      <c r="F26" s="51">
        <f>F8/F6</f>
        <v>0.30908012384617611</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2.1683450837973299</v>
      </c>
      <c r="D27" s="50">
        <f>D9/(D13+D10)</f>
        <v>2.3251732947894506</v>
      </c>
      <c r="E27" s="50">
        <f>E9/(E13+E10)</f>
        <v>2.6239540483054231</v>
      </c>
      <c r="F27" s="51">
        <f>F9/(F13+F10)</f>
        <v>2.9134802764564194</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8.8803486286699429E-2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0.13173181148611715</v>
      </c>
      <c r="D31" s="50">
        <f>D17/(D13+D10)</f>
        <v>9.4306973524831292E-2</v>
      </c>
      <c r="E31" s="50">
        <f>E17/(E13+E10)</f>
        <v>0.21004329565208002</v>
      </c>
      <c r="F31" s="51">
        <f>F17/(F13+F10)</f>
        <v>0.20874638391614317</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0.74208333333333343</v>
      </c>
      <c r="J2" s="20"/>
      <c r="K2" s="20"/>
      <c r="L2" s="20"/>
      <c r="M2" s="20"/>
      <c r="N2" s="20"/>
      <c r="O2" s="20"/>
      <c r="P2" s="20"/>
      <c r="Q2" s="20"/>
      <c r="R2" s="20"/>
      <c r="S2" s="20"/>
      <c r="T2" s="20"/>
      <c r="U2" s="20"/>
      <c r="V2" s="20"/>
    </row>
    <row r="3" spans="1:22" ht="19" x14ac:dyDescent="0.25">
      <c r="A3" s="20"/>
      <c r="B3" s="26" t="s">
        <v>545</v>
      </c>
      <c r="C3" s="27">
        <v>2111800000</v>
      </c>
      <c r="D3" s="27">
        <v>1616800000</v>
      </c>
      <c r="E3" s="27">
        <v>1379500000</v>
      </c>
      <c r="F3" s="28">
        <v>1251400000</v>
      </c>
      <c r="G3" s="20"/>
      <c r="H3" s="20"/>
      <c r="I3" s="20"/>
      <c r="J3" s="20"/>
      <c r="K3" s="20"/>
      <c r="L3" s="20"/>
      <c r="M3" s="20"/>
      <c r="N3" s="20"/>
      <c r="O3" s="20"/>
      <c r="P3" s="20"/>
      <c r="Q3" s="20"/>
      <c r="R3" s="20"/>
      <c r="S3" s="20"/>
      <c r="T3" s="20"/>
      <c r="U3" s="20"/>
      <c r="V3" s="20"/>
    </row>
    <row r="4" spans="1:22" ht="19" x14ac:dyDescent="0.25">
      <c r="A4" s="20"/>
      <c r="B4" s="29" t="s">
        <v>546</v>
      </c>
      <c r="C4" s="27">
        <v>4443900000</v>
      </c>
      <c r="D4" s="27">
        <v>3496500000</v>
      </c>
      <c r="E4" s="27">
        <v>2546600000</v>
      </c>
      <c r="F4" s="28">
        <v>2512300000</v>
      </c>
      <c r="G4" s="20"/>
      <c r="H4" s="20"/>
      <c r="I4" s="20"/>
      <c r="J4" s="20"/>
      <c r="K4" s="20"/>
      <c r="L4" s="20"/>
      <c r="M4" s="20"/>
      <c r="N4" s="20"/>
      <c r="O4" s="20"/>
      <c r="P4" s="20"/>
      <c r="Q4" s="20"/>
      <c r="R4" s="20"/>
      <c r="S4" s="20"/>
      <c r="T4" s="20"/>
      <c r="U4" s="20"/>
      <c r="V4" s="20"/>
    </row>
    <row r="5" spans="1:22" ht="19" x14ac:dyDescent="0.25">
      <c r="A5" s="20"/>
      <c r="B5" s="29" t="s">
        <v>547</v>
      </c>
      <c r="C5" s="27">
        <v>1577600000</v>
      </c>
      <c r="D5" s="27">
        <v>1577600000</v>
      </c>
      <c r="E5" s="27">
        <v>1937500000</v>
      </c>
      <c r="F5" s="28">
        <v>1663400000</v>
      </c>
      <c r="G5" s="20"/>
      <c r="H5" s="20"/>
      <c r="I5" s="20"/>
      <c r="J5" s="20"/>
      <c r="K5" s="20"/>
      <c r="L5" s="20"/>
      <c r="M5" s="20"/>
      <c r="N5" s="20"/>
      <c r="O5" s="20"/>
      <c r="P5" s="20"/>
      <c r="Q5" s="20"/>
      <c r="R5" s="20"/>
      <c r="S5" s="20"/>
      <c r="T5" s="20"/>
      <c r="U5" s="20"/>
      <c r="V5" s="20"/>
    </row>
    <row r="6" spans="1:22" ht="19" x14ac:dyDescent="0.25">
      <c r="A6" s="20"/>
      <c r="B6" s="29" t="s">
        <v>548</v>
      </c>
      <c r="C6" s="27">
        <v>13215200000</v>
      </c>
      <c r="D6" s="27">
        <v>11978500000</v>
      </c>
      <c r="E6" s="27">
        <v>9626000000</v>
      </c>
      <c r="F6" s="28">
        <v>8668000000</v>
      </c>
      <c r="G6" s="20"/>
      <c r="H6" s="20"/>
      <c r="I6" s="20"/>
      <c r="J6" s="20"/>
      <c r="K6" s="20"/>
      <c r="L6" s="20"/>
      <c r="M6" s="20"/>
      <c r="N6" s="20"/>
      <c r="O6" s="20"/>
      <c r="P6" s="20"/>
      <c r="Q6" s="20"/>
      <c r="R6" s="20"/>
      <c r="S6" s="20"/>
      <c r="T6" s="20"/>
      <c r="U6" s="20"/>
      <c r="V6" s="20"/>
    </row>
    <row r="7" spans="1:22" ht="19" x14ac:dyDescent="0.25">
      <c r="A7" s="20"/>
      <c r="B7" s="29" t="s">
        <v>549</v>
      </c>
      <c r="C7" s="27">
        <v>2183600000</v>
      </c>
      <c r="D7" s="27">
        <v>2061400000</v>
      </c>
      <c r="E7" s="27">
        <v>1543400000</v>
      </c>
      <c r="F7" s="28">
        <v>1674500000</v>
      </c>
      <c r="G7" s="20"/>
      <c r="H7" s="20"/>
      <c r="I7" s="20"/>
      <c r="J7" s="20"/>
      <c r="K7" s="20"/>
      <c r="L7" s="20"/>
      <c r="M7" s="20"/>
      <c r="N7" s="20"/>
      <c r="O7" s="20"/>
      <c r="P7" s="20"/>
      <c r="Q7" s="20"/>
      <c r="R7" s="20"/>
      <c r="S7" s="20"/>
      <c r="T7" s="20"/>
      <c r="U7" s="20"/>
      <c r="V7" s="20"/>
    </row>
    <row r="8" spans="1:22" ht="19" x14ac:dyDescent="0.25">
      <c r="A8" s="20"/>
      <c r="B8" s="29" t="s">
        <v>550</v>
      </c>
      <c r="C8" s="27">
        <v>3231000000</v>
      </c>
      <c r="D8" s="27">
        <v>3710100000</v>
      </c>
      <c r="E8" s="27">
        <v>3478200000</v>
      </c>
      <c r="F8" s="28">
        <v>3435400000</v>
      </c>
      <c r="G8" s="20"/>
      <c r="H8" s="20"/>
      <c r="I8" s="20"/>
      <c r="J8" s="20"/>
      <c r="K8" s="20"/>
      <c r="L8" s="20"/>
      <c r="M8" s="20"/>
      <c r="N8" s="20"/>
      <c r="O8" s="20"/>
      <c r="P8" s="20"/>
      <c r="Q8" s="20"/>
      <c r="R8" s="20"/>
      <c r="S8" s="20"/>
      <c r="T8" s="20"/>
      <c r="U8" s="20"/>
      <c r="V8" s="20"/>
    </row>
    <row r="9" spans="1:22" ht="19" x14ac:dyDescent="0.25">
      <c r="A9" s="20"/>
      <c r="B9" s="29" t="s">
        <v>551</v>
      </c>
      <c r="C9" s="27">
        <v>5414600000</v>
      </c>
      <c r="D9" s="27">
        <v>5771500000</v>
      </c>
      <c r="E9" s="27">
        <v>5021600000</v>
      </c>
      <c r="F9" s="28">
        <v>5109900000</v>
      </c>
      <c r="G9" s="20"/>
      <c r="H9" s="20"/>
      <c r="I9" s="20"/>
      <c r="J9" s="20"/>
      <c r="K9" s="20"/>
      <c r="L9" s="20"/>
      <c r="M9" s="20"/>
      <c r="N9" s="20"/>
      <c r="O9" s="20"/>
      <c r="P9" s="20"/>
      <c r="Q9" s="20"/>
      <c r="R9" s="20"/>
      <c r="S9" s="20"/>
      <c r="T9" s="20"/>
      <c r="U9" s="20"/>
      <c r="V9" s="20"/>
    </row>
    <row r="10" spans="1:22" ht="19" x14ac:dyDescent="0.25">
      <c r="A10" s="20"/>
      <c r="B10" s="29" t="s">
        <v>552</v>
      </c>
      <c r="C10" s="27">
        <v>3937400000</v>
      </c>
      <c r="D10" s="27">
        <v>2829700000</v>
      </c>
      <c r="E10" s="27">
        <v>2448400000</v>
      </c>
      <c r="F10" s="28">
        <v>1968200000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6548100000</v>
      </c>
      <c r="D12" s="27">
        <v>4364400000</v>
      </c>
      <c r="E12" s="27">
        <v>2435100000</v>
      </c>
      <c r="F12" s="28">
        <v>1425500000</v>
      </c>
      <c r="G12" s="20"/>
      <c r="H12" s="20"/>
      <c r="I12" s="20"/>
      <c r="J12" s="20"/>
      <c r="K12" s="20"/>
      <c r="L12" s="20"/>
      <c r="M12" s="20"/>
      <c r="N12" s="20"/>
      <c r="O12" s="20"/>
      <c r="P12" s="20"/>
      <c r="Q12" s="20"/>
      <c r="R12" s="20"/>
      <c r="S12" s="20"/>
      <c r="T12" s="20"/>
      <c r="U12" s="20"/>
      <c r="V12" s="20"/>
    </row>
    <row r="13" spans="1:22" ht="19" x14ac:dyDescent="0.25">
      <c r="A13" s="20"/>
      <c r="B13" s="29" t="s">
        <v>555</v>
      </c>
      <c r="C13" s="27">
        <v>7800600000</v>
      </c>
      <c r="D13" s="27">
        <v>6207000000</v>
      </c>
      <c r="E13" s="27">
        <v>4604400000</v>
      </c>
      <c r="F13" s="28">
        <v>3558100000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577300000</v>
      </c>
      <c r="D15" s="27">
        <v>600200000</v>
      </c>
      <c r="E15" s="27">
        <v>655000000</v>
      </c>
      <c r="F15" s="28">
        <v>642900000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1977500000</v>
      </c>
      <c r="D17" s="34">
        <v>2633100000</v>
      </c>
      <c r="E17" s="34">
        <v>1782000000</v>
      </c>
      <c r="F17" s="35">
        <v>884300000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Pass</v>
      </c>
      <c r="E23" s="44" t="str">
        <f>IF(E17&gt;E7, "Pass", "Fail")</f>
        <v>Pass</v>
      </c>
      <c r="F23" s="49" t="str">
        <f>IF(F17&gt;F7, "Pass", "Fail")</f>
        <v>Fail</v>
      </c>
      <c r="G23" s="46">
        <f>(COUNTIF(C23:F23, "Pass") * 100) + (COUNTIF(C23:F23, "Fail") * 0)</f>
        <v>200</v>
      </c>
      <c r="H23" s="47" t="s">
        <v>570</v>
      </c>
      <c r="I23" s="20"/>
      <c r="J23" s="20"/>
      <c r="K23" s="20"/>
      <c r="L23" s="20"/>
      <c r="M23" s="20"/>
      <c r="N23" s="20"/>
      <c r="O23" s="20"/>
      <c r="P23" s="20"/>
      <c r="Q23" s="20"/>
      <c r="R23" s="20"/>
      <c r="S23" s="20"/>
      <c r="T23" s="20"/>
      <c r="U23" s="20"/>
      <c r="V23" s="20"/>
    </row>
    <row r="24" spans="1:22" x14ac:dyDescent="0.2">
      <c r="A24" s="20"/>
      <c r="B24" s="39" t="s">
        <v>499</v>
      </c>
      <c r="C24" s="50">
        <f>C17/(C4)</f>
        <v>0.44499201152141138</v>
      </c>
      <c r="D24" s="50">
        <f>D17/(D4)</f>
        <v>0.75306735306735306</v>
      </c>
      <c r="E24" s="50">
        <f>E17/(E4)</f>
        <v>0.69975653812927041</v>
      </c>
      <c r="F24" s="51">
        <f>F17/(F4)</f>
        <v>0.35198821796759944</v>
      </c>
      <c r="G24" s="46">
        <f>(IF(C24 &gt; 0.5, 100, IF(C24 &gt;= 0.2, 50, 0))) +
  (IF(D24 &gt; 0.5, 100, IF(D24 &gt;= 0.2, 50, 0))) +
  (IF(E24 &gt; 0.5, 100, IF(E24 &gt;= 0.2, 50, 0))) +
  (IF(F24 &gt; 0.5, 100, IF(F24 &gt;= 0.2, 50, 0)))</f>
        <v>300</v>
      </c>
      <c r="H24" s="47" t="s">
        <v>571</v>
      </c>
      <c r="I24" s="20"/>
      <c r="J24" s="20"/>
      <c r="K24" s="20"/>
      <c r="L24" s="20"/>
      <c r="M24" s="20"/>
      <c r="N24" s="20"/>
      <c r="O24" s="20"/>
      <c r="P24" s="20"/>
      <c r="Q24" s="20"/>
      <c r="R24" s="20"/>
      <c r="S24" s="20"/>
      <c r="T24" s="20"/>
      <c r="U24" s="20"/>
      <c r="V24" s="20"/>
    </row>
    <row r="25" spans="1:22" x14ac:dyDescent="0.2">
      <c r="A25" s="20"/>
      <c r="B25" s="39" t="s">
        <v>487</v>
      </c>
      <c r="C25" s="50">
        <f>C17/C6</f>
        <v>0.14963829529632544</v>
      </c>
      <c r="D25" s="50">
        <f>D17/D6</f>
        <v>0.21981884209208163</v>
      </c>
      <c r="E25" s="50">
        <f>E17/E6</f>
        <v>0.18512362351963432</v>
      </c>
      <c r="F25" s="51">
        <f>F17/F6</f>
        <v>0.10201892016612829</v>
      </c>
      <c r="G25" s="46">
        <f>(IF(C25 &gt; 0.17, 100, IF(C25 &gt;= 0.1, 50, 0))) +
  (IF(D25 &gt; 0.17, 100, IF(D25 &gt;= 0.1, 50, 0))) +
  (IF(E25 &gt; 0.17, 100, IF(E25 &gt;= 0.1, 50, 0))) +
  (IF(F25 &gt; 0.17, 100, IF(F25 &gt;= 0.1, 50, 0)))</f>
        <v>300</v>
      </c>
      <c r="H25" s="47" t="s">
        <v>572</v>
      </c>
      <c r="I25" s="20"/>
      <c r="J25" s="20"/>
      <c r="K25" s="20"/>
      <c r="L25" s="20"/>
      <c r="M25" s="20"/>
      <c r="N25" s="20"/>
      <c r="O25" s="20"/>
      <c r="P25" s="20"/>
      <c r="Q25" s="20"/>
      <c r="R25" s="20"/>
      <c r="S25" s="20"/>
      <c r="T25" s="20"/>
      <c r="U25" s="20"/>
      <c r="V25" s="20"/>
    </row>
    <row r="26" spans="1:22" x14ac:dyDescent="0.2">
      <c r="A26" s="20"/>
      <c r="B26" s="39" t="s">
        <v>489</v>
      </c>
      <c r="C26" s="50">
        <f>C8/C6</f>
        <v>0.24449119196077243</v>
      </c>
      <c r="D26" s="50">
        <f>D8/D6</f>
        <v>0.30972993279625999</v>
      </c>
      <c r="E26" s="50">
        <f>E8/E6</f>
        <v>0.36133388738832328</v>
      </c>
      <c r="F26" s="51">
        <f>F8/F6</f>
        <v>0.39633133364097833</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0.46128812404157438</v>
      </c>
      <c r="D27" s="50">
        <f>D9/(D13+D10)</f>
        <v>0.63867340954109353</v>
      </c>
      <c r="E27" s="50">
        <f>E9/(E13+E10)</f>
        <v>0.7120009074410163</v>
      </c>
      <c r="F27" s="51">
        <f>F9/(F13+F10)</f>
        <v>0.92465121328918087</v>
      </c>
      <c r="G27" s="46">
        <f>(IF(C27 &lt; 0.8, 100, IF(C27 &lt; 1, 50, 0))) +
  (IF(D27 &lt; 0.8, 100, IF(D27 &lt; 1, 50, 0))) +
  (IF(E27 &lt; 0.8, 100, IF(E27 &lt; 1, 50, 0))) +
  (IF(F27 &lt; 0.8, 100, IF(F27 &lt; 1, 50, 0)))</f>
        <v>350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0.66695806758735543</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0.16846992673368547</v>
      </c>
      <c r="D31" s="50">
        <f>D17/(D13+D10)</f>
        <v>0.29137848993548532</v>
      </c>
      <c r="E31" s="50">
        <f>E17/(E13+E10)</f>
        <v>0.25266560798548093</v>
      </c>
      <c r="F31" s="51">
        <f>F17/(F13+F10)</f>
        <v>0.16001664766661239</v>
      </c>
      <c r="G31" s="46">
        <f>(IF(C31 &gt; 0.23, 100, 0)) +
  (IF(D31 &gt; 0.23, 100, 0)) +
  (IF(E31 &gt; 0.23, 100, 0)) +
  (IF(F31 &gt; 0.23, 100, 0))</f>
        <v>200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t="e">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#DIV/0!</v>
      </c>
      <c r="J2" s="20"/>
      <c r="K2" s="20"/>
      <c r="L2" s="20"/>
      <c r="M2" s="20"/>
      <c r="N2" s="20"/>
      <c r="O2" s="20"/>
      <c r="P2" s="20"/>
      <c r="Q2" s="20"/>
      <c r="R2" s="20"/>
      <c r="S2" s="20"/>
      <c r="T2" s="20"/>
      <c r="U2" s="20"/>
      <c r="V2" s="20"/>
    </row>
    <row r="3" spans="1:22" ht="19" x14ac:dyDescent="0.25">
      <c r="A3" s="20"/>
      <c r="B3" s="26" t="s">
        <v>545</v>
      </c>
      <c r="C3" s="27">
        <v>787000000</v>
      </c>
      <c r="D3" s="27">
        <v>581000000</v>
      </c>
      <c r="E3" s="27">
        <v>580899000</v>
      </c>
      <c r="F3" s="28">
        <v>370988000</v>
      </c>
      <c r="G3" s="20"/>
      <c r="H3" s="20"/>
      <c r="I3" s="20"/>
      <c r="J3" s="20"/>
      <c r="K3" s="20"/>
      <c r="L3" s="20"/>
      <c r="M3" s="20"/>
      <c r="N3" s="20"/>
      <c r="O3" s="20"/>
      <c r="P3" s="20"/>
      <c r="Q3" s="20"/>
      <c r="R3" s="20"/>
      <c r="S3" s="20"/>
      <c r="T3" s="20"/>
      <c r="U3" s="20"/>
      <c r="V3" s="20"/>
    </row>
    <row r="4" spans="1:22" ht="19" x14ac:dyDescent="0.25">
      <c r="A4" s="20"/>
      <c r="B4" s="29" t="s">
        <v>546</v>
      </c>
      <c r="C4" s="27">
        <v>32697000000</v>
      </c>
      <c r="D4" s="27">
        <v>19952000000</v>
      </c>
      <c r="E4" s="27">
        <v>19319874000</v>
      </c>
      <c r="F4" s="28">
        <v>19154928000</v>
      </c>
      <c r="G4" s="20"/>
      <c r="H4" s="20"/>
      <c r="I4" s="20"/>
      <c r="J4" s="20"/>
      <c r="K4" s="20"/>
      <c r="L4" s="20"/>
      <c r="M4" s="20"/>
      <c r="N4" s="20"/>
      <c r="O4" s="20"/>
      <c r="P4" s="20"/>
      <c r="Q4" s="20"/>
      <c r="R4" s="20"/>
      <c r="S4" s="20"/>
      <c r="T4" s="20"/>
      <c r="U4" s="20"/>
      <c r="V4" s="20"/>
    </row>
    <row r="5" spans="1:22" ht="19" x14ac:dyDescent="0.25">
      <c r="A5" s="20"/>
      <c r="B5" s="29" t="s">
        <v>547</v>
      </c>
      <c r="C5" s="27">
        <v>4952000000</v>
      </c>
      <c r="D5" s="27">
        <v>528000000</v>
      </c>
      <c r="E5" s="27">
        <v>527592000</v>
      </c>
      <c r="F5" s="28">
        <v>527592000</v>
      </c>
      <c r="G5" s="20"/>
      <c r="H5" s="20"/>
      <c r="I5" s="20"/>
      <c r="J5" s="20"/>
      <c r="K5" s="20"/>
      <c r="L5" s="20"/>
      <c r="M5" s="20"/>
      <c r="N5" s="20"/>
      <c r="O5" s="20"/>
      <c r="P5" s="20"/>
      <c r="Q5" s="20"/>
      <c r="R5" s="20"/>
      <c r="S5" s="20"/>
      <c r="T5" s="20"/>
      <c r="U5" s="20"/>
      <c r="V5" s="20"/>
    </row>
    <row r="6" spans="1:22" ht="19" x14ac:dyDescent="0.25">
      <c r="A6" s="20"/>
      <c r="B6" s="29" t="s">
        <v>548</v>
      </c>
      <c r="C6" s="27">
        <v>44266000000</v>
      </c>
      <c r="D6" s="27">
        <v>24379000000</v>
      </c>
      <c r="E6" s="27">
        <v>23621613000</v>
      </c>
      <c r="F6" s="28">
        <v>23078754000</v>
      </c>
      <c r="G6" s="20"/>
      <c r="H6" s="20"/>
      <c r="I6" s="20"/>
      <c r="J6" s="20"/>
      <c r="K6" s="20"/>
      <c r="L6" s="20"/>
      <c r="M6" s="20"/>
      <c r="N6" s="20"/>
      <c r="O6" s="20"/>
      <c r="P6" s="20"/>
      <c r="Q6" s="20"/>
      <c r="R6" s="20"/>
      <c r="S6" s="20"/>
      <c r="T6" s="20"/>
      <c r="U6" s="20"/>
      <c r="V6" s="20"/>
    </row>
    <row r="7" spans="1:22" ht="19" x14ac:dyDescent="0.25">
      <c r="A7" s="20"/>
      <c r="B7" s="29" t="s">
        <v>549</v>
      </c>
      <c r="C7" s="27">
        <v>3452000000</v>
      </c>
      <c r="D7" s="27">
        <v>3051000000</v>
      </c>
      <c r="E7" s="27">
        <v>3184619000</v>
      </c>
      <c r="F7" s="28">
        <v>1344547000</v>
      </c>
      <c r="G7" s="20"/>
      <c r="H7" s="20"/>
      <c r="I7" s="20"/>
      <c r="J7" s="20"/>
      <c r="K7" s="20"/>
      <c r="L7" s="20"/>
      <c r="M7" s="20"/>
      <c r="N7" s="20"/>
      <c r="O7" s="20"/>
      <c r="P7" s="20"/>
      <c r="Q7" s="20"/>
      <c r="R7" s="20"/>
      <c r="S7" s="20"/>
      <c r="T7" s="20"/>
      <c r="U7" s="20"/>
      <c r="V7" s="20"/>
    </row>
    <row r="8" spans="1:22" ht="19" x14ac:dyDescent="0.25">
      <c r="A8" s="20"/>
      <c r="B8" s="29" t="s">
        <v>550</v>
      </c>
      <c r="C8" s="27">
        <v>24330000000</v>
      </c>
      <c r="D8" s="27">
        <v>14834000000</v>
      </c>
      <c r="E8" s="27">
        <v>14421831000</v>
      </c>
      <c r="F8" s="28">
        <v>15691809000</v>
      </c>
      <c r="G8" s="20"/>
      <c r="H8" s="20"/>
      <c r="I8" s="20"/>
      <c r="J8" s="20"/>
      <c r="K8" s="20"/>
      <c r="L8" s="20"/>
      <c r="M8" s="20"/>
      <c r="N8" s="20"/>
      <c r="O8" s="20"/>
      <c r="P8" s="20"/>
      <c r="Q8" s="20"/>
      <c r="R8" s="20"/>
      <c r="S8" s="20"/>
      <c r="T8" s="20"/>
      <c r="U8" s="20"/>
      <c r="V8" s="20"/>
    </row>
    <row r="9" spans="1:22" ht="19" x14ac:dyDescent="0.25">
      <c r="A9" s="20"/>
      <c r="B9" s="29" t="s">
        <v>551</v>
      </c>
      <c r="C9" s="27">
        <v>27782000000</v>
      </c>
      <c r="D9" s="27">
        <v>17885000000</v>
      </c>
      <c r="E9" s="27">
        <v>17606450000</v>
      </c>
      <c r="F9" s="28">
        <v>17036356000</v>
      </c>
      <c r="G9" s="20"/>
      <c r="H9" s="20"/>
      <c r="I9" s="20"/>
      <c r="J9" s="20"/>
      <c r="K9" s="20"/>
      <c r="L9" s="20"/>
      <c r="M9" s="20"/>
      <c r="N9" s="20"/>
      <c r="O9" s="20"/>
      <c r="P9" s="20"/>
      <c r="Q9" s="20"/>
      <c r="R9" s="20"/>
      <c r="S9" s="20"/>
      <c r="T9" s="20"/>
      <c r="U9" s="20"/>
      <c r="V9" s="20"/>
    </row>
    <row r="10" spans="1:22" ht="19" x14ac:dyDescent="0.25">
      <c r="A10" s="20"/>
      <c r="B10" s="29" t="s">
        <v>552</v>
      </c>
      <c r="C10" s="27">
        <v>677000000</v>
      </c>
      <c r="D10" s="27">
        <v>706000000</v>
      </c>
      <c r="E10" s="27">
        <v>732096000</v>
      </c>
      <c r="F10" s="28">
        <v>764298000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868000000</v>
      </c>
      <c r="D12" s="27">
        <v>50000000</v>
      </c>
      <c r="E12" s="27">
        <v>0</v>
      </c>
      <c r="F12" s="28">
        <v>0</v>
      </c>
      <c r="G12" s="20"/>
      <c r="H12" s="20"/>
      <c r="I12" s="20"/>
      <c r="J12" s="20"/>
      <c r="K12" s="20"/>
      <c r="L12" s="20"/>
      <c r="M12" s="20"/>
      <c r="N12" s="20"/>
      <c r="O12" s="20"/>
      <c r="P12" s="20"/>
      <c r="Q12" s="20"/>
      <c r="R12" s="20"/>
      <c r="S12" s="20"/>
      <c r="T12" s="20"/>
      <c r="U12" s="20"/>
      <c r="V12" s="20"/>
    </row>
    <row r="13" spans="1:22" ht="19" x14ac:dyDescent="0.25">
      <c r="A13" s="20"/>
      <c r="B13" s="29" t="s">
        <v>555</v>
      </c>
      <c r="C13" s="27">
        <v>16484000000</v>
      </c>
      <c r="D13" s="27">
        <v>6494000000</v>
      </c>
      <c r="E13" s="27">
        <v>6015163000</v>
      </c>
      <c r="F13" s="28">
        <v>6042398000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4421000000</v>
      </c>
      <c r="D17" s="34">
        <v>2906000000</v>
      </c>
      <c r="E17" s="34">
        <v>2546000000</v>
      </c>
      <c r="F17" s="35">
        <v>1899068000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Fail</v>
      </c>
      <c r="E23" s="44" t="str">
        <f>IF(E17&gt;E7, "Pass", "Fail")</f>
        <v>Fail</v>
      </c>
      <c r="F23" s="49" t="str">
        <f>IF(F17&gt;F7, "Pass", "Fail")</f>
        <v>Pass</v>
      </c>
      <c r="G23" s="46">
        <f>(COUNTIF(C23:F23, "Pass") * 100) + (COUNTIF(C23:F23, "Fail") * 0)</f>
        <v>200</v>
      </c>
      <c r="H23" s="47" t="s">
        <v>570</v>
      </c>
      <c r="I23" s="20"/>
      <c r="J23" s="20"/>
      <c r="K23" s="20"/>
      <c r="L23" s="20"/>
      <c r="M23" s="20"/>
      <c r="N23" s="20"/>
      <c r="O23" s="20"/>
      <c r="P23" s="20"/>
      <c r="Q23" s="20"/>
      <c r="R23" s="20"/>
      <c r="S23" s="20"/>
      <c r="T23" s="20"/>
      <c r="U23" s="20"/>
      <c r="V23" s="20"/>
    </row>
    <row r="24" spans="1:22" x14ac:dyDescent="0.2">
      <c r="A24" s="20"/>
      <c r="B24" s="39" t="s">
        <v>499</v>
      </c>
      <c r="C24" s="50">
        <f>C17/(C4)</f>
        <v>0.13521118145395603</v>
      </c>
      <c r="D24" s="50">
        <f>D17/(D4)</f>
        <v>0.14564955894145951</v>
      </c>
      <c r="E24" s="50">
        <f>E17/(E4)</f>
        <v>0.13178139774617578</v>
      </c>
      <c r="F24" s="51">
        <f>F17/(F4)</f>
        <v>9.9142528752914127E-2</v>
      </c>
      <c r="G24" s="46">
        <f>(IF(C24 &gt; 0.5, 100, IF(C24 &gt;= 0.2, 50, 0))) +
  (IF(D24 &gt; 0.5, 100, IF(D24 &gt;= 0.2, 50, 0))) +
  (IF(E24 &gt; 0.5, 100, IF(E24 &gt;= 0.2, 50, 0))) +
  (IF(F24 &gt; 0.5, 100, IF(F24 &gt;= 0.2, 50, 0)))</f>
        <v>0</v>
      </c>
      <c r="H24" s="47" t="s">
        <v>571</v>
      </c>
      <c r="I24" s="20"/>
      <c r="J24" s="20"/>
      <c r="K24" s="20"/>
      <c r="L24" s="20"/>
      <c r="M24" s="20"/>
      <c r="N24" s="20"/>
      <c r="O24" s="20"/>
      <c r="P24" s="20"/>
      <c r="Q24" s="20"/>
      <c r="R24" s="20"/>
      <c r="S24" s="20"/>
      <c r="T24" s="20"/>
      <c r="U24" s="20"/>
      <c r="V24" s="20"/>
    </row>
    <row r="25" spans="1:22" x14ac:dyDescent="0.2">
      <c r="A25" s="20"/>
      <c r="B25" s="39" t="s">
        <v>487</v>
      </c>
      <c r="C25" s="50">
        <f>C17/C6</f>
        <v>9.9873492070663719E-2</v>
      </c>
      <c r="D25" s="50">
        <f>D17/D6</f>
        <v>0.11920095163870545</v>
      </c>
      <c r="E25" s="50">
        <f>E17/E6</f>
        <v>0.1077826480350855</v>
      </c>
      <c r="F25" s="51">
        <f>F17/F6</f>
        <v>8.2286418062257602E-2</v>
      </c>
      <c r="G25" s="46">
        <f>(IF(C25 &gt; 0.17, 100, IF(C25 &gt;= 0.1, 50, 0))) +
  (IF(D25 &gt; 0.17, 100, IF(D25 &gt;= 0.1, 50, 0))) +
  (IF(E25 &gt; 0.17, 100, IF(E25 &gt;= 0.1, 50, 0))) +
  (IF(F25 &gt; 0.17, 100, IF(F25 &gt;= 0.1, 50, 0)))</f>
        <v>100</v>
      </c>
      <c r="H25" s="47" t="s">
        <v>572</v>
      </c>
      <c r="I25" s="20"/>
      <c r="J25" s="20"/>
      <c r="K25" s="20"/>
      <c r="L25" s="20"/>
      <c r="M25" s="20"/>
      <c r="N25" s="20"/>
      <c r="O25" s="20"/>
      <c r="P25" s="20"/>
      <c r="Q25" s="20"/>
      <c r="R25" s="20"/>
      <c r="S25" s="20"/>
      <c r="T25" s="20"/>
      <c r="U25" s="20"/>
      <c r="V25" s="20"/>
    </row>
    <row r="26" spans="1:22" x14ac:dyDescent="0.2">
      <c r="A26" s="20"/>
      <c r="B26" s="39" t="s">
        <v>489</v>
      </c>
      <c r="C26" s="50">
        <f>C8/C6</f>
        <v>0.54963177156282472</v>
      </c>
      <c r="D26" s="50">
        <f>D8/D6</f>
        <v>0.60847450674761061</v>
      </c>
      <c r="E26" s="50">
        <f>E8/E6</f>
        <v>0.61053540247230365</v>
      </c>
      <c r="F26" s="51">
        <f>F8/F6</f>
        <v>0.67992444479455005</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1.6189033273119282</v>
      </c>
      <c r="D27" s="50">
        <f>D9/(D13+D10)</f>
        <v>2.4840277777777779</v>
      </c>
      <c r="E27" s="50">
        <f>E9/(E13+E10)</f>
        <v>2.609422581821744</v>
      </c>
      <c r="F27" s="51">
        <f>F9/(F13+F10)</f>
        <v>2.5028818680898928</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t="e">
        <f>(((C12-D12)/D12)+((D12-E12)/E12)+((E12-F12)/F12))/3</f>
        <v>#DIV/0!</v>
      </c>
      <c r="D29" s="54"/>
      <c r="E29" s="55"/>
      <c r="F29" s="56"/>
      <c r="G29" s="46" t="e">
        <f>(IF(C29 &gt;= 0.17, 100, IF(C29 &gt;= 0, 50, 0))) * (400/100)</f>
        <v>#DIV/0!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0.2576190198706369</v>
      </c>
      <c r="D31" s="50">
        <f>D17/(D13+D10)</f>
        <v>0.40361111111111109</v>
      </c>
      <c r="E31" s="50">
        <f>E17/(E13+E10)</f>
        <v>0.37733841253166656</v>
      </c>
      <c r="F31" s="51">
        <f>F17/(F13+F10)</f>
        <v>0.27899997296779522</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621</v>
      </c>
      <c r="D2" s="23" t="s">
        <v>622</v>
      </c>
      <c r="E2" s="23" t="s">
        <v>623</v>
      </c>
      <c r="F2" s="23" t="s">
        <v>624</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0.35083333333333327</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21536000000</v>
      </c>
      <c r="D4" s="27">
        <v>17069000000</v>
      </c>
      <c r="E4" s="27">
        <v>9716000000</v>
      </c>
      <c r="F4" s="28">
        <v>7049000000</v>
      </c>
      <c r="G4" s="20"/>
      <c r="H4" s="20"/>
      <c r="I4" s="20"/>
      <c r="J4" s="20"/>
      <c r="K4" s="20"/>
      <c r="L4" s="20"/>
      <c r="M4" s="20"/>
      <c r="N4" s="20"/>
      <c r="O4" s="20"/>
      <c r="P4" s="20"/>
      <c r="Q4" s="20"/>
      <c r="R4" s="20"/>
      <c r="S4" s="20"/>
      <c r="T4" s="20"/>
      <c r="U4" s="20"/>
      <c r="V4" s="20"/>
    </row>
    <row r="5" spans="1:22" ht="19" x14ac:dyDescent="0.25">
      <c r="A5" s="20"/>
      <c r="B5" s="29" t="s">
        <v>547</v>
      </c>
      <c r="C5" s="27">
        <v>62230000000</v>
      </c>
      <c r="D5" s="27">
        <v>62261000000</v>
      </c>
      <c r="E5" s="27">
        <v>43811000000</v>
      </c>
      <c r="F5" s="28">
        <v>43935000000</v>
      </c>
      <c r="G5" s="20"/>
      <c r="H5" s="20"/>
      <c r="I5" s="20"/>
      <c r="J5" s="20"/>
      <c r="K5" s="20"/>
      <c r="L5" s="20"/>
      <c r="M5" s="20"/>
      <c r="N5" s="20"/>
      <c r="O5" s="20"/>
      <c r="P5" s="20"/>
      <c r="Q5" s="20"/>
      <c r="R5" s="20"/>
      <c r="S5" s="20"/>
      <c r="T5" s="20"/>
      <c r="U5" s="20"/>
      <c r="V5" s="20"/>
    </row>
    <row r="6" spans="1:22" ht="19" x14ac:dyDescent="0.25">
      <c r="A6" s="20"/>
      <c r="B6" s="29" t="s">
        <v>548</v>
      </c>
      <c r="C6" s="27">
        <v>140976000000</v>
      </c>
      <c r="D6" s="27">
        <v>134384000000</v>
      </c>
      <c r="E6" s="27">
        <v>109297000000</v>
      </c>
      <c r="F6" s="28">
        <v>131107000000</v>
      </c>
      <c r="G6" s="20"/>
      <c r="H6" s="20"/>
      <c r="I6" s="20"/>
      <c r="J6" s="20"/>
      <c r="K6" s="20"/>
      <c r="L6" s="20"/>
      <c r="M6" s="20"/>
      <c r="N6" s="20"/>
      <c r="O6" s="20"/>
      <c r="P6" s="20"/>
      <c r="Q6" s="20"/>
      <c r="R6" s="20"/>
      <c r="S6" s="20"/>
      <c r="T6" s="20"/>
      <c r="U6" s="20"/>
      <c r="V6" s="20"/>
    </row>
    <row r="7" spans="1:22" ht="19" x14ac:dyDescent="0.25">
      <c r="A7" s="20"/>
      <c r="B7" s="29" t="s">
        <v>549</v>
      </c>
      <c r="C7" s="27">
        <v>31544000000</v>
      </c>
      <c r="D7" s="27">
        <v>23090000000</v>
      </c>
      <c r="E7" s="27">
        <v>19511000000</v>
      </c>
      <c r="F7" s="28">
        <v>24164000000</v>
      </c>
      <c r="G7" s="20"/>
      <c r="H7" s="20"/>
      <c r="I7" s="20"/>
      <c r="J7" s="20"/>
      <c r="K7" s="20"/>
      <c r="L7" s="20"/>
      <c r="M7" s="20"/>
      <c r="N7" s="20"/>
      <c r="O7" s="20"/>
      <c r="P7" s="20"/>
      <c r="Q7" s="20"/>
      <c r="R7" s="20"/>
      <c r="S7" s="20"/>
      <c r="T7" s="20"/>
      <c r="U7" s="20"/>
      <c r="V7" s="20"/>
    </row>
    <row r="8" spans="1:22" ht="19" x14ac:dyDescent="0.25">
      <c r="A8" s="20"/>
      <c r="B8" s="29" t="s">
        <v>550</v>
      </c>
      <c r="C8" s="27">
        <v>100193000000</v>
      </c>
      <c r="D8" s="27">
        <v>109738000000</v>
      </c>
      <c r="E8" s="27">
        <v>95554000000</v>
      </c>
      <c r="F8" s="28">
        <v>100991000000</v>
      </c>
      <c r="G8" s="20"/>
      <c r="H8" s="20"/>
      <c r="I8" s="20"/>
      <c r="J8" s="20"/>
      <c r="K8" s="20"/>
      <c r="L8" s="20"/>
      <c r="M8" s="20"/>
      <c r="N8" s="20"/>
      <c r="O8" s="20"/>
      <c r="P8" s="20"/>
      <c r="Q8" s="20"/>
      <c r="R8" s="20"/>
      <c r="S8" s="20"/>
      <c r="T8" s="20"/>
      <c r="U8" s="20"/>
      <c r="V8" s="20"/>
    </row>
    <row r="9" spans="1:22" ht="19" x14ac:dyDescent="0.25">
      <c r="A9" s="20"/>
      <c r="B9" s="29" t="s">
        <v>551</v>
      </c>
      <c r="C9" s="27">
        <v>131737000000</v>
      </c>
      <c r="D9" s="27">
        <v>132828000000</v>
      </c>
      <c r="E9" s="27">
        <v>115065000000</v>
      </c>
      <c r="F9" s="28">
        <v>125155000000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-22628000000</v>
      </c>
      <c r="D12" s="27">
        <v>-27620000000</v>
      </c>
      <c r="E12" s="27">
        <v>-31336000000</v>
      </c>
      <c r="F12" s="28">
        <v>-20120000000</v>
      </c>
      <c r="G12" s="20"/>
      <c r="H12" s="20"/>
      <c r="I12" s="20"/>
      <c r="J12" s="20"/>
      <c r="K12" s="20"/>
      <c r="L12" s="20"/>
      <c r="M12" s="20"/>
      <c r="N12" s="20"/>
      <c r="O12" s="20"/>
      <c r="P12" s="20"/>
      <c r="Q12" s="20"/>
      <c r="R12" s="20"/>
      <c r="S12" s="20"/>
      <c r="T12" s="20"/>
      <c r="U12" s="20"/>
      <c r="V12" s="20"/>
    </row>
    <row r="13" spans="1:22" ht="19" x14ac:dyDescent="0.25">
      <c r="A13" s="20"/>
      <c r="B13" s="29" t="s">
        <v>555</v>
      </c>
      <c r="C13" s="27">
        <v>9239000000</v>
      </c>
      <c r="D13" s="27">
        <v>1556000000</v>
      </c>
      <c r="E13" s="27">
        <v>-5768000000</v>
      </c>
      <c r="F13" s="28">
        <v>5952000000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8915000000</v>
      </c>
      <c r="D15" s="27">
        <v>8623000000</v>
      </c>
      <c r="E15" s="27">
        <v>7219000000</v>
      </c>
      <c r="F15" s="28">
        <v>6527000000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18673000000</v>
      </c>
      <c r="D17" s="34">
        <v>17165000000</v>
      </c>
      <c r="E17" s="34">
        <v>9539000000</v>
      </c>
      <c r="F17" s="35">
        <v>15887000000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0.86705980683506689</v>
      </c>
      <c r="D24" s="50">
        <f>D17/(D4)</f>
        <v>1.0056242310621595</v>
      </c>
      <c r="E24" s="50">
        <f>E17/(E4)</f>
        <v>0.98178262659530668</v>
      </c>
      <c r="F24" s="51">
        <f>F17/(F4)</f>
        <v>2.2537948645197901</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0.13245516967427079</v>
      </c>
      <c r="D25" s="50">
        <f>D17/D6</f>
        <v>0.12773097987855697</v>
      </c>
      <c r="E25" s="50">
        <f>E17/E6</f>
        <v>8.7275954509272904E-2</v>
      </c>
      <c r="F25" s="51">
        <f>F17/F6</f>
        <v>0.12117583347952436</v>
      </c>
      <c r="G25" s="46">
        <f>(IF(C25 &gt; 0.17, 100, IF(C25 &gt;= 0.1, 50, 0))) +
  (IF(D25 &gt; 0.17, 100, IF(D25 &gt;= 0.1, 50, 0))) +
  (IF(E25 &gt; 0.17, 100, IF(E25 &gt;= 0.1, 50, 0))) +
  (IF(F25 &gt; 0.17, 100, IF(F25 &gt;= 0.1, 50, 0)))</f>
        <v>150</v>
      </c>
      <c r="H25" s="47" t="s">
        <v>572</v>
      </c>
      <c r="I25" s="20"/>
      <c r="J25" s="20"/>
      <c r="K25" s="20"/>
      <c r="L25" s="20"/>
      <c r="M25" s="20"/>
      <c r="N25" s="20"/>
      <c r="O25" s="20"/>
      <c r="P25" s="20"/>
      <c r="Q25" s="20"/>
      <c r="R25" s="20"/>
      <c r="S25" s="20"/>
      <c r="T25" s="20"/>
      <c r="U25" s="20"/>
      <c r="V25" s="20"/>
    </row>
    <row r="26" spans="1:22" x14ac:dyDescent="0.2">
      <c r="A26" s="20"/>
      <c r="B26" s="39" t="s">
        <v>489</v>
      </c>
      <c r="C26" s="50">
        <f>C8/C6</f>
        <v>0.71070962433321982</v>
      </c>
      <c r="D26" s="50">
        <f>D8/D6</f>
        <v>0.81660019049886889</v>
      </c>
      <c r="E26" s="50">
        <f>E8/E6</f>
        <v>0.87426004373404576</v>
      </c>
      <c r="F26" s="51">
        <f>F8/F6</f>
        <v>0.77029449228492752</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14.258794241801061</v>
      </c>
      <c r="D27" s="50">
        <f>D9/(D13+D10)</f>
        <v>85.365038560411307</v>
      </c>
      <c r="E27" s="50">
        <f>E9/(E13+E10)</f>
        <v>-19.948855755894591</v>
      </c>
      <c r="F27" s="51">
        <f>F9/(F13+F10)</f>
        <v>21.027385752688172</v>
      </c>
      <c r="G27" s="46">
        <f>(IF(C27 &lt; 0.8, 100, IF(C27 &lt; 1, 50, 0))) +
  (IF(D27 &lt; 0.8, 100, IF(D27 &lt; 1, 50, 0))) +
  (IF(E27 &lt; 0.8, 100, IF(E27 &lt; 1, 50, 0))) +
  (IF(F27 &lt; 0.8, 100, IF(F27 &lt; 1, 50, 0)))</f>
        <v>100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8.6043673627965209E-2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2.0211061803225459</v>
      </c>
      <c r="D31" s="50">
        <f>D17/(D13+D10)</f>
        <v>11.031491002570695</v>
      </c>
      <c r="E31" s="50">
        <f>E17/(E13+E10)</f>
        <v>-1.6537794729542303</v>
      </c>
      <c r="F31" s="51">
        <f>F17/(F13+F10)</f>
        <v>2.669186827956989</v>
      </c>
      <c r="G31" s="46">
        <f>(IF(C31 &gt; 0.23, 100, 0)) +
  (IF(D31 &gt; 0.23, 100, 0)) +
  (IF(E31 &gt; 0.23, 100, 0)) +
  (IF(F31 &gt; 0.23, 100, 0))</f>
        <v>300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0.34083333333333327</v>
      </c>
      <c r="J2" s="20"/>
      <c r="K2" s="20"/>
      <c r="L2" s="20"/>
      <c r="M2" s="20"/>
      <c r="N2" s="20"/>
      <c r="O2" s="20"/>
      <c r="P2" s="20"/>
      <c r="Q2" s="20"/>
      <c r="R2" s="20"/>
      <c r="S2" s="20"/>
      <c r="T2" s="20"/>
      <c r="U2" s="20"/>
      <c r="V2" s="20"/>
    </row>
    <row r="3" spans="1:22" ht="19" x14ac:dyDescent="0.25">
      <c r="A3" s="20"/>
      <c r="B3" s="26" t="s">
        <v>545</v>
      </c>
      <c r="C3" s="27">
        <v>612000000</v>
      </c>
      <c r="D3" s="27">
        <v>617000000</v>
      </c>
      <c r="E3" s="27">
        <v>622000000</v>
      </c>
      <c r="F3" s="28">
        <v>659000000</v>
      </c>
      <c r="G3" s="20"/>
      <c r="H3" s="20"/>
      <c r="I3" s="20"/>
      <c r="J3" s="20"/>
      <c r="K3" s="20"/>
      <c r="L3" s="20"/>
      <c r="M3" s="20"/>
      <c r="N3" s="20"/>
      <c r="O3" s="20"/>
      <c r="P3" s="20"/>
      <c r="Q3" s="20"/>
      <c r="R3" s="20"/>
      <c r="S3" s="20"/>
      <c r="T3" s="20"/>
      <c r="U3" s="20"/>
      <c r="V3" s="20"/>
    </row>
    <row r="4" spans="1:22" ht="19" x14ac:dyDescent="0.25">
      <c r="A4" s="20"/>
      <c r="B4" s="29" t="s">
        <v>546</v>
      </c>
      <c r="C4" s="27">
        <v>1143000000</v>
      </c>
      <c r="D4" s="27">
        <v>1168000000</v>
      </c>
      <c r="E4" s="27">
        <v>1300000000</v>
      </c>
      <c r="F4" s="28">
        <v>1316000000</v>
      </c>
      <c r="G4" s="20"/>
      <c r="H4" s="20"/>
      <c r="I4" s="20"/>
      <c r="J4" s="20"/>
      <c r="K4" s="20"/>
      <c r="L4" s="20"/>
      <c r="M4" s="20"/>
      <c r="N4" s="20"/>
      <c r="O4" s="20"/>
      <c r="P4" s="20"/>
      <c r="Q4" s="20"/>
      <c r="R4" s="20"/>
      <c r="S4" s="20"/>
      <c r="T4" s="20"/>
      <c r="U4" s="20"/>
      <c r="V4" s="20"/>
    </row>
    <row r="5" spans="1:22" ht="19" x14ac:dyDescent="0.25">
      <c r="A5" s="20"/>
      <c r="B5" s="29" t="s">
        <v>547</v>
      </c>
      <c r="C5" s="27">
        <v>1588000000</v>
      </c>
      <c r="D5" s="27">
        <v>1567000000</v>
      </c>
      <c r="E5" s="27">
        <v>1667000000</v>
      </c>
      <c r="F5" s="28">
        <v>1773000000</v>
      </c>
      <c r="G5" s="20"/>
      <c r="H5" s="20"/>
      <c r="I5" s="20"/>
      <c r="J5" s="20"/>
      <c r="K5" s="20"/>
      <c r="L5" s="20"/>
      <c r="M5" s="20"/>
      <c r="N5" s="20"/>
      <c r="O5" s="20"/>
      <c r="P5" s="20"/>
      <c r="Q5" s="20"/>
      <c r="R5" s="20"/>
      <c r="S5" s="20"/>
      <c r="T5" s="20"/>
      <c r="U5" s="20"/>
      <c r="V5" s="20"/>
    </row>
    <row r="6" spans="1:22" ht="19" x14ac:dyDescent="0.25">
      <c r="A6" s="20"/>
      <c r="B6" s="29" t="s">
        <v>548</v>
      </c>
      <c r="C6" s="27">
        <v>10117000000</v>
      </c>
      <c r="D6" s="27">
        <v>9819000000</v>
      </c>
      <c r="E6" s="27">
        <v>12279000000</v>
      </c>
      <c r="F6" s="28">
        <v>10710000000</v>
      </c>
      <c r="G6" s="20"/>
      <c r="H6" s="20"/>
      <c r="I6" s="20"/>
      <c r="J6" s="20"/>
      <c r="K6" s="20"/>
      <c r="L6" s="20"/>
      <c r="M6" s="20"/>
      <c r="N6" s="20"/>
      <c r="O6" s="20"/>
      <c r="P6" s="20"/>
      <c r="Q6" s="20"/>
      <c r="R6" s="20"/>
      <c r="S6" s="20"/>
      <c r="T6" s="20"/>
      <c r="U6" s="20"/>
      <c r="V6" s="20"/>
    </row>
    <row r="7" spans="1:22" ht="19" x14ac:dyDescent="0.25">
      <c r="A7" s="20"/>
      <c r="B7" s="29" t="s">
        <v>549</v>
      </c>
      <c r="C7" s="27">
        <v>6479000000</v>
      </c>
      <c r="D7" s="27">
        <v>6843000000</v>
      </c>
      <c r="E7" s="27">
        <v>6247000000</v>
      </c>
      <c r="F7" s="28">
        <v>6673000000</v>
      </c>
      <c r="G7" s="20"/>
      <c r="H7" s="20"/>
      <c r="I7" s="20"/>
      <c r="J7" s="20"/>
      <c r="K7" s="20"/>
      <c r="L7" s="20"/>
      <c r="M7" s="20"/>
      <c r="N7" s="20"/>
      <c r="O7" s="20"/>
      <c r="P7" s="20"/>
      <c r="Q7" s="20"/>
      <c r="R7" s="20"/>
      <c r="S7" s="20"/>
      <c r="T7" s="20"/>
      <c r="U7" s="20"/>
      <c r="V7" s="20"/>
    </row>
    <row r="8" spans="1:22" ht="19" x14ac:dyDescent="0.25">
      <c r="A8" s="20"/>
      <c r="B8" s="29" t="s">
        <v>550</v>
      </c>
      <c r="C8" s="27">
        <v>8358000000</v>
      </c>
      <c r="D8" s="27">
        <v>7640000000</v>
      </c>
      <c r="E8" s="27">
        <v>9016000000</v>
      </c>
      <c r="F8" s="28">
        <v>7238000000</v>
      </c>
      <c r="G8" s="20"/>
      <c r="H8" s="20"/>
      <c r="I8" s="20"/>
      <c r="J8" s="20"/>
      <c r="K8" s="20"/>
      <c r="L8" s="20"/>
      <c r="M8" s="20"/>
      <c r="N8" s="20"/>
      <c r="O8" s="20"/>
      <c r="P8" s="20"/>
      <c r="Q8" s="20"/>
      <c r="R8" s="20"/>
      <c r="S8" s="20"/>
      <c r="T8" s="20"/>
      <c r="U8" s="20"/>
      <c r="V8" s="20"/>
    </row>
    <row r="9" spans="1:22" ht="19" x14ac:dyDescent="0.25">
      <c r="A9" s="20"/>
      <c r="B9" s="29" t="s">
        <v>551</v>
      </c>
      <c r="C9" s="27">
        <v>14837000000</v>
      </c>
      <c r="D9" s="27">
        <v>14483000000</v>
      </c>
      <c r="E9" s="27">
        <v>15263000000</v>
      </c>
      <c r="F9" s="28">
        <v>13911000000</v>
      </c>
      <c r="G9" s="20"/>
      <c r="H9" s="20"/>
      <c r="I9" s="20"/>
      <c r="J9" s="20"/>
      <c r="K9" s="20"/>
      <c r="L9" s="20"/>
      <c r="M9" s="20"/>
      <c r="N9" s="20"/>
      <c r="O9" s="20"/>
      <c r="P9" s="20"/>
      <c r="Q9" s="20"/>
      <c r="R9" s="20"/>
      <c r="S9" s="20"/>
      <c r="T9" s="20"/>
      <c r="U9" s="20"/>
      <c r="V9" s="20"/>
    </row>
    <row r="10" spans="1:22" ht="19" x14ac:dyDescent="0.25">
      <c r="A10" s="20"/>
      <c r="B10" s="29" t="s">
        <v>552</v>
      </c>
      <c r="C10" s="27">
        <v>2382000000</v>
      </c>
      <c r="D10" s="27">
        <v>1575000000</v>
      </c>
      <c r="E10" s="27">
        <v>725000000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-2005000000</v>
      </c>
      <c r="D12" s="27">
        <v>-2865000000</v>
      </c>
      <c r="E12" s="27">
        <v>-2256000000</v>
      </c>
      <c r="F12" s="28">
        <v>-3106000000</v>
      </c>
      <c r="G12" s="20"/>
      <c r="H12" s="20"/>
      <c r="I12" s="20"/>
      <c r="J12" s="20"/>
      <c r="K12" s="20"/>
      <c r="L12" s="20"/>
      <c r="M12" s="20"/>
      <c r="N12" s="20"/>
      <c r="O12" s="20"/>
      <c r="P12" s="20"/>
      <c r="Q12" s="20"/>
      <c r="R12" s="20"/>
      <c r="S12" s="20"/>
      <c r="T12" s="20"/>
      <c r="U12" s="20"/>
      <c r="V12" s="20"/>
    </row>
    <row r="13" spans="1:22" ht="19" x14ac:dyDescent="0.25">
      <c r="A13" s="20"/>
      <c r="B13" s="29" t="s">
        <v>555</v>
      </c>
      <c r="C13" s="27">
        <v>-4720000000</v>
      </c>
      <c r="D13" s="27">
        <v>-4664000000</v>
      </c>
      <c r="E13" s="27">
        <v>-2984000000</v>
      </c>
      <c r="F13" s="28">
        <v>-3201000000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144000000</v>
      </c>
      <c r="D15" s="27">
        <v>150000000</v>
      </c>
      <c r="E15" s="27">
        <v>159000000</v>
      </c>
      <c r="F15" s="28">
        <v>152000000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1627000000</v>
      </c>
      <c r="D17" s="34">
        <v>1560000000</v>
      </c>
      <c r="E17" s="34">
        <v>1750000000</v>
      </c>
      <c r="F17" s="35">
        <v>1480000000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1.4234470691163605</v>
      </c>
      <c r="D24" s="50">
        <f>D17/(D4)</f>
        <v>1.3356164383561644</v>
      </c>
      <c r="E24" s="50">
        <f>E17/(E4)</f>
        <v>1.3461538461538463</v>
      </c>
      <c r="F24" s="51">
        <f>F17/(F4)</f>
        <v>1.1246200607902737</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0.16081842443412078</v>
      </c>
      <c r="D25" s="50">
        <f>D17/D6</f>
        <v>0.15887564925145126</v>
      </c>
      <c r="E25" s="50">
        <f>E17/E6</f>
        <v>0.14251974916524146</v>
      </c>
      <c r="F25" s="51">
        <f>F17/F6</f>
        <v>0.13818860877684408</v>
      </c>
      <c r="G25" s="46">
        <f>(IF(C25 &gt; 0.17, 100, IF(C25 &gt;= 0.1, 50, 0))) +
  (IF(D25 &gt; 0.17, 100, IF(D25 &gt;= 0.1, 50, 0))) +
  (IF(E25 &gt; 0.17, 100, IF(E25 &gt;= 0.1, 50, 0))) +
  (IF(F25 &gt; 0.17, 100, IF(F25 &gt;= 0.1, 50, 0)))</f>
        <v>200</v>
      </c>
      <c r="H25" s="47" t="s">
        <v>572</v>
      </c>
      <c r="I25" s="20"/>
      <c r="J25" s="20"/>
      <c r="K25" s="20"/>
      <c r="L25" s="20"/>
      <c r="M25" s="20"/>
      <c r="N25" s="20"/>
      <c r="O25" s="20"/>
      <c r="P25" s="20"/>
      <c r="Q25" s="20"/>
      <c r="R25" s="20"/>
      <c r="S25" s="20"/>
      <c r="T25" s="20"/>
      <c r="U25" s="20"/>
      <c r="V25" s="20"/>
    </row>
    <row r="26" spans="1:22" x14ac:dyDescent="0.2">
      <c r="A26" s="20"/>
      <c r="B26" s="39" t="s">
        <v>489</v>
      </c>
      <c r="C26" s="50">
        <f>C8/C6</f>
        <v>0.8261342295146783</v>
      </c>
      <c r="D26" s="50">
        <f>D8/D6</f>
        <v>0.77808330787249214</v>
      </c>
      <c r="E26" s="50">
        <f>E8/E6</f>
        <v>0.73426174769932406</v>
      </c>
      <c r="F26" s="51">
        <f>F8/F6</f>
        <v>0.67581699346405233</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-6.3460222412318217</v>
      </c>
      <c r="D27" s="50">
        <f>D9/(D13+D10)</f>
        <v>-4.6885723535124635</v>
      </c>
      <c r="E27" s="50">
        <f>E9/(E13+E10)</f>
        <v>-6.7565294378043381</v>
      </c>
      <c r="F27" s="51">
        <f>F9/(F13+F10)</f>
        <v>-4.3458294283036549</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-0.10129719597582972</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Fail</v>
      </c>
      <c r="G30" s="46">
        <f>(COUNTIF(C30:F30, "Pass") * 100) + (COUNTIF(C30:F30, "Fail") * 0)</f>
        <v>300</v>
      </c>
      <c r="H30" s="47" t="s">
        <v>579</v>
      </c>
      <c r="I30" s="20"/>
      <c r="J30" s="20"/>
      <c r="K30" s="20"/>
      <c r="L30" s="20"/>
      <c r="M30" s="20"/>
      <c r="N30" s="20"/>
      <c r="O30" s="20"/>
      <c r="P30" s="20"/>
      <c r="Q30" s="20"/>
      <c r="R30" s="20"/>
      <c r="S30" s="20"/>
      <c r="T30" s="20"/>
      <c r="U30" s="20"/>
      <c r="V30" s="20"/>
    </row>
    <row r="31" spans="1:22" x14ac:dyDescent="0.2">
      <c r="A31" s="20"/>
      <c r="B31" s="39" t="s">
        <v>580</v>
      </c>
      <c r="C31" s="50">
        <f>C17/(C13+C10)</f>
        <v>-0.69589392643284864</v>
      </c>
      <c r="D31" s="50">
        <f>D17/(D13+D10)</f>
        <v>-0.50501780511492389</v>
      </c>
      <c r="E31" s="50">
        <f>E17/(E13+E10)</f>
        <v>-0.77467906153165123</v>
      </c>
      <c r="F31" s="51">
        <f>F17/(F13+F10)</f>
        <v>-0.46235551390190566</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0.36708333333333337</v>
      </c>
      <c r="J2" s="20"/>
      <c r="K2" s="20"/>
      <c r="L2" s="20"/>
      <c r="M2" s="20"/>
      <c r="N2" s="20"/>
      <c r="O2" s="20"/>
      <c r="P2" s="20"/>
      <c r="Q2" s="20"/>
      <c r="R2" s="20"/>
      <c r="S2" s="20"/>
      <c r="T2" s="20"/>
      <c r="U2" s="20"/>
      <c r="V2" s="20"/>
    </row>
    <row r="3" spans="1:22" ht="19" x14ac:dyDescent="0.25">
      <c r="A3" s="20"/>
      <c r="B3" s="26" t="s">
        <v>545</v>
      </c>
      <c r="C3" s="27">
        <v>2576700000</v>
      </c>
      <c r="D3" s="27">
        <v>2198800000</v>
      </c>
      <c r="E3" s="27">
        <v>1976000000</v>
      </c>
      <c r="F3" s="28">
        <v>1221900000</v>
      </c>
      <c r="G3" s="20"/>
      <c r="H3" s="20"/>
      <c r="I3" s="20"/>
      <c r="J3" s="20"/>
      <c r="K3" s="20"/>
      <c r="L3" s="20"/>
      <c r="M3" s="20"/>
      <c r="N3" s="20"/>
      <c r="O3" s="20"/>
      <c r="P3" s="20"/>
      <c r="Q3" s="20"/>
      <c r="R3" s="20"/>
      <c r="S3" s="20"/>
      <c r="T3" s="20"/>
      <c r="U3" s="20"/>
      <c r="V3" s="20"/>
    </row>
    <row r="4" spans="1:22" ht="19" x14ac:dyDescent="0.25">
      <c r="A4" s="20"/>
      <c r="B4" s="29" t="s">
        <v>546</v>
      </c>
      <c r="C4" s="27">
        <v>6083100000</v>
      </c>
      <c r="D4" s="27">
        <v>6271700000</v>
      </c>
      <c r="E4" s="27">
        <v>6587000000</v>
      </c>
      <c r="F4" s="28">
        <v>6855100000</v>
      </c>
      <c r="G4" s="20"/>
      <c r="H4" s="20"/>
      <c r="I4" s="20"/>
      <c r="J4" s="20"/>
      <c r="K4" s="20"/>
      <c r="L4" s="20"/>
      <c r="M4" s="20"/>
      <c r="N4" s="20"/>
      <c r="O4" s="20"/>
      <c r="P4" s="20"/>
      <c r="Q4" s="20"/>
      <c r="R4" s="20"/>
      <c r="S4" s="20"/>
      <c r="T4" s="20"/>
      <c r="U4" s="20"/>
      <c r="V4" s="20"/>
    </row>
    <row r="5" spans="1:22" ht="19" x14ac:dyDescent="0.25">
      <c r="A5" s="20"/>
      <c r="B5" s="29" t="s">
        <v>547</v>
      </c>
      <c r="C5" s="27">
        <v>0</v>
      </c>
      <c r="D5" s="27">
        <v>0</v>
      </c>
      <c r="E5" s="27">
        <v>0</v>
      </c>
      <c r="F5" s="28">
        <v>0</v>
      </c>
      <c r="G5" s="20"/>
      <c r="H5" s="20"/>
      <c r="I5" s="20"/>
      <c r="J5" s="20"/>
      <c r="K5" s="20"/>
      <c r="L5" s="20"/>
      <c r="M5" s="20"/>
      <c r="N5" s="20"/>
      <c r="O5" s="20"/>
      <c r="P5" s="20"/>
      <c r="Q5" s="20"/>
      <c r="R5" s="20"/>
      <c r="S5" s="20"/>
      <c r="T5" s="20"/>
      <c r="U5" s="20"/>
      <c r="V5" s="20"/>
    </row>
    <row r="6" spans="1:22" ht="19" x14ac:dyDescent="0.25">
      <c r="A6" s="20"/>
      <c r="B6" s="29" t="s">
        <v>548</v>
      </c>
      <c r="C6" s="27">
        <v>40823400000</v>
      </c>
      <c r="D6" s="27">
        <v>33275500000</v>
      </c>
      <c r="E6" s="27">
        <v>29509400000</v>
      </c>
      <c r="F6" s="28">
        <v>28260000000</v>
      </c>
      <c r="G6" s="20"/>
      <c r="H6" s="20"/>
      <c r="I6" s="20"/>
      <c r="J6" s="20"/>
      <c r="K6" s="20"/>
      <c r="L6" s="20"/>
      <c r="M6" s="20"/>
      <c r="N6" s="20"/>
      <c r="O6" s="20"/>
      <c r="P6" s="20"/>
      <c r="Q6" s="20"/>
      <c r="R6" s="20"/>
      <c r="S6" s="20"/>
      <c r="T6" s="20"/>
      <c r="U6" s="20"/>
      <c r="V6" s="20"/>
    </row>
    <row r="7" spans="1:22" ht="19" x14ac:dyDescent="0.25">
      <c r="A7" s="20"/>
      <c r="B7" s="29" t="s">
        <v>549</v>
      </c>
      <c r="C7" s="27">
        <v>12812500000</v>
      </c>
      <c r="D7" s="27">
        <v>9578600000</v>
      </c>
      <c r="E7" s="27">
        <v>8101600000</v>
      </c>
      <c r="F7" s="28">
        <v>7331000000</v>
      </c>
      <c r="G7" s="20"/>
      <c r="H7" s="20"/>
      <c r="I7" s="20"/>
      <c r="J7" s="20"/>
      <c r="K7" s="20"/>
      <c r="L7" s="20"/>
      <c r="M7" s="20"/>
      <c r="N7" s="20"/>
      <c r="O7" s="20"/>
      <c r="P7" s="20"/>
      <c r="Q7" s="20"/>
      <c r="R7" s="20"/>
      <c r="S7" s="20"/>
      <c r="T7" s="20"/>
      <c r="U7" s="20"/>
      <c r="V7" s="20"/>
    </row>
    <row r="8" spans="1:22" ht="19" x14ac:dyDescent="0.25">
      <c r="A8" s="20"/>
      <c r="B8" s="29" t="s">
        <v>550</v>
      </c>
      <c r="C8" s="27">
        <v>12132100000</v>
      </c>
      <c r="D8" s="27">
        <v>10529800000</v>
      </c>
      <c r="E8" s="27">
        <v>9813800000</v>
      </c>
      <c r="F8" s="28">
        <v>10539000000</v>
      </c>
      <c r="G8" s="20"/>
      <c r="H8" s="20"/>
      <c r="I8" s="20"/>
      <c r="J8" s="20"/>
      <c r="K8" s="20"/>
      <c r="L8" s="20"/>
      <c r="M8" s="20"/>
      <c r="N8" s="20"/>
      <c r="O8" s="20"/>
      <c r="P8" s="20"/>
      <c r="Q8" s="20"/>
      <c r="R8" s="20"/>
      <c r="S8" s="20"/>
      <c r="T8" s="20"/>
      <c r="U8" s="20"/>
      <c r="V8" s="20"/>
    </row>
    <row r="9" spans="1:22" ht="19" x14ac:dyDescent="0.25">
      <c r="A9" s="20"/>
      <c r="B9" s="29" t="s">
        <v>551</v>
      </c>
      <c r="C9" s="27">
        <v>24944600000</v>
      </c>
      <c r="D9" s="27">
        <v>20108400000</v>
      </c>
      <c r="E9" s="27">
        <v>17915400000</v>
      </c>
      <c r="F9" s="28">
        <v>17870000000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15780300000</v>
      </c>
      <c r="D12" s="27">
        <v>13402400000</v>
      </c>
      <c r="E12" s="27">
        <v>12025800000</v>
      </c>
      <c r="F12" s="28">
        <v>11005200000</v>
      </c>
      <c r="G12" s="20"/>
      <c r="H12" s="20"/>
      <c r="I12" s="20"/>
      <c r="J12" s="20"/>
      <c r="K12" s="20"/>
      <c r="L12" s="20"/>
      <c r="M12" s="20"/>
      <c r="N12" s="20"/>
      <c r="O12" s="20"/>
      <c r="P12" s="20"/>
      <c r="Q12" s="20"/>
      <c r="R12" s="20"/>
      <c r="S12" s="20"/>
      <c r="T12" s="20"/>
      <c r="U12" s="20"/>
      <c r="V12" s="20"/>
    </row>
    <row r="13" spans="1:22" ht="19" x14ac:dyDescent="0.25">
      <c r="A13" s="20"/>
      <c r="B13" s="29" t="s">
        <v>555</v>
      </c>
      <c r="C13" s="27">
        <v>15878800000</v>
      </c>
      <c r="D13" s="27">
        <v>13167100000</v>
      </c>
      <c r="E13" s="27">
        <v>11594000000</v>
      </c>
      <c r="F13" s="28">
        <v>10390000000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410900000</v>
      </c>
      <c r="D15" s="27">
        <v>341200000</v>
      </c>
      <c r="E15" s="27">
        <v>324100000</v>
      </c>
      <c r="F15" s="28">
        <v>273900000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4190000000</v>
      </c>
      <c r="D17" s="34">
        <v>3027000000</v>
      </c>
      <c r="E17" s="34">
        <v>2186700000</v>
      </c>
      <c r="F17" s="35">
        <v>2987200000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0.68879354276602389</v>
      </c>
      <c r="D24" s="50">
        <f>D17/(D4)</f>
        <v>0.4826442591322927</v>
      </c>
      <c r="E24" s="50">
        <f>E17/(E4)</f>
        <v>0.33197206619098224</v>
      </c>
      <c r="F24" s="51">
        <f>F17/(F4)</f>
        <v>0.43576315443976016</v>
      </c>
      <c r="G24" s="46">
        <f>(IF(C24 &gt; 0.5, 100, IF(C24 &gt;= 0.2, 50, 0))) +
  (IF(D24 &gt; 0.5, 100, IF(D24 &gt;= 0.2, 50, 0))) +
  (IF(E24 &gt; 0.5, 100, IF(E24 &gt;= 0.2, 50, 0))) +
  (IF(F24 &gt; 0.5, 100, IF(F24 &gt;= 0.2, 50, 0)))</f>
        <v>250</v>
      </c>
      <c r="H24" s="47" t="s">
        <v>571</v>
      </c>
      <c r="I24" s="20"/>
      <c r="J24" s="20"/>
      <c r="K24" s="20"/>
      <c r="L24" s="20"/>
      <c r="M24" s="20"/>
      <c r="N24" s="20"/>
      <c r="O24" s="20"/>
      <c r="P24" s="20"/>
      <c r="Q24" s="20"/>
      <c r="R24" s="20"/>
      <c r="S24" s="20"/>
      <c r="T24" s="20"/>
      <c r="U24" s="20"/>
      <c r="V24" s="20"/>
    </row>
    <row r="25" spans="1:22" x14ac:dyDescent="0.2">
      <c r="A25" s="20"/>
      <c r="B25" s="39" t="s">
        <v>487</v>
      </c>
      <c r="C25" s="50">
        <f>C17/C6</f>
        <v>0.10263721297099213</v>
      </c>
      <c r="D25" s="50">
        <f>D17/D6</f>
        <v>9.0967829183633608E-2</v>
      </c>
      <c r="E25" s="50">
        <f>E17/E6</f>
        <v>7.4101811626125919E-2</v>
      </c>
      <c r="F25" s="51">
        <f>F17/F6</f>
        <v>0.1057041755130927</v>
      </c>
      <c r="G25" s="46">
        <f>(IF(C25 &gt; 0.17, 100, IF(C25 &gt;= 0.1, 50, 0))) +
  (IF(D25 &gt; 0.17, 100, IF(D25 &gt;= 0.1, 50, 0))) +
  (IF(E25 &gt; 0.17, 100, IF(E25 &gt;= 0.1, 50, 0))) +
  (IF(F25 &gt; 0.17, 100, IF(F25 &gt;= 0.1, 50, 0)))</f>
        <v>100</v>
      </c>
      <c r="H25" s="47" t="s">
        <v>572</v>
      </c>
      <c r="I25" s="20"/>
      <c r="J25" s="20"/>
      <c r="K25" s="20"/>
      <c r="L25" s="20"/>
      <c r="M25" s="20"/>
      <c r="N25" s="20"/>
      <c r="O25" s="20"/>
      <c r="P25" s="20"/>
      <c r="Q25" s="20"/>
      <c r="R25" s="20"/>
      <c r="S25" s="20"/>
      <c r="T25" s="20"/>
      <c r="U25" s="20"/>
      <c r="V25" s="20"/>
    </row>
    <row r="26" spans="1:22" x14ac:dyDescent="0.2">
      <c r="A26" s="20"/>
      <c r="B26" s="39" t="s">
        <v>489</v>
      </c>
      <c r="C26" s="50">
        <f>C8/C6</f>
        <v>0.29718494784853783</v>
      </c>
      <c r="D26" s="50">
        <f>D8/D6</f>
        <v>0.31644302865471591</v>
      </c>
      <c r="E26" s="50">
        <f>E8/E6</f>
        <v>0.33256521650728244</v>
      </c>
      <c r="F26" s="51">
        <f>F8/F6</f>
        <v>0.37292993630573246</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1.5709373504295034</v>
      </c>
      <c r="D27" s="50">
        <f>D9/(D13+D10)</f>
        <v>1.5271699918736852</v>
      </c>
      <c r="E27" s="50">
        <f>E9/(E13+E10)</f>
        <v>1.5452302915301017</v>
      </c>
      <c r="F27" s="51">
        <f>F9/(F13+F10)</f>
        <v>1.7199230028873917</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0.12821065997685563</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0.26387384437111117</v>
      </c>
      <c r="D31" s="50">
        <f>D17/(D13+D10)</f>
        <v>0.22989116813877011</v>
      </c>
      <c r="E31" s="50">
        <f>E17/(E13+E10)</f>
        <v>0.18860617560807313</v>
      </c>
      <c r="F31" s="51">
        <f>F17/(F13+F10)</f>
        <v>0.28750721847930705</v>
      </c>
      <c r="G31" s="46">
        <f>(IF(C31 &gt; 0.23, 100, 0)) +
  (IF(D31 &gt; 0.23, 100, 0)) +
  (IF(E31 &gt; 0.23, 100, 0)) +
  (IF(F31 &gt; 0.23, 100, 0))</f>
        <v>200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0.69583333333333341</v>
      </c>
      <c r="J2" s="20"/>
      <c r="K2" s="20"/>
      <c r="L2" s="20"/>
      <c r="M2" s="20"/>
      <c r="N2" s="20"/>
      <c r="O2" s="20"/>
      <c r="P2" s="20"/>
      <c r="Q2" s="20"/>
      <c r="R2" s="20"/>
      <c r="S2" s="20"/>
      <c r="T2" s="20"/>
      <c r="U2" s="20"/>
      <c r="V2" s="20"/>
    </row>
    <row r="3" spans="1:22" ht="19" x14ac:dyDescent="0.25">
      <c r="A3" s="20"/>
      <c r="B3" s="26" t="s">
        <v>545</v>
      </c>
      <c r="C3" s="27">
        <v>1013100000</v>
      </c>
      <c r="D3" s="27">
        <v>977300000</v>
      </c>
      <c r="E3" s="27">
        <v>902500000</v>
      </c>
      <c r="F3" s="28">
        <v>787900000</v>
      </c>
      <c r="G3" s="20"/>
      <c r="H3" s="20"/>
      <c r="I3" s="20"/>
      <c r="J3" s="20"/>
      <c r="K3" s="20"/>
      <c r="L3" s="20"/>
      <c r="M3" s="20"/>
      <c r="N3" s="20"/>
      <c r="O3" s="20"/>
      <c r="P3" s="20"/>
      <c r="Q3" s="20"/>
      <c r="R3" s="20"/>
      <c r="S3" s="20"/>
      <c r="T3" s="20"/>
      <c r="U3" s="20"/>
      <c r="V3" s="20"/>
    </row>
    <row r="4" spans="1:22" ht="19" x14ac:dyDescent="0.25">
      <c r="A4" s="20"/>
      <c r="B4" s="29" t="s">
        <v>546</v>
      </c>
      <c r="C4" s="27">
        <v>4143400000</v>
      </c>
      <c r="D4" s="27">
        <v>4198300000</v>
      </c>
      <c r="E4" s="27">
        <v>3767300000</v>
      </c>
      <c r="F4" s="28">
        <v>3427600000</v>
      </c>
      <c r="G4" s="20"/>
      <c r="H4" s="20"/>
      <c r="I4" s="20"/>
      <c r="J4" s="20"/>
      <c r="K4" s="20"/>
      <c r="L4" s="20"/>
      <c r="M4" s="20"/>
      <c r="N4" s="20"/>
      <c r="O4" s="20"/>
      <c r="P4" s="20"/>
      <c r="Q4" s="20"/>
      <c r="R4" s="20"/>
      <c r="S4" s="20"/>
      <c r="T4" s="20"/>
      <c r="U4" s="20"/>
      <c r="V4" s="20"/>
    </row>
    <row r="5" spans="1:22" ht="19" x14ac:dyDescent="0.25">
      <c r="A5" s="20"/>
      <c r="B5" s="29" t="s">
        <v>547</v>
      </c>
      <c r="C5" s="27">
        <v>922400000</v>
      </c>
      <c r="D5" s="27">
        <v>922400000</v>
      </c>
      <c r="E5" s="27">
        <v>923500000</v>
      </c>
      <c r="F5" s="28">
        <v>863500000</v>
      </c>
      <c r="G5" s="20"/>
      <c r="H5" s="20"/>
      <c r="I5" s="20"/>
      <c r="J5" s="20"/>
      <c r="K5" s="20"/>
      <c r="L5" s="20"/>
      <c r="M5" s="20"/>
      <c r="N5" s="20"/>
      <c r="O5" s="20"/>
      <c r="P5" s="20"/>
      <c r="Q5" s="20"/>
      <c r="R5" s="20"/>
      <c r="S5" s="20"/>
      <c r="T5" s="20"/>
      <c r="U5" s="20"/>
      <c r="V5" s="20"/>
    </row>
    <row r="6" spans="1:22" ht="19" x14ac:dyDescent="0.25">
      <c r="A6" s="20"/>
      <c r="B6" s="29" t="s">
        <v>548</v>
      </c>
      <c r="C6" s="27">
        <v>8681100000</v>
      </c>
      <c r="D6" s="27">
        <v>8003800000</v>
      </c>
      <c r="E6" s="27">
        <v>7836800000</v>
      </c>
      <c r="F6" s="28">
        <v>7433200000</v>
      </c>
      <c r="G6" s="20"/>
      <c r="H6" s="20"/>
      <c r="I6" s="20"/>
      <c r="J6" s="20"/>
      <c r="K6" s="20"/>
      <c r="L6" s="20"/>
      <c r="M6" s="20"/>
      <c r="N6" s="20"/>
      <c r="O6" s="20"/>
      <c r="P6" s="20"/>
      <c r="Q6" s="20"/>
      <c r="R6" s="20"/>
      <c r="S6" s="20"/>
      <c r="T6" s="20"/>
      <c r="U6" s="20"/>
      <c r="V6" s="20"/>
    </row>
    <row r="7" spans="1:22" ht="19" x14ac:dyDescent="0.25">
      <c r="A7" s="20"/>
      <c r="B7" s="29" t="s">
        <v>549</v>
      </c>
      <c r="C7" s="27">
        <v>1265700000</v>
      </c>
      <c r="D7" s="27">
        <v>875500000</v>
      </c>
      <c r="E7" s="27">
        <v>884800000</v>
      </c>
      <c r="F7" s="28">
        <v>782600000</v>
      </c>
      <c r="G7" s="20"/>
      <c r="H7" s="20"/>
      <c r="I7" s="20"/>
      <c r="J7" s="20"/>
      <c r="K7" s="20"/>
      <c r="L7" s="20"/>
      <c r="M7" s="20"/>
      <c r="N7" s="20"/>
      <c r="O7" s="20"/>
      <c r="P7" s="20"/>
      <c r="Q7" s="20"/>
      <c r="R7" s="20"/>
      <c r="S7" s="20"/>
      <c r="T7" s="20"/>
      <c r="U7" s="20"/>
      <c r="V7" s="20"/>
    </row>
    <row r="8" spans="1:22" ht="19" x14ac:dyDescent="0.25">
      <c r="A8" s="20"/>
      <c r="B8" s="29" t="s">
        <v>550</v>
      </c>
      <c r="C8" s="27">
        <v>3418100000</v>
      </c>
      <c r="D8" s="27">
        <v>3461200000</v>
      </c>
      <c r="E8" s="27">
        <v>3344800000</v>
      </c>
      <c r="F8" s="28">
        <v>3404300000</v>
      </c>
      <c r="G8" s="20"/>
      <c r="H8" s="20"/>
      <c r="I8" s="20"/>
      <c r="J8" s="20"/>
      <c r="K8" s="20"/>
      <c r="L8" s="20"/>
      <c r="M8" s="20"/>
      <c r="N8" s="20"/>
      <c r="O8" s="20"/>
      <c r="P8" s="20"/>
      <c r="Q8" s="20"/>
      <c r="R8" s="20"/>
      <c r="S8" s="20"/>
      <c r="T8" s="20"/>
      <c r="U8" s="20"/>
      <c r="V8" s="20"/>
    </row>
    <row r="9" spans="1:22" ht="19" x14ac:dyDescent="0.25">
      <c r="A9" s="20"/>
      <c r="B9" s="29" t="s">
        <v>551</v>
      </c>
      <c r="C9" s="27">
        <v>4683800000</v>
      </c>
      <c r="D9" s="27">
        <v>4336700000</v>
      </c>
      <c r="E9" s="27">
        <v>4229600000</v>
      </c>
      <c r="F9" s="28">
        <v>4186900000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3447200000</v>
      </c>
      <c r="D12" s="27">
        <v>3186800000</v>
      </c>
      <c r="E12" s="27">
        <v>3102100000</v>
      </c>
      <c r="F12" s="28">
        <v>2835500000</v>
      </c>
      <c r="G12" s="20"/>
      <c r="H12" s="20"/>
      <c r="I12" s="20"/>
      <c r="J12" s="20"/>
      <c r="K12" s="20"/>
      <c r="L12" s="20"/>
      <c r="M12" s="20"/>
      <c r="N12" s="20"/>
      <c r="O12" s="20"/>
      <c r="P12" s="20"/>
      <c r="Q12" s="20"/>
      <c r="R12" s="20"/>
      <c r="S12" s="20"/>
      <c r="T12" s="20"/>
      <c r="U12" s="20"/>
      <c r="V12" s="20"/>
    </row>
    <row r="13" spans="1:22" ht="19" x14ac:dyDescent="0.25">
      <c r="A13" s="20"/>
      <c r="B13" s="29" t="s">
        <v>555</v>
      </c>
      <c r="C13" s="27">
        <v>3997300000</v>
      </c>
      <c r="D13" s="27">
        <v>3667100000</v>
      </c>
      <c r="E13" s="27">
        <v>3607200000</v>
      </c>
      <c r="F13" s="28">
        <v>3246300000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1315100000</v>
      </c>
      <c r="D17" s="34">
        <v>1495000000</v>
      </c>
      <c r="E17" s="34">
        <v>1094100000</v>
      </c>
      <c r="F17" s="35">
        <v>1032800000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f>C17/(C4)</f>
        <v>0.31739634116908821</v>
      </c>
      <c r="D24" s="50">
        <f>D17/(D4)</f>
        <v>0.35609651525617514</v>
      </c>
      <c r="E24" s="50">
        <f>E17/(E4)</f>
        <v>0.29042019483449688</v>
      </c>
      <c r="F24" s="51">
        <f>F17/(F4)</f>
        <v>0.30131870696697399</v>
      </c>
      <c r="G24" s="46">
        <f>(IF(C24 &gt; 0.5, 100, IF(C24 &gt;= 0.2, 50, 0))) +
  (IF(D24 &gt; 0.5, 100, IF(D24 &gt;= 0.2, 50, 0))) +
  (IF(E24 &gt; 0.5, 100, IF(E24 &gt;= 0.2, 50, 0))) +
  (IF(F24 &gt; 0.5, 100, IF(F24 &gt;= 0.2, 50, 0)))</f>
        <v>200</v>
      </c>
      <c r="H24" s="47" t="s">
        <v>571</v>
      </c>
      <c r="I24" s="20"/>
      <c r="J24" s="20"/>
      <c r="K24" s="20"/>
      <c r="L24" s="20"/>
      <c r="M24" s="20"/>
      <c r="N24" s="20"/>
      <c r="O24" s="20"/>
      <c r="P24" s="20"/>
      <c r="Q24" s="20"/>
      <c r="R24" s="20"/>
      <c r="S24" s="20"/>
      <c r="T24" s="20"/>
      <c r="U24" s="20"/>
      <c r="V24" s="20"/>
    </row>
    <row r="25" spans="1:22" x14ac:dyDescent="0.2">
      <c r="A25" s="20"/>
      <c r="B25" s="39" t="s">
        <v>487</v>
      </c>
      <c r="C25" s="50">
        <f>C17/C6</f>
        <v>0.1514900185460368</v>
      </c>
      <c r="D25" s="50">
        <f>D17/D6</f>
        <v>0.18678627651865365</v>
      </c>
      <c r="E25" s="50">
        <f>E17/E6</f>
        <v>0.13961055532870559</v>
      </c>
      <c r="F25" s="51">
        <f>F17/F6</f>
        <v>0.13894419630845398</v>
      </c>
      <c r="G25" s="46">
        <f>(IF(C25 &gt; 0.17, 100, IF(C25 &gt;= 0.1, 50, 0))) +
  (IF(D25 &gt; 0.17, 100, IF(D25 &gt;= 0.1, 50, 0))) +
  (IF(E25 &gt; 0.17, 100, IF(E25 &gt;= 0.1, 50, 0))) +
  (IF(F25 &gt; 0.17, 100, IF(F25 &gt;= 0.1, 50, 0)))</f>
        <v>250</v>
      </c>
      <c r="H25" s="47" t="s">
        <v>572</v>
      </c>
      <c r="I25" s="20"/>
      <c r="J25" s="20"/>
      <c r="K25" s="20"/>
      <c r="L25" s="20"/>
      <c r="M25" s="20"/>
      <c r="N25" s="20"/>
      <c r="O25" s="20"/>
      <c r="P25" s="20"/>
      <c r="Q25" s="20"/>
      <c r="R25" s="20"/>
      <c r="S25" s="20"/>
      <c r="T25" s="20"/>
      <c r="U25" s="20"/>
      <c r="V25" s="20"/>
    </row>
    <row r="26" spans="1:22" x14ac:dyDescent="0.2">
      <c r="A26" s="20"/>
      <c r="B26" s="39" t="s">
        <v>489</v>
      </c>
      <c r="C26" s="50">
        <f>C8/C6</f>
        <v>0.39374042460056907</v>
      </c>
      <c r="D26" s="50">
        <f>D8/D6</f>
        <v>0.43244458882031034</v>
      </c>
      <c r="E26" s="50">
        <f>E8/E6</f>
        <v>0.42680685994283379</v>
      </c>
      <c r="F26" s="51">
        <f>F8/F6</f>
        <v>0.45798579346714741</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1.171740925124459</v>
      </c>
      <c r="D27" s="50">
        <f>D9/(D13+D10)</f>
        <v>1.1825966022197376</v>
      </c>
      <c r="E27" s="50">
        <f>E9/(E13+E10)</f>
        <v>1.1725438012863163</v>
      </c>
      <c r="F27" s="51">
        <f>F9/(F13+F10)</f>
        <v>1.2897452484366818</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6.7679454963476507E-2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0.32899707302429138</v>
      </c>
      <c r="D31" s="50">
        <f>D17/(D13+D10)</f>
        <v>0.40767909247088979</v>
      </c>
      <c r="E31" s="50">
        <f>E17/(E13+E10)</f>
        <v>0.30331004657351962</v>
      </c>
      <c r="F31" s="51">
        <f>F17/(F13+F10)</f>
        <v>0.318146813295136</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612</v>
      </c>
      <c r="D2" s="23" t="s">
        <v>613</v>
      </c>
      <c r="E2" s="23" t="s">
        <v>614</v>
      </c>
      <c r="F2" s="23" t="s">
        <v>615</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0.46250000000000002</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617800000</v>
      </c>
      <c r="D4" s="27">
        <v>599800000</v>
      </c>
      <c r="E4" s="27">
        <v>581300000</v>
      </c>
      <c r="F4" s="28">
        <v>606800000</v>
      </c>
      <c r="G4" s="20"/>
      <c r="H4" s="20"/>
      <c r="I4" s="20"/>
      <c r="J4" s="20"/>
      <c r="K4" s="20"/>
      <c r="L4" s="20"/>
      <c r="M4" s="20"/>
      <c r="N4" s="20"/>
      <c r="O4" s="20"/>
      <c r="P4" s="20"/>
      <c r="Q4" s="20"/>
      <c r="R4" s="20"/>
      <c r="S4" s="20"/>
      <c r="T4" s="20"/>
      <c r="U4" s="20"/>
      <c r="V4" s="20"/>
    </row>
    <row r="5" spans="1:22" ht="19" x14ac:dyDescent="0.25">
      <c r="A5" s="20"/>
      <c r="B5" s="29" t="s">
        <v>547</v>
      </c>
      <c r="C5" s="27">
        <v>2926800000</v>
      </c>
      <c r="D5" s="27">
        <v>2747700000</v>
      </c>
      <c r="E5" s="27">
        <v>2710100000</v>
      </c>
      <c r="F5" s="28">
        <v>1812900000</v>
      </c>
      <c r="G5" s="20"/>
      <c r="H5" s="20"/>
      <c r="I5" s="20"/>
      <c r="J5" s="20"/>
      <c r="K5" s="20"/>
      <c r="L5" s="20"/>
      <c r="M5" s="20"/>
      <c r="N5" s="20"/>
      <c r="O5" s="20"/>
      <c r="P5" s="20"/>
      <c r="Q5" s="20"/>
      <c r="R5" s="20"/>
      <c r="S5" s="20"/>
      <c r="T5" s="20"/>
      <c r="U5" s="20"/>
      <c r="V5" s="20"/>
    </row>
    <row r="6" spans="1:22" ht="19" x14ac:dyDescent="0.25">
      <c r="A6" s="20"/>
      <c r="B6" s="29" t="s">
        <v>548</v>
      </c>
      <c r="C6" s="27">
        <v>14501100000</v>
      </c>
      <c r="D6" s="27">
        <v>12253600000</v>
      </c>
      <c r="E6" s="27">
        <v>10241600000</v>
      </c>
      <c r="F6" s="28">
        <v>9065400000</v>
      </c>
      <c r="G6" s="20"/>
      <c r="H6" s="20"/>
      <c r="I6" s="20"/>
      <c r="J6" s="20"/>
      <c r="K6" s="20"/>
      <c r="L6" s="20"/>
      <c r="M6" s="20"/>
      <c r="N6" s="20"/>
      <c r="O6" s="20"/>
      <c r="P6" s="20"/>
      <c r="Q6" s="20"/>
      <c r="R6" s="20"/>
      <c r="S6" s="20"/>
      <c r="T6" s="20"/>
      <c r="U6" s="20"/>
      <c r="V6" s="20"/>
    </row>
    <row r="7" spans="1:22" ht="19" x14ac:dyDescent="0.25">
      <c r="A7" s="20"/>
      <c r="B7" s="29" t="s">
        <v>549</v>
      </c>
      <c r="C7" s="27">
        <v>7737500000</v>
      </c>
      <c r="D7" s="27">
        <v>8306300000</v>
      </c>
      <c r="E7" s="27">
        <v>5116700000</v>
      </c>
      <c r="F7" s="28">
        <v>2691700000</v>
      </c>
      <c r="G7" s="20"/>
      <c r="H7" s="20"/>
      <c r="I7" s="20"/>
      <c r="J7" s="20"/>
      <c r="K7" s="20"/>
      <c r="L7" s="20"/>
      <c r="M7" s="20"/>
      <c r="N7" s="20"/>
      <c r="O7" s="20"/>
      <c r="P7" s="20"/>
      <c r="Q7" s="20"/>
      <c r="R7" s="20"/>
      <c r="S7" s="20"/>
      <c r="T7" s="20"/>
      <c r="U7" s="20"/>
      <c r="V7" s="20"/>
    </row>
    <row r="8" spans="1:22" ht="19" x14ac:dyDescent="0.25">
      <c r="A8" s="20"/>
      <c r="B8" s="29" t="s">
        <v>550</v>
      </c>
      <c r="C8" s="27">
        <v>5015200000</v>
      </c>
      <c r="D8" s="27">
        <v>3737300000</v>
      </c>
      <c r="E8" s="27">
        <v>4361300000</v>
      </c>
      <c r="F8" s="28">
        <v>5271900000</v>
      </c>
      <c r="G8" s="20"/>
      <c r="H8" s="20"/>
      <c r="I8" s="20"/>
      <c r="J8" s="20"/>
      <c r="K8" s="20"/>
      <c r="L8" s="20"/>
      <c r="M8" s="20"/>
      <c r="N8" s="20"/>
      <c r="O8" s="20"/>
      <c r="P8" s="20"/>
      <c r="Q8" s="20"/>
      <c r="R8" s="20"/>
      <c r="S8" s="20"/>
      <c r="T8" s="20"/>
      <c r="U8" s="20"/>
      <c r="V8" s="20"/>
    </row>
    <row r="9" spans="1:22" ht="19" x14ac:dyDescent="0.25">
      <c r="A9" s="20"/>
      <c r="B9" s="29" t="s">
        <v>551</v>
      </c>
      <c r="C9" s="27">
        <v>12752700000</v>
      </c>
      <c r="D9" s="27">
        <v>12043600000</v>
      </c>
      <c r="E9" s="27">
        <v>9478000000</v>
      </c>
      <c r="F9" s="28">
        <v>7963600000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-1227400000</v>
      </c>
      <c r="D12" s="27">
        <v>-1667100000</v>
      </c>
      <c r="E12" s="27">
        <v>-1666800000</v>
      </c>
      <c r="F12" s="28">
        <v>-1167900000</v>
      </c>
      <c r="G12" s="20"/>
      <c r="H12" s="20"/>
      <c r="I12" s="20"/>
      <c r="J12" s="20"/>
      <c r="K12" s="20"/>
      <c r="L12" s="20"/>
      <c r="M12" s="20"/>
      <c r="N12" s="20"/>
      <c r="O12" s="20"/>
      <c r="P12" s="20"/>
      <c r="Q12" s="20"/>
      <c r="R12" s="20"/>
      <c r="S12" s="20"/>
      <c r="T12" s="20"/>
      <c r="U12" s="20"/>
      <c r="V12" s="20"/>
    </row>
    <row r="13" spans="1:22" ht="19" x14ac:dyDescent="0.25">
      <c r="A13" s="20"/>
      <c r="B13" s="29" t="s">
        <v>555</v>
      </c>
      <c r="C13" s="27">
        <v>1748400000</v>
      </c>
      <c r="D13" s="27">
        <v>210000000</v>
      </c>
      <c r="E13" s="27">
        <v>763600000</v>
      </c>
      <c r="F13" s="28">
        <v>1101800000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1604000000</v>
      </c>
      <c r="D15" s="27">
        <v>1417700000</v>
      </c>
      <c r="E15" s="27">
        <v>1140400000</v>
      </c>
      <c r="F15" s="28">
        <v>768100000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2777500000</v>
      </c>
      <c r="D17" s="34">
        <v>1984700000</v>
      </c>
      <c r="E17" s="34">
        <v>1503000000</v>
      </c>
      <c r="F17" s="35">
        <v>1035700000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4.4957915182907087</v>
      </c>
      <c r="D24" s="50">
        <f>D17/(D4)</f>
        <v>3.3089363121040347</v>
      </c>
      <c r="E24" s="50">
        <f>E17/(E4)</f>
        <v>2.585584035781868</v>
      </c>
      <c r="F24" s="51">
        <f>F17/(F4)</f>
        <v>1.7068226763348715</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0.19153719373013081</v>
      </c>
      <c r="D25" s="50">
        <f>D17/D6</f>
        <v>0.16196872755761571</v>
      </c>
      <c r="E25" s="50">
        <f>E17/E6</f>
        <v>0.14675441337291048</v>
      </c>
      <c r="F25" s="51">
        <f>F17/F6</f>
        <v>0.11424757870584862</v>
      </c>
      <c r="G25" s="46">
        <f>(IF(C25 &gt; 0.17, 100, IF(C25 &gt;= 0.1, 50, 0))) +
  (IF(D25 &gt; 0.17, 100, IF(D25 &gt;= 0.1, 50, 0))) +
  (IF(E25 &gt; 0.17, 100, IF(E25 &gt;= 0.1, 50, 0))) +
  (IF(F25 &gt; 0.17, 100, IF(F25 &gt;= 0.1, 50, 0)))</f>
        <v>250</v>
      </c>
      <c r="H25" s="47" t="s">
        <v>572</v>
      </c>
      <c r="I25" s="20"/>
      <c r="J25" s="20"/>
      <c r="K25" s="20"/>
      <c r="L25" s="20"/>
      <c r="M25" s="20"/>
      <c r="N25" s="20"/>
      <c r="O25" s="20"/>
      <c r="P25" s="20"/>
      <c r="Q25" s="20"/>
      <c r="R25" s="20"/>
      <c r="S25" s="20"/>
      <c r="T25" s="20"/>
      <c r="U25" s="20"/>
      <c r="V25" s="20"/>
    </row>
    <row r="26" spans="1:22" x14ac:dyDescent="0.2">
      <c r="A26" s="20"/>
      <c r="B26" s="39" t="s">
        <v>489</v>
      </c>
      <c r="C26" s="50">
        <f>C8/C6</f>
        <v>0.34584962520084683</v>
      </c>
      <c r="D26" s="50">
        <f>D8/D6</f>
        <v>0.30499608278383494</v>
      </c>
      <c r="E26" s="50">
        <f>E8/E6</f>
        <v>0.42584166536478674</v>
      </c>
      <c r="F26" s="51">
        <f>F8/F6</f>
        <v>0.58154080349460591</v>
      </c>
      <c r="G26" s="46">
        <f>(IF(C26 &lt; 0.5, 100, 0)) +
  (IF(D26 &lt; 0.5, 100, 0)) +
  (IF(E26 &lt; 0.5, 100, 0)) +
  (IF(F26 &lt; 0.5, 100, 0))</f>
        <v>300</v>
      </c>
      <c r="H26" s="47" t="s">
        <v>573</v>
      </c>
      <c r="I26" s="20"/>
      <c r="J26" s="20"/>
      <c r="K26" s="20"/>
      <c r="L26" s="20"/>
      <c r="M26" s="20"/>
      <c r="N26" s="20"/>
      <c r="O26" s="20"/>
      <c r="P26" s="20"/>
      <c r="Q26" s="20"/>
      <c r="R26" s="20"/>
      <c r="S26" s="20"/>
      <c r="T26" s="20"/>
      <c r="U26" s="20"/>
      <c r="V26" s="20"/>
    </row>
    <row r="27" spans="1:22" x14ac:dyDescent="0.2">
      <c r="A27" s="20"/>
      <c r="B27" s="39" t="s">
        <v>574</v>
      </c>
      <c r="C27" s="50">
        <f>C9/(C13+C10)</f>
        <v>7.2939258750857929</v>
      </c>
      <c r="D27" s="50">
        <f>D9/(D13+D10)</f>
        <v>57.350476190476193</v>
      </c>
      <c r="E27" s="50">
        <f>E9/(E13+E10)</f>
        <v>12.412257726558408</v>
      </c>
      <c r="F27" s="51">
        <f>F9/(F13+F10)</f>
        <v>7.2278090397531312</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5.4535181767468598E-2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1.5885952871196523</v>
      </c>
      <c r="D31" s="50">
        <f>D17/(D13+D10)</f>
        <v>9.4509523809523817</v>
      </c>
      <c r="E31" s="50">
        <f>E17/(E13+E10)</f>
        <v>1.968308014667365</v>
      </c>
      <c r="F31" s="51">
        <f>F17/(F13+F10)</f>
        <v>0.94000726084588859</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0.3808333333333333</v>
      </c>
      <c r="J2" s="20"/>
      <c r="K2" s="20"/>
      <c r="L2" s="20"/>
      <c r="M2" s="20"/>
      <c r="N2" s="20"/>
      <c r="O2" s="20"/>
      <c r="P2" s="20"/>
      <c r="Q2" s="20"/>
      <c r="R2" s="20"/>
      <c r="S2" s="20"/>
      <c r="T2" s="20"/>
      <c r="U2" s="20"/>
      <c r="V2" s="20"/>
    </row>
    <row r="3" spans="1:22" ht="19" x14ac:dyDescent="0.25">
      <c r="A3" s="20"/>
      <c r="B3" s="26" t="s">
        <v>545</v>
      </c>
      <c r="C3" s="27">
        <v>1414000000</v>
      </c>
      <c r="D3" s="27">
        <v>1342000000</v>
      </c>
      <c r="E3" s="27">
        <v>1504000000</v>
      </c>
      <c r="F3" s="28">
        <v>1757000000</v>
      </c>
      <c r="G3" s="20"/>
      <c r="H3" s="20"/>
      <c r="I3" s="20"/>
      <c r="J3" s="20"/>
      <c r="K3" s="20"/>
      <c r="L3" s="20"/>
      <c r="M3" s="20"/>
      <c r="N3" s="20"/>
      <c r="O3" s="20"/>
      <c r="P3" s="20"/>
      <c r="Q3" s="20"/>
      <c r="R3" s="20"/>
      <c r="S3" s="20"/>
      <c r="T3" s="20"/>
      <c r="U3" s="20"/>
      <c r="V3" s="20"/>
    </row>
    <row r="4" spans="1:22" ht="19" x14ac:dyDescent="0.25">
      <c r="A4" s="20"/>
      <c r="B4" s="29" t="s">
        <v>546</v>
      </c>
      <c r="C4" s="27">
        <v>2849000000</v>
      </c>
      <c r="D4" s="27">
        <v>3153000000</v>
      </c>
      <c r="E4" s="27">
        <v>3366000000</v>
      </c>
      <c r="F4" s="28">
        <v>3596000000</v>
      </c>
      <c r="G4" s="20"/>
      <c r="H4" s="20"/>
      <c r="I4" s="20"/>
      <c r="J4" s="20"/>
      <c r="K4" s="20"/>
      <c r="L4" s="20"/>
      <c r="M4" s="20"/>
      <c r="N4" s="20"/>
      <c r="O4" s="20"/>
      <c r="P4" s="20"/>
      <c r="Q4" s="20"/>
      <c r="R4" s="20"/>
      <c r="S4" s="20"/>
      <c r="T4" s="20"/>
      <c r="U4" s="20"/>
      <c r="V4" s="20"/>
    </row>
    <row r="5" spans="1:22" ht="19" x14ac:dyDescent="0.25">
      <c r="A5" s="20"/>
      <c r="B5" s="29" t="s">
        <v>547</v>
      </c>
      <c r="C5" s="27">
        <v>16516000000</v>
      </c>
      <c r="D5" s="27">
        <v>16499000000</v>
      </c>
      <c r="E5" s="27">
        <v>16584000000</v>
      </c>
      <c r="F5" s="28">
        <v>16612000000</v>
      </c>
      <c r="G5" s="20"/>
      <c r="H5" s="20"/>
      <c r="I5" s="20"/>
      <c r="J5" s="20"/>
      <c r="K5" s="20"/>
      <c r="L5" s="20"/>
      <c r="M5" s="20"/>
      <c r="N5" s="20"/>
      <c r="O5" s="20"/>
      <c r="P5" s="20"/>
      <c r="Q5" s="20"/>
      <c r="R5" s="20"/>
      <c r="S5" s="20"/>
      <c r="T5" s="20"/>
      <c r="U5" s="20"/>
      <c r="V5" s="20"/>
    </row>
    <row r="6" spans="1:22" ht="19" x14ac:dyDescent="0.25">
      <c r="A6" s="20"/>
      <c r="B6" s="29" t="s">
        <v>548</v>
      </c>
      <c r="C6" s="27">
        <v>53543000000</v>
      </c>
      <c r="D6" s="27">
        <v>58393000000</v>
      </c>
      <c r="E6" s="27">
        <v>58620000000</v>
      </c>
      <c r="F6" s="28">
        <v>52663000000</v>
      </c>
      <c r="G6" s="20"/>
      <c r="H6" s="20"/>
      <c r="I6" s="20"/>
      <c r="J6" s="20"/>
      <c r="K6" s="20"/>
      <c r="L6" s="20"/>
      <c r="M6" s="20"/>
      <c r="N6" s="20"/>
      <c r="O6" s="20"/>
      <c r="P6" s="20"/>
      <c r="Q6" s="20"/>
      <c r="R6" s="20"/>
      <c r="S6" s="20"/>
      <c r="T6" s="20"/>
      <c r="U6" s="20"/>
      <c r="V6" s="20"/>
    </row>
    <row r="7" spans="1:22" ht="19" x14ac:dyDescent="0.25">
      <c r="A7" s="20"/>
      <c r="B7" s="29" t="s">
        <v>549</v>
      </c>
      <c r="C7" s="27">
        <v>9656000000</v>
      </c>
      <c r="D7" s="27">
        <v>11191000000</v>
      </c>
      <c r="E7" s="27">
        <v>9479000000</v>
      </c>
      <c r="F7" s="28">
        <v>8296000000</v>
      </c>
      <c r="G7" s="20"/>
      <c r="H7" s="20"/>
      <c r="I7" s="20"/>
      <c r="J7" s="20"/>
      <c r="K7" s="20"/>
      <c r="L7" s="20"/>
      <c r="M7" s="20"/>
      <c r="N7" s="20"/>
      <c r="O7" s="20"/>
      <c r="P7" s="20"/>
      <c r="Q7" s="20"/>
      <c r="R7" s="20"/>
      <c r="S7" s="20"/>
      <c r="T7" s="20"/>
      <c r="U7" s="20"/>
      <c r="V7" s="20"/>
    </row>
    <row r="8" spans="1:22" ht="19" x14ac:dyDescent="0.25">
      <c r="A8" s="20"/>
      <c r="B8" s="29" t="s">
        <v>550</v>
      </c>
      <c r="C8" s="27">
        <v>20837000000</v>
      </c>
      <c r="D8" s="27">
        <v>23596000000</v>
      </c>
      <c r="E8" s="27">
        <v>26171000000</v>
      </c>
      <c r="F8" s="28">
        <v>28311000000</v>
      </c>
      <c r="G8" s="20"/>
      <c r="H8" s="20"/>
      <c r="I8" s="20"/>
      <c r="J8" s="20"/>
      <c r="K8" s="20"/>
      <c r="L8" s="20"/>
      <c r="M8" s="20"/>
      <c r="N8" s="20"/>
      <c r="O8" s="20"/>
      <c r="P8" s="20"/>
      <c r="Q8" s="20"/>
      <c r="R8" s="20"/>
      <c r="S8" s="20"/>
      <c r="T8" s="20"/>
      <c r="U8" s="20"/>
      <c r="V8" s="20"/>
    </row>
    <row r="9" spans="1:22" ht="19" x14ac:dyDescent="0.25">
      <c r="A9" s="20"/>
      <c r="B9" s="29" t="s">
        <v>551</v>
      </c>
      <c r="C9" s="27">
        <v>30493000000</v>
      </c>
      <c r="D9" s="27">
        <v>34787000000</v>
      </c>
      <c r="E9" s="27">
        <v>35650000000</v>
      </c>
      <c r="F9" s="28">
        <v>36607000000</v>
      </c>
      <c r="G9" s="20"/>
      <c r="H9" s="20"/>
      <c r="I9" s="20"/>
      <c r="J9" s="20"/>
      <c r="K9" s="20"/>
      <c r="L9" s="20"/>
      <c r="M9" s="20"/>
      <c r="N9" s="20"/>
      <c r="O9" s="20"/>
      <c r="P9" s="20"/>
      <c r="Q9" s="20"/>
      <c r="R9" s="20"/>
      <c r="S9" s="20"/>
      <c r="T9" s="20"/>
      <c r="U9" s="20"/>
      <c r="V9" s="20"/>
    </row>
    <row r="10" spans="1:22" ht="19" x14ac:dyDescent="0.25">
      <c r="A10" s="20"/>
      <c r="B10" s="29" t="s">
        <v>552</v>
      </c>
      <c r="C10" s="27">
        <v>22958000000</v>
      </c>
      <c r="D10" s="27">
        <v>22958000000</v>
      </c>
      <c r="E10" s="27">
        <v>22958000000</v>
      </c>
      <c r="F10" s="28">
        <v>22958000000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13829000000</v>
      </c>
      <c r="D12" s="27">
        <v>14737000000</v>
      </c>
      <c r="E12" s="27">
        <v>14343000000</v>
      </c>
      <c r="F12" s="28">
        <v>10375000000</v>
      </c>
      <c r="G12" s="20"/>
      <c r="H12" s="20"/>
      <c r="I12" s="20"/>
      <c r="J12" s="20"/>
      <c r="K12" s="20"/>
      <c r="L12" s="20"/>
      <c r="M12" s="20"/>
      <c r="N12" s="20"/>
      <c r="O12" s="20"/>
      <c r="P12" s="20"/>
      <c r="Q12" s="20"/>
      <c r="R12" s="20"/>
      <c r="S12" s="20"/>
      <c r="T12" s="20"/>
      <c r="U12" s="20"/>
      <c r="V12" s="20"/>
    </row>
    <row r="13" spans="1:22" ht="19" x14ac:dyDescent="0.25">
      <c r="A13" s="20"/>
      <c r="B13" s="29" t="s">
        <v>555</v>
      </c>
      <c r="C13" s="27">
        <v>23050000000</v>
      </c>
      <c r="D13" s="27">
        <v>23606000000</v>
      </c>
      <c r="E13" s="27">
        <v>22970000000</v>
      </c>
      <c r="F13" s="28">
        <v>16056000000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475000000</v>
      </c>
      <c r="D17" s="34">
        <v>219000000</v>
      </c>
      <c r="E17" s="34">
        <v>953000000</v>
      </c>
      <c r="F17" s="35">
        <v>2294000000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Fail</v>
      </c>
      <c r="E21" s="44" t="str">
        <f>IF(E3&gt;F3, "Pass", "Fail")</f>
        <v>Fail</v>
      </c>
      <c r="F21" s="45"/>
      <c r="G21" s="46">
        <f>(((COUNTIF(C21:E21, "Pass") * 100) + (COUNTIF(C21:E21, "Fail") * 0)) * (400/300)) / 2</f>
        <v>66.666666666666657</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0.16672516672516671</v>
      </c>
      <c r="D24" s="50">
        <f>D17/(D4)</f>
        <v>6.9457659372026637E-2</v>
      </c>
      <c r="E24" s="50">
        <f>E17/(E4)</f>
        <v>0.28312537136066546</v>
      </c>
      <c r="F24" s="51">
        <f>F17/(F4)</f>
        <v>0.63793103448275867</v>
      </c>
      <c r="G24" s="46">
        <f>(IF(C24 &gt; 0.5, 100, IF(C24 &gt;= 0.2, 50, 0))) +
  (IF(D24 &gt; 0.5, 100, IF(D24 &gt;= 0.2, 50, 0))) +
  (IF(E24 &gt; 0.5, 100, IF(E24 &gt;= 0.2, 50, 0))) +
  (IF(F24 &gt; 0.5, 100, IF(F24 &gt;= 0.2, 50, 0)))</f>
        <v>150</v>
      </c>
      <c r="H24" s="47" t="s">
        <v>571</v>
      </c>
      <c r="I24" s="20"/>
      <c r="J24" s="20"/>
      <c r="K24" s="20"/>
      <c r="L24" s="20"/>
      <c r="M24" s="20"/>
      <c r="N24" s="20"/>
      <c r="O24" s="20"/>
      <c r="P24" s="20"/>
      <c r="Q24" s="20"/>
      <c r="R24" s="20"/>
      <c r="S24" s="20"/>
      <c r="T24" s="20"/>
      <c r="U24" s="20"/>
      <c r="V24" s="20"/>
    </row>
    <row r="25" spans="1:22" x14ac:dyDescent="0.2">
      <c r="A25" s="20"/>
      <c r="B25" s="39" t="s">
        <v>487</v>
      </c>
      <c r="C25" s="50">
        <f>C17/C6</f>
        <v>8.8713744093532297E-3</v>
      </c>
      <c r="D25" s="50">
        <f>D17/D6</f>
        <v>3.7504495401846113E-3</v>
      </c>
      <c r="E25" s="50">
        <f>E17/E6</f>
        <v>1.6257250085295123E-2</v>
      </c>
      <c r="F25" s="51">
        <f>F17/F6</f>
        <v>4.3559994683174147E-2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0.38916384961619632</v>
      </c>
      <c r="D26" s="50">
        <f>D8/D6</f>
        <v>0.4040895312794342</v>
      </c>
      <c r="E26" s="50">
        <f>E8/E6</f>
        <v>0.44645172296144658</v>
      </c>
      <c r="F26" s="51">
        <f>F8/F6</f>
        <v>0.53758805992822289</v>
      </c>
      <c r="G26" s="46">
        <f>(IF(C26 &lt; 0.5, 100, 0)) +
  (IF(D26 &lt; 0.5, 100, 0)) +
  (IF(E26 &lt; 0.5, 100, 0)) +
  (IF(F26 &lt; 0.5, 100, 0))</f>
        <v>300</v>
      </c>
      <c r="H26" s="47" t="s">
        <v>573</v>
      </c>
      <c r="I26" s="20"/>
      <c r="J26" s="20"/>
      <c r="K26" s="20"/>
      <c r="L26" s="20"/>
      <c r="M26" s="20"/>
      <c r="N26" s="20"/>
      <c r="O26" s="20"/>
      <c r="P26" s="20"/>
      <c r="Q26" s="20"/>
      <c r="R26" s="20"/>
      <c r="S26" s="20"/>
      <c r="T26" s="20"/>
      <c r="U26" s="20"/>
      <c r="V26" s="20"/>
    </row>
    <row r="27" spans="1:22" x14ac:dyDescent="0.2">
      <c r="A27" s="20"/>
      <c r="B27" s="39" t="s">
        <v>574</v>
      </c>
      <c r="C27" s="50">
        <f>C9/(C13+C10)</f>
        <v>0.6627760389497479</v>
      </c>
      <c r="D27" s="50">
        <f>D9/(D13+D10)</f>
        <v>0.74707928872090024</v>
      </c>
      <c r="E27" s="50">
        <f>E9/(E13+E10)</f>
        <v>0.77621494513151024</v>
      </c>
      <c r="F27" s="51">
        <f>F9/(F13+F10)</f>
        <v>0.93830419849284874</v>
      </c>
      <c r="G27" s="46">
        <f>(IF(C27 &lt; 0.8, 100, IF(C27 &lt; 1, 50, 0))) +
  (IF(D27 &lt; 0.8, 100, IF(D27 &lt; 1, 50, 0))) +
  (IF(E27 &lt; 0.8, 100, IF(E27 &lt; 1, 50, 0))) +
  (IF(F27 &lt; 0.8, 100, IF(F27 &lt; 1, 50, 0)))</f>
        <v>350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0.11610468389162436</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1.0324291427577813E-2</v>
      </c>
      <c r="D31" s="50">
        <f>D17/(D13+D10)</f>
        <v>4.7032041920797183E-3</v>
      </c>
      <c r="E31" s="50">
        <f>E17/(E13+E10)</f>
        <v>2.0749869360738547E-2</v>
      </c>
      <c r="F31" s="51">
        <f>F17/(F13+F10)</f>
        <v>5.8799405341672217E-2</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603</v>
      </c>
      <c r="D2" s="23" t="s">
        <v>604</v>
      </c>
      <c r="E2" s="23" t="s">
        <v>605</v>
      </c>
      <c r="F2" s="23" t="s">
        <v>606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0.39916666666666667</v>
      </c>
      <c r="J2" s="20"/>
      <c r="K2" s="20"/>
      <c r="L2" s="20"/>
      <c r="M2" s="20"/>
      <c r="N2" s="20"/>
      <c r="O2" s="20"/>
      <c r="P2" s="20"/>
      <c r="Q2" s="20"/>
      <c r="R2" s="20"/>
      <c r="S2" s="20"/>
      <c r="T2" s="20"/>
      <c r="U2" s="20"/>
      <c r="V2" s="20"/>
    </row>
    <row r="3" spans="1:22" ht="19" x14ac:dyDescent="0.25">
      <c r="A3" s="20"/>
      <c r="B3" s="26" t="s">
        <v>545</v>
      </c>
      <c r="C3" s="27">
        <v>2786800000</v>
      </c>
      <c r="D3" s="27">
        <v>2907879000</v>
      </c>
      <c r="E3" s="27">
        <v>2214553000</v>
      </c>
      <c r="F3" s="28">
        <v>2090642000</v>
      </c>
      <c r="G3" s="20"/>
      <c r="H3" s="20"/>
      <c r="I3" s="20"/>
      <c r="J3" s="20"/>
      <c r="K3" s="20"/>
      <c r="L3" s="20"/>
      <c r="M3" s="20"/>
      <c r="N3" s="20"/>
      <c r="O3" s="20"/>
      <c r="P3" s="20"/>
      <c r="Q3" s="20"/>
      <c r="R3" s="20"/>
      <c r="S3" s="20"/>
      <c r="T3" s="20"/>
      <c r="U3" s="20"/>
      <c r="V3" s="20"/>
    </row>
    <row r="4" spans="1:22" ht="19" x14ac:dyDescent="0.25">
      <c r="A4" s="20"/>
      <c r="B4" s="29" t="s">
        <v>546</v>
      </c>
      <c r="C4" s="27">
        <v>2875668000</v>
      </c>
      <c r="D4" s="27">
        <v>2865030000</v>
      </c>
      <c r="E4" s="27">
        <v>2122758000</v>
      </c>
      <c r="F4" s="28">
        <v>2266476000</v>
      </c>
      <c r="G4" s="20"/>
      <c r="H4" s="20"/>
      <c r="I4" s="20"/>
      <c r="J4" s="20"/>
      <c r="K4" s="20"/>
      <c r="L4" s="20"/>
      <c r="M4" s="20"/>
      <c r="N4" s="20"/>
      <c r="O4" s="20"/>
      <c r="P4" s="20"/>
      <c r="Q4" s="20"/>
      <c r="R4" s="20"/>
      <c r="S4" s="20"/>
      <c r="T4" s="20"/>
      <c r="U4" s="20"/>
      <c r="V4" s="20"/>
    </row>
    <row r="5" spans="1:22" ht="19" x14ac:dyDescent="0.25">
      <c r="A5" s="20"/>
      <c r="B5" s="29" t="s">
        <v>547</v>
      </c>
      <c r="C5" s="27">
        <v>10507433000</v>
      </c>
      <c r="D5" s="27">
        <v>10628594000</v>
      </c>
      <c r="E5" s="27">
        <v>7740082000</v>
      </c>
      <c r="F5" s="28">
        <v>8059687000</v>
      </c>
      <c r="G5" s="20"/>
      <c r="H5" s="20"/>
      <c r="I5" s="20"/>
      <c r="J5" s="20"/>
      <c r="K5" s="20"/>
      <c r="L5" s="20"/>
      <c r="M5" s="20"/>
      <c r="N5" s="20"/>
      <c r="O5" s="20"/>
      <c r="P5" s="20"/>
      <c r="Q5" s="20"/>
      <c r="R5" s="20"/>
      <c r="S5" s="20"/>
      <c r="T5" s="20"/>
      <c r="U5" s="20"/>
      <c r="V5" s="20"/>
    </row>
    <row r="6" spans="1:22" ht="19" x14ac:dyDescent="0.25">
      <c r="A6" s="20"/>
      <c r="B6" s="29" t="s">
        <v>548</v>
      </c>
      <c r="C6" s="27">
        <v>29297842000</v>
      </c>
      <c r="D6" s="27">
        <v>29964472000</v>
      </c>
      <c r="E6" s="27">
        <v>25943943000</v>
      </c>
      <c r="F6" s="28">
        <v>20341200000</v>
      </c>
      <c r="G6" s="20"/>
      <c r="H6" s="20"/>
      <c r="I6" s="20"/>
      <c r="J6" s="20"/>
      <c r="K6" s="20"/>
      <c r="L6" s="20"/>
      <c r="M6" s="20"/>
      <c r="N6" s="20"/>
      <c r="O6" s="20"/>
      <c r="P6" s="20"/>
      <c r="Q6" s="20"/>
      <c r="R6" s="20"/>
      <c r="S6" s="20"/>
      <c r="T6" s="20"/>
      <c r="U6" s="20"/>
      <c r="V6" s="20"/>
    </row>
    <row r="7" spans="1:22" ht="19" x14ac:dyDescent="0.25">
      <c r="A7" s="20"/>
      <c r="B7" s="29" t="s">
        <v>549</v>
      </c>
      <c r="C7" s="27">
        <v>7313309000</v>
      </c>
      <c r="D7" s="27">
        <v>7735370000</v>
      </c>
      <c r="E7" s="27">
        <v>5859318000</v>
      </c>
      <c r="F7" s="28">
        <v>3096503000</v>
      </c>
      <c r="G7" s="20"/>
      <c r="H7" s="20"/>
      <c r="I7" s="20"/>
      <c r="J7" s="20"/>
      <c r="K7" s="20"/>
      <c r="L7" s="20"/>
      <c r="M7" s="20"/>
      <c r="N7" s="20"/>
      <c r="O7" s="20"/>
      <c r="P7" s="20"/>
      <c r="Q7" s="20"/>
      <c r="R7" s="20"/>
      <c r="S7" s="20"/>
      <c r="T7" s="20"/>
      <c r="U7" s="20"/>
      <c r="V7" s="20"/>
    </row>
    <row r="8" spans="1:22" ht="19" x14ac:dyDescent="0.25">
      <c r="A8" s="20"/>
      <c r="B8" s="29" t="s">
        <v>550</v>
      </c>
      <c r="C8" s="27">
        <v>9903640000</v>
      </c>
      <c r="D8" s="27">
        <v>11890823000</v>
      </c>
      <c r="E8" s="27">
        <v>11224705000</v>
      </c>
      <c r="F8" s="28">
        <v>8831027000</v>
      </c>
      <c r="G8" s="20"/>
      <c r="H8" s="20"/>
      <c r="I8" s="20"/>
      <c r="J8" s="20"/>
      <c r="K8" s="20"/>
      <c r="L8" s="20"/>
      <c r="M8" s="20"/>
      <c r="N8" s="20"/>
      <c r="O8" s="20"/>
      <c r="P8" s="20"/>
      <c r="Q8" s="20"/>
      <c r="R8" s="20"/>
      <c r="S8" s="20"/>
      <c r="T8" s="20"/>
      <c r="U8" s="20"/>
      <c r="V8" s="20"/>
    </row>
    <row r="9" spans="1:22" ht="19" x14ac:dyDescent="0.25">
      <c r="A9" s="20"/>
      <c r="B9" s="29" t="s">
        <v>551</v>
      </c>
      <c r="C9" s="27">
        <v>17216949000</v>
      </c>
      <c r="D9" s="27">
        <v>19626193000</v>
      </c>
      <c r="E9" s="27">
        <v>17084023000</v>
      </c>
      <c r="F9" s="28">
        <v>11927530000</v>
      </c>
      <c r="G9" s="20"/>
      <c r="H9" s="20"/>
      <c r="I9" s="20"/>
      <c r="J9" s="20"/>
      <c r="K9" s="20"/>
      <c r="L9" s="20"/>
      <c r="M9" s="20"/>
      <c r="N9" s="20"/>
      <c r="O9" s="20"/>
      <c r="P9" s="20"/>
      <c r="Q9" s="20"/>
      <c r="R9" s="20"/>
      <c r="S9" s="20"/>
      <c r="T9" s="20"/>
      <c r="U9" s="20"/>
      <c r="V9" s="20"/>
    </row>
    <row r="10" spans="1:22" ht="19" x14ac:dyDescent="0.25">
      <c r="A10" s="20"/>
      <c r="B10" s="29" t="s">
        <v>552</v>
      </c>
      <c r="C10" s="27">
        <v>5949646000</v>
      </c>
      <c r="D10" s="27">
        <v>5817787000</v>
      </c>
      <c r="E10" s="27">
        <v>5688429000</v>
      </c>
      <c r="F10" s="28">
        <v>5370605000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19104599000</v>
      </c>
      <c r="D12" s="27">
        <v>17041502000</v>
      </c>
      <c r="E12" s="27">
        <v>15661808000</v>
      </c>
      <c r="F12" s="28">
        <v>14915497000</v>
      </c>
      <c r="G12" s="20"/>
      <c r="H12" s="20"/>
      <c r="I12" s="20"/>
      <c r="J12" s="20"/>
      <c r="K12" s="20"/>
      <c r="L12" s="20"/>
      <c r="M12" s="20"/>
      <c r="N12" s="20"/>
      <c r="O12" s="20"/>
      <c r="P12" s="20"/>
      <c r="Q12" s="20"/>
      <c r="R12" s="20"/>
      <c r="S12" s="20"/>
      <c r="T12" s="20"/>
      <c r="U12" s="20"/>
      <c r="V12" s="20"/>
    </row>
    <row r="13" spans="1:22" ht="19" x14ac:dyDescent="0.25">
      <c r="A13" s="20"/>
      <c r="B13" s="29" t="s">
        <v>555</v>
      </c>
      <c r="C13" s="27">
        <v>12080893000</v>
      </c>
      <c r="D13" s="27">
        <v>10338279000</v>
      </c>
      <c r="E13" s="27">
        <v>8859920000</v>
      </c>
      <c r="F13" s="28">
        <v>8413670000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3384329000</v>
      </c>
      <c r="D17" s="34">
        <v>2979930000</v>
      </c>
      <c r="E17" s="34">
        <v>2441730000</v>
      </c>
      <c r="F17" s="35">
        <v>2575001000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1.1768844664961324</v>
      </c>
      <c r="D24" s="50">
        <f>D17/(D4)</f>
        <v>1.0401042921016534</v>
      </c>
      <c r="E24" s="50">
        <f>E17/(E4)</f>
        <v>1.1502630068995148</v>
      </c>
      <c r="F24" s="51">
        <f>F17/(F4)</f>
        <v>1.1361254211383665</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0.11551461708340156</v>
      </c>
      <c r="D25" s="50">
        <f>D17/D6</f>
        <v>9.944877386793266E-2</v>
      </c>
      <c r="E25" s="50">
        <f>E17/E6</f>
        <v>9.4115609180917492E-2</v>
      </c>
      <c r="F25" s="51">
        <f>F17/F6</f>
        <v>0.12659041747782826</v>
      </c>
      <c r="G25" s="46">
        <f>(IF(C25 &gt; 0.17, 100, IF(C25 &gt;= 0.1, 50, 0))) +
  (IF(D25 &gt; 0.17, 100, IF(D25 &gt;= 0.1, 50, 0))) +
  (IF(E25 &gt; 0.17, 100, IF(E25 &gt;= 0.1, 50, 0))) +
  (IF(F25 &gt; 0.17, 100, IF(F25 &gt;= 0.1, 50, 0)))</f>
        <v>100</v>
      </c>
      <c r="H25" s="47" t="s">
        <v>572</v>
      </c>
      <c r="I25" s="20"/>
      <c r="J25" s="20"/>
      <c r="K25" s="20"/>
      <c r="L25" s="20"/>
      <c r="M25" s="20"/>
      <c r="N25" s="20"/>
      <c r="O25" s="20"/>
      <c r="P25" s="20"/>
      <c r="Q25" s="20"/>
      <c r="R25" s="20"/>
      <c r="S25" s="20"/>
      <c r="T25" s="20"/>
      <c r="U25" s="20"/>
      <c r="V25" s="20"/>
    </row>
    <row r="26" spans="1:22" x14ac:dyDescent="0.2">
      <c r="A26" s="20"/>
      <c r="B26" s="39" t="s">
        <v>489</v>
      </c>
      <c r="C26" s="50">
        <f>C8/C6</f>
        <v>0.33803308789773662</v>
      </c>
      <c r="D26" s="50">
        <f>D8/D6</f>
        <v>0.39683072006074394</v>
      </c>
      <c r="E26" s="50">
        <f>E8/E6</f>
        <v>0.4326522379423976</v>
      </c>
      <c r="F26" s="51">
        <f>F8/F6</f>
        <v>0.43414483904587731</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0.9548771115494662</v>
      </c>
      <c r="D27" s="50">
        <f>D9/(D13+D10)</f>
        <v>1.2147878697697818</v>
      </c>
      <c r="E27" s="50">
        <f>E9/(E13+E10)</f>
        <v>1.1742929043013748</v>
      </c>
      <c r="F27" s="51">
        <f>F9/(F13+F10)</f>
        <v>0.86529977093463384</v>
      </c>
      <c r="G27" s="46">
        <f>(IF(C27 &lt; 0.8, 100, IF(C27 &lt; 1, 50, 0))) +
  (IF(D27 &lt; 0.8, 100, IF(D27 &lt; 1, 50, 0))) +
  (IF(E27 &lt; 0.8, 100, IF(E27 &lt; 1, 50, 0))) +
  (IF(F27 &lt; 0.8, 100, IF(F27 &lt; 1, 50, 0)))</f>
        <v>100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8.6397312260105399E-2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0.18769982417053643</v>
      </c>
      <c r="D31" s="50">
        <f>D17/(D13+D10)</f>
        <v>0.18444651067902298</v>
      </c>
      <c r="E31" s="50">
        <f>E17/(E13+E10)</f>
        <v>0.16783553927665606</v>
      </c>
      <c r="F31" s="51">
        <f>F17/(F13+F10)</f>
        <v>0.18680714074552343</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621</v>
      </c>
      <c r="D2" s="23" t="s">
        <v>622</v>
      </c>
      <c r="E2" s="23" t="s">
        <v>623</v>
      </c>
      <c r="F2" s="23" t="s">
        <v>624</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0.48749999999999999</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458600000</v>
      </c>
      <c r="D4" s="27">
        <v>457800000</v>
      </c>
      <c r="E4" s="27">
        <v>480000000</v>
      </c>
      <c r="F4" s="28">
        <v>498800000</v>
      </c>
      <c r="G4" s="20"/>
      <c r="H4" s="20"/>
      <c r="I4" s="20"/>
      <c r="J4" s="20"/>
      <c r="K4" s="20"/>
      <c r="L4" s="20"/>
      <c r="M4" s="20"/>
      <c r="N4" s="20"/>
      <c r="O4" s="20"/>
      <c r="P4" s="20"/>
      <c r="Q4" s="20"/>
      <c r="R4" s="20"/>
      <c r="S4" s="20"/>
      <c r="T4" s="20"/>
      <c r="U4" s="20"/>
      <c r="V4" s="20"/>
    </row>
    <row r="5" spans="1:22" ht="19" x14ac:dyDescent="0.25">
      <c r="A5" s="20"/>
      <c r="B5" s="29" t="s">
        <v>547</v>
      </c>
      <c r="C5" s="27">
        <v>1882700000</v>
      </c>
      <c r="D5" s="27">
        <v>1834000000</v>
      </c>
      <c r="E5" s="27">
        <v>1831500000</v>
      </c>
      <c r="F5" s="28">
        <v>1820700000</v>
      </c>
      <c r="G5" s="20"/>
      <c r="H5" s="20"/>
      <c r="I5" s="20"/>
      <c r="J5" s="20"/>
      <c r="K5" s="20"/>
      <c r="L5" s="20"/>
      <c r="M5" s="20"/>
      <c r="N5" s="20"/>
      <c r="O5" s="20"/>
      <c r="P5" s="20"/>
      <c r="Q5" s="20"/>
      <c r="R5" s="20"/>
      <c r="S5" s="20"/>
      <c r="T5" s="20"/>
      <c r="U5" s="20"/>
      <c r="V5" s="20"/>
    </row>
    <row r="6" spans="1:22" ht="19" x14ac:dyDescent="0.25">
      <c r="A6" s="20"/>
      <c r="B6" s="29" t="s">
        <v>548</v>
      </c>
      <c r="C6" s="27">
        <v>10383100000</v>
      </c>
      <c r="D6" s="27">
        <v>10546400000</v>
      </c>
      <c r="E6" s="27">
        <v>9635200000</v>
      </c>
      <c r="F6" s="28">
        <v>9227200000</v>
      </c>
      <c r="G6" s="20"/>
      <c r="H6" s="20"/>
      <c r="I6" s="20"/>
      <c r="J6" s="20"/>
      <c r="K6" s="20"/>
      <c r="L6" s="20"/>
      <c r="M6" s="20"/>
      <c r="N6" s="20"/>
      <c r="O6" s="20"/>
      <c r="P6" s="20"/>
      <c r="Q6" s="20"/>
      <c r="R6" s="20"/>
      <c r="S6" s="20"/>
      <c r="T6" s="20"/>
      <c r="U6" s="20"/>
      <c r="V6" s="20"/>
    </row>
    <row r="7" spans="1:22" ht="19" x14ac:dyDescent="0.25">
      <c r="A7" s="20"/>
      <c r="B7" s="29" t="s">
        <v>549</v>
      </c>
      <c r="C7" s="27">
        <v>5309100000</v>
      </c>
      <c r="D7" s="27">
        <v>5805400000</v>
      </c>
      <c r="E7" s="27">
        <v>5269200000</v>
      </c>
      <c r="F7" s="28">
        <v>4938200000</v>
      </c>
      <c r="G7" s="20"/>
      <c r="H7" s="20"/>
      <c r="I7" s="20"/>
      <c r="J7" s="20"/>
      <c r="K7" s="20"/>
      <c r="L7" s="20"/>
      <c r="M7" s="20"/>
      <c r="N7" s="20"/>
      <c r="O7" s="20"/>
      <c r="P7" s="20"/>
      <c r="Q7" s="20"/>
      <c r="R7" s="20"/>
      <c r="S7" s="20"/>
      <c r="T7" s="20"/>
      <c r="U7" s="20"/>
      <c r="V7" s="20"/>
    </row>
    <row r="8" spans="1:22" ht="19" x14ac:dyDescent="0.25">
      <c r="A8" s="20"/>
      <c r="B8" s="29" t="s">
        <v>550</v>
      </c>
      <c r="C8" s="27">
        <v>1273000000</v>
      </c>
      <c r="D8" s="27">
        <v>1247800000</v>
      </c>
      <c r="E8" s="27">
        <v>1280800000</v>
      </c>
      <c r="F8" s="28">
        <v>1341000000</v>
      </c>
      <c r="G8" s="20"/>
      <c r="H8" s="20"/>
      <c r="I8" s="20"/>
      <c r="J8" s="20"/>
      <c r="K8" s="20"/>
      <c r="L8" s="20"/>
      <c r="M8" s="20"/>
      <c r="N8" s="20"/>
      <c r="O8" s="20"/>
      <c r="P8" s="20"/>
      <c r="Q8" s="20"/>
      <c r="R8" s="20"/>
      <c r="S8" s="20"/>
      <c r="T8" s="20"/>
      <c r="U8" s="20"/>
      <c r="V8" s="20"/>
    </row>
    <row r="9" spans="1:22" ht="19" x14ac:dyDescent="0.25">
      <c r="A9" s="20"/>
      <c r="B9" s="29" t="s">
        <v>551</v>
      </c>
      <c r="C9" s="27">
        <v>6582100000</v>
      </c>
      <c r="D9" s="27">
        <v>7053200000</v>
      </c>
      <c r="E9" s="27">
        <v>6550000000</v>
      </c>
      <c r="F9" s="28">
        <v>6279200000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2213000000</v>
      </c>
      <c r="D12" s="27">
        <v>2023100000</v>
      </c>
      <c r="E12" s="27">
        <v>1669600000</v>
      </c>
      <c r="F12" s="28">
        <v>1445900000</v>
      </c>
      <c r="G12" s="20"/>
      <c r="H12" s="20"/>
      <c r="I12" s="20"/>
      <c r="J12" s="20"/>
      <c r="K12" s="20"/>
      <c r="L12" s="20"/>
      <c r="M12" s="20"/>
      <c r="N12" s="20"/>
      <c r="O12" s="20"/>
      <c r="P12" s="20"/>
      <c r="Q12" s="20"/>
      <c r="R12" s="20"/>
      <c r="S12" s="20"/>
      <c r="T12" s="20"/>
      <c r="U12" s="20"/>
      <c r="V12" s="20"/>
    </row>
    <row r="13" spans="1:22" ht="19" x14ac:dyDescent="0.25">
      <c r="A13" s="20"/>
      <c r="B13" s="29" t="s">
        <v>555</v>
      </c>
      <c r="C13" s="27">
        <v>3801000000</v>
      </c>
      <c r="D13" s="27">
        <v>3493200000</v>
      </c>
      <c r="E13" s="27">
        <v>3085200000</v>
      </c>
      <c r="F13" s="28">
        <v>2948000000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1897700000</v>
      </c>
      <c r="D17" s="34">
        <v>1706200000</v>
      </c>
      <c r="E17" s="34">
        <v>1589700000</v>
      </c>
      <c r="F17" s="35">
        <v>1260300000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4.1380287832533797</v>
      </c>
      <c r="D24" s="50">
        <f>D17/(D4)</f>
        <v>3.72695500218436</v>
      </c>
      <c r="E24" s="50">
        <f>E17/(E4)</f>
        <v>3.3118750000000001</v>
      </c>
      <c r="F24" s="51">
        <f>F17/(F4)</f>
        <v>2.5266639935846031</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0.18276815209330546</v>
      </c>
      <c r="D25" s="50">
        <f>D17/D6</f>
        <v>0.16178032314344232</v>
      </c>
      <c r="E25" s="50">
        <f>E17/E6</f>
        <v>0.16498879109930256</v>
      </c>
      <c r="F25" s="51">
        <f>F17/F6</f>
        <v>0.13658531298768858</v>
      </c>
      <c r="G25" s="46">
        <f>(IF(C25 &gt; 0.17, 100, IF(C25 &gt;= 0.1, 50, 0))) +
  (IF(D25 &gt; 0.17, 100, IF(D25 &gt;= 0.1, 50, 0))) +
  (IF(E25 &gt; 0.17, 100, IF(E25 &gt;= 0.1, 50, 0))) +
  (IF(F25 &gt; 0.17, 100, IF(F25 &gt;= 0.1, 50, 0)))</f>
        <v>250</v>
      </c>
      <c r="H25" s="47" t="s">
        <v>572</v>
      </c>
      <c r="I25" s="20"/>
      <c r="J25" s="20"/>
      <c r="K25" s="20"/>
      <c r="L25" s="20"/>
      <c r="M25" s="20"/>
      <c r="N25" s="20"/>
      <c r="O25" s="20"/>
      <c r="P25" s="20"/>
      <c r="Q25" s="20"/>
      <c r="R25" s="20"/>
      <c r="S25" s="20"/>
      <c r="T25" s="20"/>
      <c r="U25" s="20"/>
      <c r="V25" s="20"/>
    </row>
    <row r="26" spans="1:22" x14ac:dyDescent="0.2">
      <c r="A26" s="20"/>
      <c r="B26" s="39" t="s">
        <v>489</v>
      </c>
      <c r="C26" s="50">
        <f>C8/C6</f>
        <v>0.12260307615259412</v>
      </c>
      <c r="D26" s="50">
        <f>D8/D6</f>
        <v>0.11831525449442463</v>
      </c>
      <c r="E26" s="50">
        <f>E8/E6</f>
        <v>0.13292925938226502</v>
      </c>
      <c r="F26" s="51">
        <f>F8/F6</f>
        <v>0.1453311947286284</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1.7316758747697973</v>
      </c>
      <c r="D27" s="50">
        <f>D9/(D13+D10)</f>
        <v>2.0191228672850108</v>
      </c>
      <c r="E27" s="50">
        <f>E9/(E13+E10)</f>
        <v>2.1230390250226892</v>
      </c>
      <c r="F27" s="51">
        <f>F9/(F13+F10)</f>
        <v>2.1299864314789687</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0.15343551220834103</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0.49926335174953962</v>
      </c>
      <c r="D31" s="50">
        <f>D17/(D13+D10)</f>
        <v>0.48843467307912514</v>
      </c>
      <c r="E31" s="50">
        <f>E17/(E13+E10)</f>
        <v>0.515266433294438</v>
      </c>
      <c r="F31" s="51">
        <f>F17/(F13+F10)</f>
        <v>0.42751017639077343</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0.40666666666666673</v>
      </c>
      <c r="J2" s="20"/>
      <c r="K2" s="20"/>
      <c r="L2" s="20"/>
      <c r="M2" s="20"/>
      <c r="N2" s="20"/>
      <c r="O2" s="20"/>
      <c r="P2" s="20"/>
      <c r="Q2" s="20"/>
      <c r="R2" s="20"/>
      <c r="S2" s="20"/>
      <c r="T2" s="20"/>
      <c r="U2" s="20"/>
      <c r="V2" s="20"/>
    </row>
    <row r="3" spans="1:22" ht="19" x14ac:dyDescent="0.25">
      <c r="A3" s="20"/>
      <c r="B3" s="26" t="s">
        <v>545</v>
      </c>
      <c r="C3" s="27">
        <v>1383000</v>
      </c>
      <c r="D3" s="27">
        <v>1607000</v>
      </c>
      <c r="E3" s="27">
        <v>1131000</v>
      </c>
      <c r="F3" s="28">
        <v>1151000</v>
      </c>
      <c r="G3" s="20"/>
      <c r="H3" s="20"/>
      <c r="I3" s="20"/>
      <c r="J3" s="20"/>
      <c r="K3" s="20"/>
      <c r="L3" s="20"/>
      <c r="M3" s="20"/>
      <c r="N3" s="20"/>
      <c r="O3" s="20"/>
      <c r="P3" s="20"/>
      <c r="Q3" s="20"/>
      <c r="R3" s="20"/>
      <c r="S3" s="20"/>
      <c r="T3" s="20"/>
      <c r="U3" s="20"/>
      <c r="V3" s="20"/>
    </row>
    <row r="4" spans="1:22" ht="19" x14ac:dyDescent="0.25">
      <c r="A4" s="20"/>
      <c r="B4" s="29" t="s">
        <v>546</v>
      </c>
      <c r="C4" s="27">
        <v>498197000</v>
      </c>
      <c r="D4" s="27">
        <v>402448000</v>
      </c>
      <c r="E4" s="27">
        <v>348953000</v>
      </c>
      <c r="F4" s="28">
        <v>285218000</v>
      </c>
      <c r="G4" s="20"/>
      <c r="H4" s="20"/>
      <c r="I4" s="20"/>
      <c r="J4" s="20"/>
      <c r="K4" s="20"/>
      <c r="L4" s="20"/>
      <c r="M4" s="20"/>
      <c r="N4" s="20"/>
      <c r="O4" s="20"/>
      <c r="P4" s="20"/>
      <c r="Q4" s="20"/>
      <c r="R4" s="20"/>
      <c r="S4" s="20"/>
      <c r="T4" s="20"/>
      <c r="U4" s="20"/>
      <c r="V4" s="20"/>
    </row>
    <row r="5" spans="1:22" ht="19" x14ac:dyDescent="0.25">
      <c r="A5" s="20"/>
      <c r="B5" s="29" t="s">
        <v>547</v>
      </c>
      <c r="C5" s="27">
        <v>51889000</v>
      </c>
      <c r="D5" s="27">
        <v>51889000</v>
      </c>
      <c r="E5" s="27">
        <v>51889000</v>
      </c>
      <c r="F5" s="28">
        <v>51889000</v>
      </c>
      <c r="G5" s="20"/>
      <c r="H5" s="20"/>
      <c r="I5" s="20"/>
      <c r="J5" s="20"/>
      <c r="K5" s="20"/>
      <c r="L5" s="20"/>
      <c r="M5" s="20"/>
      <c r="N5" s="20"/>
      <c r="O5" s="20"/>
      <c r="P5" s="20"/>
      <c r="Q5" s="20"/>
      <c r="R5" s="20"/>
      <c r="S5" s="20"/>
      <c r="T5" s="20"/>
      <c r="U5" s="20"/>
      <c r="V5" s="20"/>
    </row>
    <row r="6" spans="1:22" ht="19" x14ac:dyDescent="0.25">
      <c r="A6" s="20"/>
      <c r="B6" s="29" t="s">
        <v>548</v>
      </c>
      <c r="C6" s="27">
        <v>4197539000</v>
      </c>
      <c r="D6" s="27">
        <v>3902513000</v>
      </c>
      <c r="E6" s="27">
        <v>3215145000</v>
      </c>
      <c r="F6" s="28">
        <v>2607912000</v>
      </c>
      <c r="G6" s="20"/>
      <c r="H6" s="20"/>
      <c r="I6" s="20"/>
      <c r="J6" s="20"/>
      <c r="K6" s="20"/>
      <c r="L6" s="20"/>
      <c r="M6" s="20"/>
      <c r="N6" s="20"/>
      <c r="O6" s="20"/>
      <c r="P6" s="20"/>
      <c r="Q6" s="20"/>
      <c r="R6" s="20"/>
      <c r="S6" s="20"/>
      <c r="T6" s="20"/>
      <c r="U6" s="20"/>
      <c r="V6" s="20"/>
    </row>
    <row r="7" spans="1:22" ht="19" x14ac:dyDescent="0.25">
      <c r="A7" s="20"/>
      <c r="B7" s="29" t="s">
        <v>549</v>
      </c>
      <c r="C7" s="27">
        <v>2534643000</v>
      </c>
      <c r="D7" s="27">
        <v>2377037000</v>
      </c>
      <c r="E7" s="27">
        <v>1990410000</v>
      </c>
      <c r="F7" s="28">
        <v>1718030000</v>
      </c>
      <c r="G7" s="20"/>
      <c r="H7" s="20"/>
      <c r="I7" s="20"/>
      <c r="J7" s="20"/>
      <c r="K7" s="20"/>
      <c r="L7" s="20"/>
      <c r="M7" s="20"/>
      <c r="N7" s="20"/>
      <c r="O7" s="20"/>
      <c r="P7" s="20"/>
      <c r="Q7" s="20"/>
      <c r="R7" s="20"/>
      <c r="S7" s="20"/>
      <c r="T7" s="20"/>
      <c r="U7" s="20"/>
      <c r="V7" s="20"/>
    </row>
    <row r="8" spans="1:22" ht="19" x14ac:dyDescent="0.25">
      <c r="A8" s="20"/>
      <c r="B8" s="29" t="s">
        <v>550</v>
      </c>
      <c r="C8" s="27">
        <v>359860000</v>
      </c>
      <c r="D8" s="27">
        <v>342869000</v>
      </c>
      <c r="E8" s="27">
        <v>331021000</v>
      </c>
      <c r="F8" s="28">
        <v>234239000</v>
      </c>
      <c r="G8" s="20"/>
      <c r="H8" s="20"/>
      <c r="I8" s="20"/>
      <c r="J8" s="20"/>
      <c r="K8" s="20"/>
      <c r="L8" s="20"/>
      <c r="M8" s="20"/>
      <c r="N8" s="20"/>
      <c r="O8" s="20"/>
      <c r="P8" s="20"/>
      <c r="Q8" s="20"/>
      <c r="R8" s="20"/>
      <c r="S8" s="20"/>
      <c r="T8" s="20"/>
      <c r="U8" s="20"/>
      <c r="V8" s="20"/>
    </row>
    <row r="9" spans="1:22" ht="19" x14ac:dyDescent="0.25">
      <c r="A9" s="20"/>
      <c r="B9" s="29" t="s">
        <v>551</v>
      </c>
      <c r="C9" s="27">
        <v>2894503000</v>
      </c>
      <c r="D9" s="27">
        <v>2719906000</v>
      </c>
      <c r="E9" s="27">
        <v>2321431000</v>
      </c>
      <c r="F9" s="28">
        <v>1952269000</v>
      </c>
      <c r="G9" s="20"/>
      <c r="H9" s="20"/>
      <c r="I9" s="20"/>
      <c r="J9" s="20"/>
      <c r="K9" s="20"/>
      <c r="L9" s="20"/>
      <c r="M9" s="20"/>
      <c r="N9" s="20"/>
      <c r="O9" s="20"/>
      <c r="P9" s="20"/>
      <c r="Q9" s="20"/>
      <c r="R9" s="20"/>
      <c r="S9" s="20"/>
      <c r="T9" s="20"/>
      <c r="U9" s="20"/>
      <c r="V9" s="20"/>
    </row>
    <row r="10" spans="1:22" ht="19" x14ac:dyDescent="0.25">
      <c r="A10" s="20"/>
      <c r="B10" s="29" t="s">
        <v>552</v>
      </c>
      <c r="C10" s="27">
        <v>891026000</v>
      </c>
      <c r="D10" s="27">
        <v>587905000</v>
      </c>
      <c r="E10" s="27">
        <v>488082000</v>
      </c>
      <c r="F10" s="28">
        <v>422502000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1469981000</v>
      </c>
      <c r="D12" s="27">
        <v>1196968000</v>
      </c>
      <c r="E12" s="27">
        <v>915579000</v>
      </c>
      <c r="F12" s="28">
        <v>719619000</v>
      </c>
      <c r="G12" s="20"/>
      <c r="H12" s="20"/>
      <c r="I12" s="20"/>
      <c r="J12" s="20"/>
      <c r="K12" s="20"/>
      <c r="L12" s="20"/>
      <c r="M12" s="20"/>
      <c r="N12" s="20"/>
      <c r="O12" s="20"/>
      <c r="P12" s="20"/>
      <c r="Q12" s="20"/>
      <c r="R12" s="20"/>
      <c r="S12" s="20"/>
      <c r="T12" s="20"/>
      <c r="U12" s="20"/>
      <c r="V12" s="20"/>
    </row>
    <row r="13" spans="1:22" ht="19" x14ac:dyDescent="0.25">
      <c r="A13" s="20"/>
      <c r="B13" s="29" t="s">
        <v>555</v>
      </c>
      <c r="C13" s="27">
        <v>1303036000</v>
      </c>
      <c r="D13" s="27">
        <v>1182607000</v>
      </c>
      <c r="E13" s="27">
        <v>893714000</v>
      </c>
      <c r="F13" s="28">
        <v>655643000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198951000</v>
      </c>
      <c r="D15" s="27">
        <v>148343000</v>
      </c>
      <c r="E15" s="27">
        <v>118426000</v>
      </c>
      <c r="F15" s="28">
        <v>90244000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485037000</v>
      </c>
      <c r="D17" s="34">
        <v>365103000</v>
      </c>
      <c r="E17" s="34">
        <v>319362000</v>
      </c>
      <c r="F17" s="35">
        <v>227207000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Fail</v>
      </c>
      <c r="F21" s="45"/>
      <c r="G21" s="46">
        <f>(((COUNTIF(C21:E21, "Pass") * 100) + (COUNTIF(C21:E21, "Fail") * 0)) * (400/300)) / 2</f>
        <v>66.666666666666657</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0.97358474659622596</v>
      </c>
      <c r="D24" s="50">
        <f>D17/(D4)</f>
        <v>0.90720540293404361</v>
      </c>
      <c r="E24" s="50">
        <f>E17/(E4)</f>
        <v>0.91520061440939038</v>
      </c>
      <c r="F24" s="51">
        <f>F17/(F4)</f>
        <v>0.79660820845809166</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0.11555270838460345</v>
      </c>
      <c r="D25" s="50">
        <f>D17/D6</f>
        <v>9.3555870281533976E-2</v>
      </c>
      <c r="E25" s="50">
        <f>E17/E6</f>
        <v>9.9330512309709199E-2</v>
      </c>
      <c r="F25" s="51">
        <f>F17/F6</f>
        <v>8.7122188171993534E-2</v>
      </c>
      <c r="G25" s="46">
        <f>(IF(C25 &gt; 0.17, 100, IF(C25 &gt;= 0.1, 50, 0))) +
  (IF(D25 &gt; 0.17, 100, IF(D25 &gt;= 0.1, 50, 0))) +
  (IF(E25 &gt; 0.17, 100, IF(E25 &gt;= 0.1, 50, 0))) +
  (IF(F25 &gt; 0.17, 100, IF(F25 &gt;= 0.1, 50, 0)))</f>
        <v>50</v>
      </c>
      <c r="H25" s="47" t="s">
        <v>572</v>
      </c>
      <c r="I25" s="20"/>
      <c r="J25" s="20"/>
      <c r="K25" s="20"/>
      <c r="L25" s="20"/>
      <c r="M25" s="20"/>
      <c r="N25" s="20"/>
      <c r="O25" s="20"/>
      <c r="P25" s="20"/>
      <c r="Q25" s="20"/>
      <c r="R25" s="20"/>
      <c r="S25" s="20"/>
      <c r="T25" s="20"/>
      <c r="U25" s="20"/>
      <c r="V25" s="20"/>
    </row>
    <row r="26" spans="1:22" x14ac:dyDescent="0.2">
      <c r="A26" s="20"/>
      <c r="B26" s="39" t="s">
        <v>489</v>
      </c>
      <c r="C26" s="50">
        <f>C8/C6</f>
        <v>8.5731186773964463E-2</v>
      </c>
      <c r="D26" s="50">
        <f>D8/D6</f>
        <v>8.7858515782010205E-2</v>
      </c>
      <c r="E26" s="50">
        <f>E8/E6</f>
        <v>0.1029567873299649</v>
      </c>
      <c r="F26" s="51">
        <f>F8/F6</f>
        <v>8.9818598173558001E-2</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1.3192439411466039</v>
      </c>
      <c r="D27" s="50">
        <f>D9/(D13+D10)</f>
        <v>1.5362256793515097</v>
      </c>
      <c r="E27" s="50">
        <f>E9/(E13+E10)</f>
        <v>1.6800099291067567</v>
      </c>
      <c r="F27" s="51">
        <f>F9/(F13+F10)</f>
        <v>1.8107666408507204</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0.26924412748475107</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0.22106804639066718</v>
      </c>
      <c r="D31" s="50">
        <f>D17/(D13+D10)</f>
        <v>0.2062132309749948</v>
      </c>
      <c r="E31" s="50">
        <f>E17/(E13+E10)</f>
        <v>0.23112094694151669</v>
      </c>
      <c r="F31" s="51">
        <f>F17/(F13+F10)</f>
        <v>0.21073881527994842</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0.34166666666666662</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1488000000</v>
      </c>
      <c r="D4" s="27">
        <v>1730000000</v>
      </c>
      <c r="E4" s="27">
        <v>1909000000</v>
      </c>
      <c r="F4" s="28">
        <v>1807000000</v>
      </c>
      <c r="G4" s="20"/>
      <c r="H4" s="20"/>
      <c r="I4" s="20"/>
      <c r="J4" s="20"/>
      <c r="K4" s="20"/>
      <c r="L4" s="20"/>
      <c r="M4" s="20"/>
      <c r="N4" s="20"/>
      <c r="O4" s="20"/>
      <c r="P4" s="20"/>
      <c r="Q4" s="20"/>
      <c r="R4" s="20"/>
      <c r="S4" s="20"/>
      <c r="T4" s="20"/>
      <c r="U4" s="20"/>
      <c r="V4" s="20"/>
    </row>
    <row r="5" spans="1:22" ht="19" x14ac:dyDescent="0.25">
      <c r="A5" s="20"/>
      <c r="B5" s="29" t="s">
        <v>547</v>
      </c>
      <c r="C5" s="27">
        <v>11026000000</v>
      </c>
      <c r="D5" s="27">
        <v>11209000000</v>
      </c>
      <c r="E5" s="27">
        <v>11454000000</v>
      </c>
      <c r="F5" s="28">
        <v>9135000000</v>
      </c>
      <c r="G5" s="20"/>
      <c r="H5" s="20"/>
      <c r="I5" s="20"/>
      <c r="J5" s="20"/>
      <c r="K5" s="20"/>
      <c r="L5" s="20"/>
      <c r="M5" s="20"/>
      <c r="N5" s="20"/>
      <c r="O5" s="20"/>
      <c r="P5" s="20"/>
      <c r="Q5" s="20"/>
      <c r="R5" s="20"/>
      <c r="S5" s="20"/>
      <c r="T5" s="20"/>
      <c r="U5" s="20"/>
      <c r="V5" s="20"/>
    </row>
    <row r="6" spans="1:22" ht="19" x14ac:dyDescent="0.25">
      <c r="A6" s="20"/>
      <c r="B6" s="29" t="s">
        <v>548</v>
      </c>
      <c r="C6" s="27">
        <v>82166000000</v>
      </c>
      <c r="D6" s="27">
        <v>78624000000</v>
      </c>
      <c r="E6" s="27">
        <v>75803000000</v>
      </c>
      <c r="F6" s="28">
        <v>70379000000</v>
      </c>
      <c r="G6" s="20"/>
      <c r="H6" s="20"/>
      <c r="I6" s="20"/>
      <c r="J6" s="20"/>
      <c r="K6" s="20"/>
      <c r="L6" s="20"/>
      <c r="M6" s="20"/>
      <c r="N6" s="20"/>
      <c r="O6" s="20"/>
      <c r="P6" s="20"/>
      <c r="Q6" s="20"/>
      <c r="R6" s="20"/>
      <c r="S6" s="20"/>
      <c r="T6" s="20"/>
      <c r="U6" s="20"/>
      <c r="V6" s="20"/>
    </row>
    <row r="7" spans="1:22" ht="19" x14ac:dyDescent="0.25">
      <c r="A7" s="20"/>
      <c r="B7" s="29" t="s">
        <v>549</v>
      </c>
      <c r="C7" s="27">
        <v>48466000000</v>
      </c>
      <c r="D7" s="27">
        <v>45008000000</v>
      </c>
      <c r="E7" s="27">
        <v>43029000000</v>
      </c>
      <c r="F7" s="28">
        <v>38447000000</v>
      </c>
      <c r="G7" s="20"/>
      <c r="H7" s="20"/>
      <c r="I7" s="20"/>
      <c r="J7" s="20"/>
      <c r="K7" s="20"/>
      <c r="L7" s="20"/>
      <c r="M7" s="20"/>
      <c r="N7" s="20"/>
      <c r="O7" s="20"/>
      <c r="P7" s="20"/>
      <c r="Q7" s="20"/>
      <c r="R7" s="20"/>
      <c r="S7" s="20"/>
      <c r="T7" s="20"/>
      <c r="U7" s="20"/>
      <c r="V7" s="20"/>
    </row>
    <row r="8" spans="1:22" ht="19" x14ac:dyDescent="0.25">
      <c r="A8" s="20"/>
      <c r="B8" s="29" t="s">
        <v>550</v>
      </c>
      <c r="C8" s="27">
        <v>12649000000</v>
      </c>
      <c r="D8" s="27">
        <v>13342000000</v>
      </c>
      <c r="E8" s="27">
        <v>11047000000</v>
      </c>
      <c r="F8" s="28">
        <v>11869000000</v>
      </c>
      <c r="G8" s="20"/>
      <c r="H8" s="20"/>
      <c r="I8" s="20"/>
      <c r="J8" s="20"/>
      <c r="K8" s="20"/>
      <c r="L8" s="20"/>
      <c r="M8" s="20"/>
      <c r="N8" s="20"/>
      <c r="O8" s="20"/>
      <c r="P8" s="20"/>
      <c r="Q8" s="20"/>
      <c r="R8" s="20"/>
      <c r="S8" s="20"/>
      <c r="T8" s="20"/>
      <c r="U8" s="20"/>
      <c r="V8" s="20"/>
    </row>
    <row r="9" spans="1:22" ht="19" x14ac:dyDescent="0.25">
      <c r="A9" s="20"/>
      <c r="B9" s="29" t="s">
        <v>551</v>
      </c>
      <c r="C9" s="27">
        <v>61115000000</v>
      </c>
      <c r="D9" s="27">
        <v>58350000000</v>
      </c>
      <c r="E9" s="27">
        <v>54076000000</v>
      </c>
      <c r="F9" s="28">
        <v>50316000000</v>
      </c>
      <c r="G9" s="20"/>
      <c r="H9" s="20"/>
      <c r="I9" s="20"/>
      <c r="J9" s="20"/>
      <c r="K9" s="20"/>
      <c r="L9" s="20"/>
      <c r="M9" s="20"/>
      <c r="N9" s="20"/>
      <c r="O9" s="20"/>
      <c r="P9" s="20"/>
      <c r="Q9" s="20"/>
      <c r="R9" s="20"/>
      <c r="S9" s="20"/>
      <c r="T9" s="20"/>
      <c r="U9" s="20"/>
      <c r="V9" s="20"/>
    </row>
    <row r="10" spans="1:22" ht="19" x14ac:dyDescent="0.25">
      <c r="A10" s="20"/>
      <c r="B10" s="29" t="s">
        <v>552</v>
      </c>
      <c r="C10" s="27">
        <v>21045000000</v>
      </c>
      <c r="D10" s="27">
        <v>16079000000</v>
      </c>
      <c r="E10" s="27">
        <v>11880000000</v>
      </c>
      <c r="F10" s="28">
        <v>8507000000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23200000000</v>
      </c>
      <c r="D12" s="27">
        <v>18954000000</v>
      </c>
      <c r="E12" s="27">
        <v>16535000000</v>
      </c>
      <c r="F12" s="28">
        <v>12366000000</v>
      </c>
      <c r="G12" s="20"/>
      <c r="H12" s="20"/>
      <c r="I12" s="20"/>
      <c r="J12" s="20"/>
      <c r="K12" s="20"/>
      <c r="L12" s="20"/>
      <c r="M12" s="20"/>
      <c r="N12" s="20"/>
      <c r="O12" s="20"/>
      <c r="P12" s="20"/>
      <c r="Q12" s="20"/>
      <c r="R12" s="20"/>
      <c r="S12" s="20"/>
      <c r="T12" s="20"/>
      <c r="U12" s="20"/>
      <c r="V12" s="20"/>
    </row>
    <row r="13" spans="1:22" ht="19" x14ac:dyDescent="0.25">
      <c r="A13" s="20"/>
      <c r="B13" s="29" t="s">
        <v>555</v>
      </c>
      <c r="C13" s="27">
        <v>21051000000</v>
      </c>
      <c r="D13" s="27">
        <v>20274000000</v>
      </c>
      <c r="E13" s="27">
        <v>21727000000</v>
      </c>
      <c r="F13" s="28">
        <v>20063000000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2973000000</v>
      </c>
      <c r="D15" s="27">
        <v>3253000000</v>
      </c>
      <c r="E15" s="27">
        <v>3038000000</v>
      </c>
      <c r="F15" s="28">
        <v>2642000000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4843000000</v>
      </c>
      <c r="D17" s="34">
        <v>5813000000</v>
      </c>
      <c r="E17" s="34">
        <v>5797000000</v>
      </c>
      <c r="F17" s="35">
        <v>6219000000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3.254704301075269</v>
      </c>
      <c r="D24" s="50">
        <f>D17/(D4)</f>
        <v>3.3601156069364162</v>
      </c>
      <c r="E24" s="50">
        <f>E17/(E4)</f>
        <v>3.0366684127815611</v>
      </c>
      <c r="F24" s="51">
        <f>F17/(F4)</f>
        <v>3.4416159380188156</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5.8941654699023925E-2</v>
      </c>
      <c r="D25" s="50">
        <f>D17/D6</f>
        <v>7.393416768416769E-2</v>
      </c>
      <c r="E25" s="50">
        <f>E17/E6</f>
        <v>7.6474545862300958E-2</v>
      </c>
      <c r="F25" s="51">
        <f>F17/F6</f>
        <v>8.8364426888702594E-2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0.15394445391037656</v>
      </c>
      <c r="D26" s="50">
        <f>D8/D6</f>
        <v>0.16969373219373218</v>
      </c>
      <c r="E26" s="50">
        <f>E8/E6</f>
        <v>0.14573301848211812</v>
      </c>
      <c r="F26" s="51">
        <f>F8/F6</f>
        <v>0.16864405575526792</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1.4518006461421513</v>
      </c>
      <c r="D27" s="50">
        <f>D9/(D13+D10)</f>
        <v>1.6050944901383655</v>
      </c>
      <c r="E27" s="50">
        <f>E9/(E13+E10)</f>
        <v>1.6090695390841194</v>
      </c>
      <c r="F27" s="51">
        <f>F9/(F13+F10)</f>
        <v>1.7611480574028702</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0.23581528415216899</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0.11504656024325352</v>
      </c>
      <c r="D31" s="50">
        <f>D17/(D13+D10)</f>
        <v>0.15990427199955987</v>
      </c>
      <c r="E31" s="50">
        <f>E17/(E13+E10)</f>
        <v>0.17249382569107627</v>
      </c>
      <c r="F31" s="51">
        <f>F17/(F13+F10)</f>
        <v>0.2176758837941897</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0.46416666666666662</v>
      </c>
      <c r="J2" s="20"/>
      <c r="K2" s="20"/>
      <c r="L2" s="20"/>
      <c r="M2" s="20"/>
      <c r="N2" s="20"/>
      <c r="O2" s="20"/>
      <c r="P2" s="20"/>
      <c r="Q2" s="20"/>
      <c r="R2" s="20"/>
      <c r="S2" s="20"/>
      <c r="T2" s="20"/>
      <c r="U2" s="20"/>
      <c r="V2" s="20"/>
    </row>
    <row r="3" spans="1:22" ht="19" x14ac:dyDescent="0.25">
      <c r="A3" s="20"/>
      <c r="B3" s="26" t="s">
        <v>545</v>
      </c>
      <c r="C3" s="27">
        <v>677700000</v>
      </c>
      <c r="D3" s="27">
        <v>790000000</v>
      </c>
      <c r="E3" s="27">
        <v>562900000</v>
      </c>
      <c r="F3" s="28">
        <v>420000000</v>
      </c>
      <c r="G3" s="20"/>
      <c r="H3" s="20"/>
      <c r="I3" s="20"/>
      <c r="J3" s="20"/>
      <c r="K3" s="20"/>
      <c r="L3" s="20"/>
      <c r="M3" s="20"/>
      <c r="N3" s="20"/>
      <c r="O3" s="20"/>
      <c r="P3" s="20"/>
      <c r="Q3" s="20"/>
      <c r="R3" s="20"/>
      <c r="S3" s="20"/>
      <c r="T3" s="20"/>
      <c r="U3" s="20"/>
      <c r="V3" s="20"/>
    </row>
    <row r="4" spans="1:22" ht="19" x14ac:dyDescent="0.25">
      <c r="A4" s="20"/>
      <c r="B4" s="29" t="s">
        <v>546</v>
      </c>
      <c r="C4" s="27">
        <v>464000000</v>
      </c>
      <c r="D4" s="27">
        <v>423100000</v>
      </c>
      <c r="E4" s="27">
        <v>394500000</v>
      </c>
      <c r="F4" s="28">
        <v>384800000</v>
      </c>
      <c r="G4" s="20"/>
      <c r="H4" s="20"/>
      <c r="I4" s="20"/>
      <c r="J4" s="20"/>
      <c r="K4" s="20"/>
      <c r="L4" s="20"/>
      <c r="M4" s="20"/>
      <c r="N4" s="20"/>
      <c r="O4" s="20"/>
      <c r="P4" s="20"/>
      <c r="Q4" s="20"/>
      <c r="R4" s="20"/>
      <c r="S4" s="20"/>
      <c r="T4" s="20"/>
      <c r="U4" s="20"/>
      <c r="V4" s="20"/>
    </row>
    <row r="5" spans="1:22" ht="19" x14ac:dyDescent="0.25">
      <c r="A5" s="20"/>
      <c r="B5" s="29" t="s">
        <v>547</v>
      </c>
      <c r="C5" s="27">
        <v>3274600000</v>
      </c>
      <c r="D5" s="27">
        <v>3252600000</v>
      </c>
      <c r="E5" s="27">
        <v>2504500000</v>
      </c>
      <c r="F5" s="28">
        <v>2392200000</v>
      </c>
      <c r="G5" s="20"/>
      <c r="H5" s="20"/>
      <c r="I5" s="20"/>
      <c r="J5" s="20"/>
      <c r="K5" s="20"/>
      <c r="L5" s="20"/>
      <c r="M5" s="20"/>
      <c r="N5" s="20"/>
      <c r="O5" s="20"/>
      <c r="P5" s="20"/>
      <c r="Q5" s="20"/>
      <c r="R5" s="20"/>
      <c r="S5" s="20"/>
      <c r="T5" s="20"/>
      <c r="U5" s="20"/>
      <c r="V5" s="20"/>
    </row>
    <row r="6" spans="1:22" ht="19" x14ac:dyDescent="0.25">
      <c r="A6" s="20"/>
      <c r="B6" s="29" t="s">
        <v>548</v>
      </c>
      <c r="C6" s="27">
        <v>6563300000</v>
      </c>
      <c r="D6" s="27">
        <v>6447500000</v>
      </c>
      <c r="E6" s="27">
        <v>4753600000</v>
      </c>
      <c r="F6" s="28">
        <v>4197200000</v>
      </c>
      <c r="G6" s="20"/>
      <c r="H6" s="20"/>
      <c r="I6" s="20"/>
      <c r="J6" s="20"/>
      <c r="K6" s="20"/>
      <c r="L6" s="20"/>
      <c r="M6" s="20"/>
      <c r="N6" s="20"/>
      <c r="O6" s="20"/>
      <c r="P6" s="20"/>
      <c r="Q6" s="20"/>
      <c r="R6" s="20"/>
      <c r="S6" s="20"/>
      <c r="T6" s="20"/>
      <c r="U6" s="20"/>
      <c r="V6" s="20"/>
    </row>
    <row r="7" spans="1:22" ht="19" x14ac:dyDescent="0.25">
      <c r="A7" s="20"/>
      <c r="B7" s="29" t="s">
        <v>549</v>
      </c>
      <c r="C7" s="27">
        <v>949600000</v>
      </c>
      <c r="D7" s="27">
        <v>1063100000</v>
      </c>
      <c r="E7" s="27">
        <v>1051700000</v>
      </c>
      <c r="F7" s="28">
        <v>772500000</v>
      </c>
      <c r="G7" s="20"/>
      <c r="H7" s="20"/>
      <c r="I7" s="20"/>
      <c r="J7" s="20"/>
      <c r="K7" s="20"/>
      <c r="L7" s="20"/>
      <c r="M7" s="20"/>
      <c r="N7" s="20"/>
      <c r="O7" s="20"/>
      <c r="P7" s="20"/>
      <c r="Q7" s="20"/>
      <c r="R7" s="20"/>
      <c r="S7" s="20"/>
      <c r="T7" s="20"/>
      <c r="U7" s="20"/>
      <c r="V7" s="20"/>
    </row>
    <row r="8" spans="1:22" ht="19" x14ac:dyDescent="0.25">
      <c r="A8" s="20"/>
      <c r="B8" s="29" t="s">
        <v>550</v>
      </c>
      <c r="C8" s="27">
        <v>2396600000</v>
      </c>
      <c r="D8" s="27">
        <v>2676300000</v>
      </c>
      <c r="E8" s="27">
        <v>1280000000</v>
      </c>
      <c r="F8" s="28">
        <v>1318400000</v>
      </c>
      <c r="G8" s="20"/>
      <c r="H8" s="20"/>
      <c r="I8" s="20"/>
      <c r="J8" s="20"/>
      <c r="K8" s="20"/>
      <c r="L8" s="20"/>
      <c r="M8" s="20"/>
      <c r="N8" s="20"/>
      <c r="O8" s="20"/>
      <c r="P8" s="20"/>
      <c r="Q8" s="20"/>
      <c r="R8" s="20"/>
      <c r="S8" s="20"/>
      <c r="T8" s="20"/>
      <c r="U8" s="20"/>
      <c r="V8" s="20"/>
    </row>
    <row r="9" spans="1:22" ht="19" x14ac:dyDescent="0.25">
      <c r="A9" s="20"/>
      <c r="B9" s="29" t="s">
        <v>551</v>
      </c>
      <c r="C9" s="27">
        <v>3346200000</v>
      </c>
      <c r="D9" s="27">
        <v>3739400000</v>
      </c>
      <c r="E9" s="27">
        <v>2331700000</v>
      </c>
      <c r="F9" s="28">
        <v>2090900000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1866200000</v>
      </c>
      <c r="D12" s="27">
        <v>1390500000</v>
      </c>
      <c r="E12" s="27">
        <v>1051400000</v>
      </c>
      <c r="F12" s="28">
        <v>631200000</v>
      </c>
      <c r="G12" s="20"/>
      <c r="H12" s="20"/>
      <c r="I12" s="20"/>
      <c r="J12" s="20"/>
      <c r="K12" s="20"/>
      <c r="L12" s="20"/>
      <c r="M12" s="20"/>
      <c r="N12" s="20"/>
      <c r="O12" s="20"/>
      <c r="P12" s="20"/>
      <c r="Q12" s="20"/>
      <c r="R12" s="20"/>
      <c r="S12" s="20"/>
      <c r="T12" s="20"/>
      <c r="U12" s="20"/>
      <c r="V12" s="20"/>
    </row>
    <row r="13" spans="1:22" ht="19" x14ac:dyDescent="0.25">
      <c r="A13" s="20"/>
      <c r="B13" s="29" t="s">
        <v>555</v>
      </c>
      <c r="C13" s="27">
        <v>3217100000</v>
      </c>
      <c r="D13" s="27">
        <v>2708100000</v>
      </c>
      <c r="E13" s="27">
        <v>2421900000</v>
      </c>
      <c r="F13" s="28">
        <v>2106300000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99800000</v>
      </c>
      <c r="D15" s="27">
        <v>92200000</v>
      </c>
      <c r="E15" s="27">
        <v>85900000</v>
      </c>
      <c r="F15" s="28">
        <v>75700000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619200000</v>
      </c>
      <c r="D17" s="34">
        <v>363300000</v>
      </c>
      <c r="E17" s="34">
        <v>613200000</v>
      </c>
      <c r="F17" s="35">
        <v>573600000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1.3344827586206895</v>
      </c>
      <c r="D24" s="50">
        <f>D17/(D4)</f>
        <v>0.85866225478610259</v>
      </c>
      <c r="E24" s="50">
        <f>E17/(E4)</f>
        <v>1.5543726235741444</v>
      </c>
      <c r="F24" s="51">
        <f>F17/(F4)</f>
        <v>1.4906444906444907</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9.4342784879557537E-2</v>
      </c>
      <c r="D25" s="50">
        <f>D17/D6</f>
        <v>5.634742148119426E-2</v>
      </c>
      <c r="E25" s="50">
        <f>E17/E6</f>
        <v>0.12899697071693034</v>
      </c>
      <c r="F25" s="51">
        <f>F17/F6</f>
        <v>0.13666253692938149</v>
      </c>
      <c r="G25" s="46">
        <f>(IF(C25 &gt; 0.17, 100, IF(C25 &gt;= 0.1, 50, 0))) +
  (IF(D25 &gt; 0.17, 100, IF(D25 &gt;= 0.1, 50, 0))) +
  (IF(E25 &gt; 0.17, 100, IF(E25 &gt;= 0.1, 50, 0))) +
  (IF(F25 &gt; 0.17, 100, IF(F25 &gt;= 0.1, 50, 0)))</f>
        <v>100</v>
      </c>
      <c r="H25" s="47" t="s">
        <v>572</v>
      </c>
      <c r="I25" s="20"/>
      <c r="J25" s="20"/>
      <c r="K25" s="20"/>
      <c r="L25" s="20"/>
      <c r="M25" s="20"/>
      <c r="N25" s="20"/>
      <c r="O25" s="20"/>
      <c r="P25" s="20"/>
      <c r="Q25" s="20"/>
      <c r="R25" s="20"/>
      <c r="S25" s="20"/>
      <c r="T25" s="20"/>
      <c r="U25" s="20"/>
      <c r="V25" s="20"/>
    </row>
    <row r="26" spans="1:22" x14ac:dyDescent="0.2">
      <c r="A26" s="20"/>
      <c r="B26" s="39" t="s">
        <v>489</v>
      </c>
      <c r="C26" s="50">
        <f>C8/C6</f>
        <v>0.36515167674797738</v>
      </c>
      <c r="D26" s="50">
        <f>D8/D6</f>
        <v>0.41509112058937575</v>
      </c>
      <c r="E26" s="50">
        <f>E8/E6</f>
        <v>0.26926960619320095</v>
      </c>
      <c r="F26" s="51">
        <f>F8/F6</f>
        <v>0.31411417135233011</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1.0401293090050046</v>
      </c>
      <c r="D27" s="50">
        <f>D9/(D13+D10)</f>
        <v>1.3808205014585873</v>
      </c>
      <c r="E27" s="50">
        <f>E9/(E13+E10)</f>
        <v>0.96275651348115121</v>
      </c>
      <c r="F27" s="51">
        <f>F9/(F13+F10)</f>
        <v>0.9926886008640744</v>
      </c>
      <c r="G27" s="46">
        <f>(IF(C27 &lt; 0.8, 100, IF(C27 &lt; 1, 50, 0))) +
  (IF(D27 &lt; 0.8, 100, IF(D27 &lt; 1, 50, 0))) +
  (IF(E27 &lt; 0.8, 100, IF(E27 &lt; 1, 50, 0))) +
  (IF(F27 &lt; 0.8, 100, IF(F27 &lt; 1, 50, 0)))</f>
        <v>100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0.44344853439156556</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0.19247148052593951</v>
      </c>
      <c r="D31" s="50">
        <f>D17/(D13+D10)</f>
        <v>0.13415309626675528</v>
      </c>
      <c r="E31" s="50">
        <f>E17/(E13+E10)</f>
        <v>0.25318964449399234</v>
      </c>
      <c r="F31" s="51">
        <f>F17/(F13+F10)</f>
        <v>0.27232587950434411</v>
      </c>
      <c r="G31" s="46">
        <f>(IF(C31 &gt; 0.23, 100, 0)) +
  (IF(D31 &gt; 0.23, 100, 0)) +
  (IF(E31 &gt; 0.23, 100, 0)) +
  (IF(F31 &gt; 0.23, 100, 0))</f>
        <v>200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0.28833333333333333</v>
      </c>
      <c r="J2" s="20"/>
      <c r="K2" s="20"/>
      <c r="L2" s="20"/>
      <c r="M2" s="20"/>
      <c r="N2" s="20"/>
      <c r="O2" s="20"/>
      <c r="P2" s="20"/>
      <c r="Q2" s="20"/>
      <c r="R2" s="20"/>
      <c r="S2" s="20"/>
      <c r="T2" s="20"/>
      <c r="U2" s="20"/>
      <c r="V2" s="20"/>
    </row>
    <row r="3" spans="1:22" ht="19" x14ac:dyDescent="0.25">
      <c r="A3" s="20"/>
      <c r="B3" s="26" t="s">
        <v>545</v>
      </c>
      <c r="C3" s="27">
        <v>5334000000</v>
      </c>
      <c r="D3" s="27">
        <v>5222000000</v>
      </c>
      <c r="E3" s="27">
        <v>4347000000</v>
      </c>
      <c r="F3" s="28">
        <v>4172000000</v>
      </c>
      <c r="G3" s="20"/>
      <c r="H3" s="20"/>
      <c r="I3" s="20"/>
      <c r="J3" s="20"/>
      <c r="K3" s="20"/>
      <c r="L3" s="20"/>
      <c r="M3" s="20"/>
      <c r="N3" s="20"/>
      <c r="O3" s="20"/>
      <c r="P3" s="20"/>
      <c r="Q3" s="20"/>
      <c r="R3" s="20"/>
      <c r="S3" s="20"/>
      <c r="T3" s="20"/>
      <c r="U3" s="20"/>
      <c r="V3" s="20"/>
    </row>
    <row r="4" spans="1:22" ht="19" x14ac:dyDescent="0.25">
      <c r="A4" s="20"/>
      <c r="B4" s="29" t="s">
        <v>546</v>
      </c>
      <c r="C4" s="27">
        <v>29944000000</v>
      </c>
      <c r="D4" s="27">
        <v>26664000000</v>
      </c>
      <c r="E4" s="27">
        <v>24427000000</v>
      </c>
      <c r="F4" s="28">
        <v>23039000000</v>
      </c>
      <c r="G4" s="20"/>
      <c r="H4" s="20"/>
      <c r="I4" s="20"/>
      <c r="J4" s="20"/>
      <c r="K4" s="20"/>
      <c r="L4" s="20"/>
      <c r="M4" s="20"/>
      <c r="N4" s="20"/>
      <c r="O4" s="20"/>
      <c r="P4" s="20"/>
      <c r="Q4" s="20"/>
      <c r="R4" s="20"/>
      <c r="S4" s="20"/>
      <c r="T4" s="20"/>
      <c r="U4" s="20"/>
      <c r="V4" s="20"/>
    </row>
    <row r="5" spans="1:22" ht="19" x14ac:dyDescent="0.25">
      <c r="A5" s="20"/>
      <c r="B5" s="29" t="s">
        <v>547</v>
      </c>
      <c r="C5" s="27">
        <v>17728000000</v>
      </c>
      <c r="D5" s="27">
        <v>18202000000</v>
      </c>
      <c r="E5" s="27">
        <v>18381000000</v>
      </c>
      <c r="F5" s="28">
        <v>18757000000</v>
      </c>
      <c r="G5" s="20"/>
      <c r="H5" s="20"/>
      <c r="I5" s="20"/>
      <c r="J5" s="20"/>
      <c r="K5" s="20"/>
      <c r="L5" s="20"/>
      <c r="M5" s="20"/>
      <c r="N5" s="20"/>
      <c r="O5" s="20"/>
      <c r="P5" s="20"/>
      <c r="Q5" s="20"/>
      <c r="R5" s="20"/>
      <c r="S5" s="20"/>
      <c r="T5" s="20"/>
      <c r="U5" s="20"/>
      <c r="V5" s="20"/>
    </row>
    <row r="6" spans="1:22" ht="19" x14ac:dyDescent="0.25">
      <c r="A6" s="20"/>
      <c r="B6" s="29" t="s">
        <v>548</v>
      </c>
      <c r="C6" s="27">
        <v>100495000000</v>
      </c>
      <c r="D6" s="27">
        <v>92187000000</v>
      </c>
      <c r="E6" s="27">
        <v>92377000000</v>
      </c>
      <c r="F6" s="28">
        <v>92918000000</v>
      </c>
      <c r="G6" s="20"/>
      <c r="H6" s="20"/>
      <c r="I6" s="20"/>
      <c r="J6" s="20"/>
      <c r="K6" s="20"/>
      <c r="L6" s="20"/>
      <c r="M6" s="20"/>
      <c r="N6" s="20"/>
      <c r="O6" s="20"/>
      <c r="P6" s="20"/>
      <c r="Q6" s="20"/>
      <c r="R6" s="20"/>
      <c r="S6" s="20"/>
      <c r="T6" s="20"/>
      <c r="U6" s="20"/>
      <c r="V6" s="20"/>
    </row>
    <row r="7" spans="1:22" ht="19" x14ac:dyDescent="0.25">
      <c r="A7" s="20"/>
      <c r="B7" s="29" t="s">
        <v>549</v>
      </c>
      <c r="C7" s="27">
        <v>31647000000</v>
      </c>
      <c r="D7" s="27">
        <v>26785000000</v>
      </c>
      <c r="E7" s="27">
        <v>26220000000</v>
      </c>
      <c r="F7" s="28">
        <v>23372000000</v>
      </c>
      <c r="G7" s="20"/>
      <c r="H7" s="20"/>
      <c r="I7" s="20"/>
      <c r="J7" s="20"/>
      <c r="K7" s="20"/>
      <c r="L7" s="20"/>
      <c r="M7" s="20"/>
      <c r="N7" s="20"/>
      <c r="O7" s="20"/>
      <c r="P7" s="20"/>
      <c r="Q7" s="20"/>
      <c r="R7" s="20"/>
      <c r="S7" s="20"/>
      <c r="T7" s="20"/>
      <c r="U7" s="20"/>
      <c r="V7" s="20"/>
    </row>
    <row r="8" spans="1:22" ht="19" x14ac:dyDescent="0.25">
      <c r="A8" s="20"/>
      <c r="B8" s="29" t="s">
        <v>550</v>
      </c>
      <c r="C8" s="27">
        <v>50211000000</v>
      </c>
      <c r="D8" s="27">
        <v>48129000000</v>
      </c>
      <c r="E8" s="27">
        <v>50006000000</v>
      </c>
      <c r="F8" s="28">
        <v>55994000000</v>
      </c>
      <c r="G8" s="20"/>
      <c r="H8" s="20"/>
      <c r="I8" s="20"/>
      <c r="J8" s="20"/>
      <c r="K8" s="20"/>
      <c r="L8" s="20"/>
      <c r="M8" s="20"/>
      <c r="N8" s="20"/>
      <c r="O8" s="20"/>
      <c r="P8" s="20"/>
      <c r="Q8" s="20"/>
      <c r="R8" s="20"/>
      <c r="S8" s="20"/>
      <c r="T8" s="20"/>
      <c r="U8" s="20"/>
      <c r="V8" s="20"/>
    </row>
    <row r="9" spans="1:22" ht="19" x14ac:dyDescent="0.25">
      <c r="A9" s="20"/>
      <c r="B9" s="29" t="s">
        <v>551</v>
      </c>
      <c r="C9" s="27">
        <v>81858000000</v>
      </c>
      <c r="D9" s="27">
        <v>74914000000</v>
      </c>
      <c r="E9" s="27">
        <v>76226000000</v>
      </c>
      <c r="F9" s="28">
        <v>79366000000</v>
      </c>
      <c r="G9" s="20"/>
      <c r="H9" s="20"/>
      <c r="I9" s="20"/>
      <c r="J9" s="20"/>
      <c r="K9" s="20"/>
      <c r="L9" s="20"/>
      <c r="M9" s="20"/>
      <c r="N9" s="20"/>
      <c r="O9" s="20"/>
      <c r="P9" s="20"/>
      <c r="Q9" s="20"/>
      <c r="R9" s="20"/>
      <c r="S9" s="20"/>
      <c r="T9" s="20"/>
      <c r="U9" s="20"/>
      <c r="V9" s="20"/>
    </row>
    <row r="10" spans="1:22" ht="19" x14ac:dyDescent="0.25">
      <c r="A10" s="20"/>
      <c r="B10" s="29" t="s">
        <v>552</v>
      </c>
      <c r="C10" s="27">
        <v>40282000000</v>
      </c>
      <c r="D10" s="27">
        <v>39506000000</v>
      </c>
      <c r="E10" s="27">
        <v>38248000000</v>
      </c>
      <c r="F10" s="28">
        <v>38446000000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70035000000</v>
      </c>
      <c r="D12" s="27">
        <v>67800000000</v>
      </c>
      <c r="E12" s="27">
        <v>65165000000</v>
      </c>
      <c r="F12" s="28">
        <v>63443000000</v>
      </c>
      <c r="G12" s="20"/>
      <c r="H12" s="20"/>
      <c r="I12" s="20"/>
      <c r="J12" s="20"/>
      <c r="K12" s="20"/>
      <c r="L12" s="20"/>
      <c r="M12" s="20"/>
      <c r="N12" s="20"/>
      <c r="O12" s="20"/>
      <c r="P12" s="20"/>
      <c r="Q12" s="20"/>
      <c r="R12" s="20"/>
      <c r="S12" s="20"/>
      <c r="T12" s="20"/>
      <c r="U12" s="20"/>
      <c r="V12" s="20"/>
    </row>
    <row r="13" spans="1:22" ht="19" x14ac:dyDescent="0.25">
      <c r="A13" s="20"/>
      <c r="B13" s="29" t="s">
        <v>555</v>
      </c>
      <c r="C13" s="27">
        <v>18637000000</v>
      </c>
      <c r="D13" s="27">
        <v>17273000000</v>
      </c>
      <c r="E13" s="27">
        <v>16151000000</v>
      </c>
      <c r="F13" s="28">
        <v>13552000000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13442000000</v>
      </c>
      <c r="D17" s="34">
        <v>10811000000</v>
      </c>
      <c r="E17" s="34">
        <v>11616000000</v>
      </c>
      <c r="F17" s="35">
        <v>10613000000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0.44890462196099384</v>
      </c>
      <c r="D24" s="50">
        <f>D17/(D4)</f>
        <v>0.40545304530453047</v>
      </c>
      <c r="E24" s="50">
        <f>E17/(E4)</f>
        <v>0.47553936218119292</v>
      </c>
      <c r="F24" s="51">
        <f>F17/(F4)</f>
        <v>0.46065367420460956</v>
      </c>
      <c r="G24" s="46">
        <f>(IF(C24 &gt; 0.5, 100, IF(C24 &gt;= 0.2, 50, 0))) +
  (IF(D24 &gt; 0.5, 100, IF(D24 &gt;= 0.2, 50, 0))) +
  (IF(E24 &gt; 0.5, 100, IF(E24 &gt;= 0.2, 50, 0))) +
  (IF(F24 &gt; 0.5, 100, IF(F24 &gt;= 0.2, 50, 0)))</f>
        <v>200</v>
      </c>
      <c r="H24" s="47" t="s">
        <v>571</v>
      </c>
      <c r="I24" s="20"/>
      <c r="J24" s="20"/>
      <c r="K24" s="20"/>
      <c r="L24" s="20"/>
      <c r="M24" s="20"/>
      <c r="N24" s="20"/>
      <c r="O24" s="20"/>
      <c r="P24" s="20"/>
      <c r="Q24" s="20"/>
      <c r="R24" s="20"/>
      <c r="S24" s="20"/>
      <c r="T24" s="20"/>
      <c r="U24" s="20"/>
      <c r="V24" s="20"/>
    </row>
    <row r="25" spans="1:22" x14ac:dyDescent="0.2">
      <c r="A25" s="20"/>
      <c r="B25" s="39" t="s">
        <v>487</v>
      </c>
      <c r="C25" s="50">
        <f>C17/C6</f>
        <v>0.13375789840290561</v>
      </c>
      <c r="D25" s="50">
        <f>D17/D6</f>
        <v>0.11727250046101945</v>
      </c>
      <c r="E25" s="50">
        <f>E17/E6</f>
        <v>0.12574558602249478</v>
      </c>
      <c r="F25" s="51">
        <f>F17/F6</f>
        <v>0.11421898878581115</v>
      </c>
      <c r="G25" s="46">
        <f>(IF(C25 &gt; 0.17, 100, IF(C25 &gt;= 0.1, 50, 0))) +
  (IF(D25 &gt; 0.17, 100, IF(D25 &gt;= 0.1, 50, 0))) +
  (IF(E25 &gt; 0.17, 100, IF(E25 &gt;= 0.1, 50, 0))) +
  (IF(F25 &gt; 0.17, 100, IF(F25 &gt;= 0.1, 50, 0)))</f>
        <v>200</v>
      </c>
      <c r="H25" s="47" t="s">
        <v>572</v>
      </c>
      <c r="I25" s="20"/>
      <c r="J25" s="20"/>
      <c r="K25" s="20"/>
      <c r="L25" s="20"/>
      <c r="M25" s="20"/>
      <c r="N25" s="20"/>
      <c r="O25" s="20"/>
      <c r="P25" s="20"/>
      <c r="Q25" s="20"/>
      <c r="R25" s="20"/>
      <c r="S25" s="20"/>
      <c r="T25" s="20"/>
      <c r="U25" s="20"/>
      <c r="V25" s="20"/>
    </row>
    <row r="26" spans="1:22" x14ac:dyDescent="0.2">
      <c r="A26" s="20"/>
      <c r="B26" s="39" t="s">
        <v>489</v>
      </c>
      <c r="C26" s="50">
        <f>C8/C6</f>
        <v>0.49963679785063936</v>
      </c>
      <c r="D26" s="50">
        <f>D8/D6</f>
        <v>0.52208011975658175</v>
      </c>
      <c r="E26" s="50">
        <f>E8/E6</f>
        <v>0.54132522164608077</v>
      </c>
      <c r="F26" s="51">
        <f>F8/F6</f>
        <v>0.60261736154458767</v>
      </c>
      <c r="G26" s="46">
        <f>(IF(C26 &lt; 0.5, 100, 0)) +
  (IF(D26 &lt; 0.5, 100, 0)) +
  (IF(E26 &lt; 0.5, 100, 0)) +
  (IF(F26 &lt; 0.5, 100, 0))</f>
        <v>100</v>
      </c>
      <c r="H26" s="47" t="s">
        <v>573</v>
      </c>
      <c r="I26" s="20"/>
      <c r="J26" s="20"/>
      <c r="K26" s="20"/>
      <c r="L26" s="20"/>
      <c r="M26" s="20"/>
      <c r="N26" s="20"/>
      <c r="O26" s="20"/>
      <c r="P26" s="20"/>
      <c r="Q26" s="20"/>
      <c r="R26" s="20"/>
      <c r="S26" s="20"/>
      <c r="T26" s="20"/>
      <c r="U26" s="20"/>
      <c r="V26" s="20"/>
    </row>
    <row r="27" spans="1:22" x14ac:dyDescent="0.2">
      <c r="A27" s="20"/>
      <c r="B27" s="39" t="s">
        <v>574</v>
      </c>
      <c r="C27" s="50">
        <f>C9/(C13+C10)</f>
        <v>1.3893311155993822</v>
      </c>
      <c r="D27" s="50">
        <f>D9/(D13+D10)</f>
        <v>1.3193962556579018</v>
      </c>
      <c r="E27" s="50">
        <f>E9/(E13+E10)</f>
        <v>1.4012389933638485</v>
      </c>
      <c r="F27" s="51">
        <f>F9/(F13+F10)</f>
        <v>1.5263279356898343</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3.3514297629923563E-2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0.22814372273799624</v>
      </c>
      <c r="D31" s="50">
        <f>D17/(D13+D10)</f>
        <v>0.19040490322126138</v>
      </c>
      <c r="E31" s="50">
        <f>E17/(E13+E10)</f>
        <v>0.21353333700987151</v>
      </c>
      <c r="F31" s="51">
        <f>F17/(F13+F10)</f>
        <v>0.20410400400015385</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0.50875000000000004</v>
      </c>
      <c r="J2" s="20"/>
      <c r="K2" s="20"/>
      <c r="L2" s="20"/>
      <c r="M2" s="20"/>
      <c r="N2" s="20"/>
      <c r="O2" s="20"/>
      <c r="P2" s="20"/>
      <c r="Q2" s="20"/>
      <c r="R2" s="20"/>
      <c r="S2" s="20"/>
      <c r="T2" s="20"/>
      <c r="U2" s="20"/>
      <c r="V2" s="20"/>
    </row>
    <row r="3" spans="1:22" ht="19" x14ac:dyDescent="0.25">
      <c r="A3" s="20"/>
      <c r="B3" s="26" t="s">
        <v>545</v>
      </c>
      <c r="C3" s="27">
        <v>10189000000</v>
      </c>
      <c r="D3" s="27">
        <v>8981000000</v>
      </c>
      <c r="E3" s="27">
        <v>9059000000</v>
      </c>
      <c r="F3" s="28">
        <v>8020000000</v>
      </c>
      <c r="G3" s="20"/>
      <c r="H3" s="20"/>
      <c r="I3" s="20"/>
      <c r="J3" s="20"/>
      <c r="K3" s="20"/>
      <c r="L3" s="20"/>
      <c r="M3" s="20"/>
      <c r="N3" s="20"/>
      <c r="O3" s="20"/>
      <c r="P3" s="20"/>
      <c r="Q3" s="20"/>
      <c r="R3" s="20"/>
      <c r="S3" s="20"/>
      <c r="T3" s="20"/>
      <c r="U3" s="20"/>
      <c r="V3" s="20"/>
    </row>
    <row r="4" spans="1:22" ht="19" x14ac:dyDescent="0.25">
      <c r="A4" s="20"/>
      <c r="B4" s="29" t="s">
        <v>546</v>
      </c>
      <c r="C4" s="27">
        <v>18940000000</v>
      </c>
      <c r="D4" s="27">
        <v>16274000000</v>
      </c>
      <c r="E4" s="27">
        <v>14882000000</v>
      </c>
      <c r="F4" s="28">
        <v>13745000000</v>
      </c>
      <c r="G4" s="20"/>
      <c r="H4" s="20"/>
      <c r="I4" s="20"/>
      <c r="J4" s="20"/>
      <c r="K4" s="20"/>
      <c r="L4" s="20"/>
      <c r="M4" s="20"/>
      <c r="N4" s="20"/>
      <c r="O4" s="20"/>
      <c r="P4" s="20"/>
      <c r="Q4" s="20"/>
      <c r="R4" s="20"/>
      <c r="S4" s="20"/>
      <c r="T4" s="20"/>
      <c r="U4" s="20"/>
      <c r="V4" s="20"/>
    </row>
    <row r="5" spans="1:22" ht="19" x14ac:dyDescent="0.25">
      <c r="A5" s="20"/>
      <c r="B5" s="29" t="s">
        <v>547</v>
      </c>
      <c r="C5" s="27">
        <v>67783000000</v>
      </c>
      <c r="D5" s="27">
        <v>51375000000</v>
      </c>
      <c r="E5" s="27">
        <v>49208000000</v>
      </c>
      <c r="F5" s="28">
        <v>49556000000</v>
      </c>
      <c r="G5" s="20"/>
      <c r="H5" s="20"/>
      <c r="I5" s="20"/>
      <c r="J5" s="20"/>
      <c r="K5" s="20"/>
      <c r="L5" s="20"/>
      <c r="M5" s="20"/>
      <c r="N5" s="20"/>
      <c r="O5" s="20"/>
      <c r="P5" s="20"/>
      <c r="Q5" s="20"/>
      <c r="R5" s="20"/>
      <c r="S5" s="20"/>
      <c r="T5" s="20"/>
      <c r="U5" s="20"/>
      <c r="V5" s="20"/>
    </row>
    <row r="6" spans="1:22" ht="19" x14ac:dyDescent="0.25">
      <c r="A6" s="20"/>
      <c r="B6" s="29" t="s">
        <v>548</v>
      </c>
      <c r="C6" s="27">
        <v>226501000000</v>
      </c>
      <c r="D6" s="27">
        <v>197205000000</v>
      </c>
      <c r="E6" s="27">
        <v>181476000000</v>
      </c>
      <c r="F6" s="28">
        <v>154229000000</v>
      </c>
      <c r="G6" s="20"/>
      <c r="H6" s="20"/>
      <c r="I6" s="20"/>
      <c r="J6" s="20"/>
      <c r="K6" s="20"/>
      <c r="L6" s="20"/>
      <c r="M6" s="20"/>
      <c r="N6" s="20"/>
      <c r="O6" s="20"/>
      <c r="P6" s="20"/>
      <c r="Q6" s="20"/>
      <c r="R6" s="20"/>
      <c r="S6" s="20"/>
      <c r="T6" s="20"/>
      <c r="U6" s="20"/>
      <c r="V6" s="20"/>
    </row>
    <row r="7" spans="1:22" ht="19" x14ac:dyDescent="0.25">
      <c r="A7" s="20"/>
      <c r="B7" s="29" t="s">
        <v>549</v>
      </c>
      <c r="C7" s="27">
        <v>47794000000</v>
      </c>
      <c r="D7" s="27">
        <v>42138000000</v>
      </c>
      <c r="E7" s="27">
        <v>42671000000</v>
      </c>
      <c r="F7" s="28">
        <v>25920000000</v>
      </c>
      <c r="G7" s="20"/>
      <c r="H7" s="20"/>
      <c r="I7" s="20"/>
      <c r="J7" s="20"/>
      <c r="K7" s="20"/>
      <c r="L7" s="20"/>
      <c r="M7" s="20"/>
      <c r="N7" s="20"/>
      <c r="O7" s="20"/>
      <c r="P7" s="20"/>
      <c r="Q7" s="20"/>
      <c r="R7" s="20"/>
      <c r="S7" s="20"/>
      <c r="T7" s="20"/>
      <c r="U7" s="20"/>
      <c r="V7" s="20"/>
    </row>
    <row r="8" spans="1:22" ht="19" x14ac:dyDescent="0.25">
      <c r="A8" s="20"/>
      <c r="B8" s="29" t="s">
        <v>550</v>
      </c>
      <c r="C8" s="27">
        <v>89419000000</v>
      </c>
      <c r="D8" s="27">
        <v>59151000000</v>
      </c>
      <c r="E8" s="27">
        <v>61343000000</v>
      </c>
      <c r="F8" s="28">
        <v>64836000000</v>
      </c>
      <c r="G8" s="20"/>
      <c r="H8" s="20"/>
      <c r="I8" s="20"/>
      <c r="J8" s="20"/>
      <c r="K8" s="20"/>
      <c r="L8" s="20"/>
      <c r="M8" s="20"/>
      <c r="N8" s="20"/>
      <c r="O8" s="20"/>
      <c r="P8" s="20"/>
      <c r="Q8" s="20"/>
      <c r="R8" s="20"/>
      <c r="S8" s="20"/>
      <c r="T8" s="20"/>
      <c r="U8" s="20"/>
      <c r="V8" s="20"/>
    </row>
    <row r="9" spans="1:22" ht="19" x14ac:dyDescent="0.25">
      <c r="A9" s="20"/>
      <c r="B9" s="29" t="s">
        <v>551</v>
      </c>
      <c r="C9" s="27">
        <v>137213000000</v>
      </c>
      <c r="D9" s="27">
        <v>101289000000</v>
      </c>
      <c r="E9" s="27">
        <v>104014000000</v>
      </c>
      <c r="F9" s="28">
        <v>90756000000</v>
      </c>
      <c r="G9" s="20"/>
      <c r="H9" s="20"/>
      <c r="I9" s="20"/>
      <c r="J9" s="20"/>
      <c r="K9" s="20"/>
      <c r="L9" s="20"/>
      <c r="M9" s="20"/>
      <c r="N9" s="20"/>
      <c r="O9" s="20"/>
      <c r="P9" s="20"/>
      <c r="Q9" s="20"/>
      <c r="R9" s="20"/>
      <c r="S9" s="20"/>
      <c r="T9" s="20"/>
      <c r="U9" s="20"/>
      <c r="V9" s="20"/>
    </row>
    <row r="10" spans="1:22" ht="19" x14ac:dyDescent="0.25">
      <c r="A10" s="20"/>
      <c r="B10" s="29" t="s">
        <v>552</v>
      </c>
      <c r="C10" s="27">
        <v>114487000000</v>
      </c>
      <c r="D10" s="27">
        <v>113969000000</v>
      </c>
      <c r="E10" s="27">
        <v>111361000000</v>
      </c>
      <c r="F10" s="28">
        <v>110988000000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118353000000</v>
      </c>
      <c r="D12" s="27">
        <v>125656000000</v>
      </c>
      <c r="E12" s="27">
        <v>103394000000</v>
      </c>
      <c r="F12" s="28">
        <v>90392000000</v>
      </c>
      <c r="G12" s="20"/>
      <c r="H12" s="20"/>
      <c r="I12" s="20"/>
      <c r="J12" s="20"/>
      <c r="K12" s="20"/>
      <c r="L12" s="20"/>
      <c r="M12" s="20"/>
      <c r="N12" s="20"/>
      <c r="O12" s="20"/>
      <c r="P12" s="20"/>
      <c r="Q12" s="20"/>
      <c r="R12" s="20"/>
      <c r="S12" s="20"/>
      <c r="T12" s="20"/>
      <c r="U12" s="20"/>
      <c r="V12" s="20"/>
    </row>
    <row r="13" spans="1:22" ht="19" x14ac:dyDescent="0.25">
      <c r="A13" s="20"/>
      <c r="B13" s="29" t="s">
        <v>555</v>
      </c>
      <c r="C13" s="27">
        <v>89288000000</v>
      </c>
      <c r="D13" s="27">
        <v>95916000000</v>
      </c>
      <c r="E13" s="27">
        <v>77462000000</v>
      </c>
      <c r="F13" s="28">
        <v>63473000000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10679000000</v>
      </c>
      <c r="D15" s="27">
        <v>11428000000</v>
      </c>
      <c r="E15" s="27">
        <v>10360000000</v>
      </c>
      <c r="F15" s="28">
        <v>9393000000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8700000000</v>
      </c>
      <c r="D17" s="34">
        <v>29267000000</v>
      </c>
      <c r="E17" s="34">
        <v>32580000000</v>
      </c>
      <c r="F17" s="35">
        <v>14403000000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Fail</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Fail</v>
      </c>
      <c r="E22" s="44" t="str">
        <f>IF(E17&gt;F17, "Pass", "Fail")</f>
        <v>Pass</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0.45934530095036957</v>
      </c>
      <c r="D24" s="50">
        <f>D17/(D4)</f>
        <v>1.7983900700503872</v>
      </c>
      <c r="E24" s="50">
        <f>E17/(E4)</f>
        <v>2.1892218787797337</v>
      </c>
      <c r="F24" s="51">
        <f>F17/(F4)</f>
        <v>1.0478719534376137</v>
      </c>
      <c r="G24" s="46">
        <f>(IF(C24 &gt; 0.5, 100, IF(C24 &gt;= 0.2, 50, 0))) +
  (IF(D24 &gt; 0.5, 100, IF(D24 &gt;= 0.2, 50, 0))) +
  (IF(E24 &gt; 0.5, 100, IF(E24 &gt;= 0.2, 50, 0))) +
  (IF(F24 &gt; 0.5, 100, IF(F24 &gt;= 0.2, 50, 0)))</f>
        <v>350</v>
      </c>
      <c r="H24" s="47" t="s">
        <v>571</v>
      </c>
      <c r="I24" s="20"/>
      <c r="J24" s="20"/>
      <c r="K24" s="20"/>
      <c r="L24" s="20"/>
      <c r="M24" s="20"/>
      <c r="N24" s="20"/>
      <c r="O24" s="20"/>
      <c r="P24" s="20"/>
      <c r="Q24" s="20"/>
      <c r="R24" s="20"/>
      <c r="S24" s="20"/>
      <c r="T24" s="20"/>
      <c r="U24" s="20"/>
      <c r="V24" s="20"/>
    </row>
    <row r="25" spans="1:22" x14ac:dyDescent="0.2">
      <c r="A25" s="20"/>
      <c r="B25" s="39" t="s">
        <v>487</v>
      </c>
      <c r="C25" s="50">
        <f>C17/C6</f>
        <v>3.8410426444033356E-2</v>
      </c>
      <c r="D25" s="50">
        <f>D17/D6</f>
        <v>0.14840901599858017</v>
      </c>
      <c r="E25" s="50">
        <f>E17/E6</f>
        <v>0.17952787145407656</v>
      </c>
      <c r="F25" s="51">
        <f>F17/F6</f>
        <v>9.3387106186255509E-2</v>
      </c>
      <c r="G25" s="46">
        <f>(IF(C25 &gt; 0.17, 100, IF(C25 &gt;= 0.1, 50, 0))) +
  (IF(D25 &gt; 0.17, 100, IF(D25 &gt;= 0.1, 50, 0))) +
  (IF(E25 &gt; 0.17, 100, IF(E25 &gt;= 0.1, 50, 0))) +
  (IF(F25 &gt; 0.17, 100, IF(F25 &gt;= 0.1, 50, 0)))</f>
        <v>150</v>
      </c>
      <c r="H25" s="47" t="s">
        <v>572</v>
      </c>
      <c r="I25" s="20"/>
      <c r="J25" s="20"/>
      <c r="K25" s="20"/>
      <c r="L25" s="20"/>
      <c r="M25" s="20"/>
      <c r="N25" s="20"/>
      <c r="O25" s="20"/>
      <c r="P25" s="20"/>
      <c r="Q25" s="20"/>
      <c r="R25" s="20"/>
      <c r="S25" s="20"/>
      <c r="T25" s="20"/>
      <c r="U25" s="20"/>
      <c r="V25" s="20"/>
    </row>
    <row r="26" spans="1:22" x14ac:dyDescent="0.2">
      <c r="A26" s="20"/>
      <c r="B26" s="39" t="s">
        <v>489</v>
      </c>
      <c r="C26" s="50">
        <f>C8/C6</f>
        <v>0.39478412898839299</v>
      </c>
      <c r="D26" s="50">
        <f>D8/D6</f>
        <v>0.29994675591389669</v>
      </c>
      <c r="E26" s="50">
        <f>E8/E6</f>
        <v>0.33802265864356718</v>
      </c>
      <c r="F26" s="51">
        <f>F8/F6</f>
        <v>0.42038786479844908</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0.67335541651331121</v>
      </c>
      <c r="D27" s="50">
        <f>D9/(D13+D10)</f>
        <v>0.4825928484646354</v>
      </c>
      <c r="E27" s="50">
        <f>E9/(E13+E10)</f>
        <v>0.55085450395343782</v>
      </c>
      <c r="F27" s="51">
        <f>F9/(F13+F10)</f>
        <v>0.52020795478645654</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0.1003444906113905</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4.2694147957305854E-2</v>
      </c>
      <c r="D31" s="50">
        <f>D17/(D13+D10)</f>
        <v>0.13944302832503513</v>
      </c>
      <c r="E31" s="50">
        <f>E17/(E13+E10)</f>
        <v>0.17254253983889675</v>
      </c>
      <c r="F31" s="51">
        <f>F17/(F13+F10)</f>
        <v>8.2557133112844711E-2</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0.18833333333333335</v>
      </c>
      <c r="J2" s="20"/>
      <c r="K2" s="20"/>
      <c r="L2" s="20"/>
      <c r="M2" s="20"/>
      <c r="N2" s="20"/>
      <c r="O2" s="20"/>
      <c r="P2" s="20"/>
      <c r="Q2" s="20"/>
      <c r="R2" s="20"/>
      <c r="S2" s="20"/>
      <c r="T2" s="20"/>
      <c r="U2" s="20"/>
      <c r="V2" s="20"/>
    </row>
    <row r="3" spans="1:22" ht="19" x14ac:dyDescent="0.25">
      <c r="A3" s="20"/>
      <c r="B3" s="26" t="s">
        <v>545</v>
      </c>
      <c r="C3" s="27">
        <v>870000000</v>
      </c>
      <c r="D3" s="27">
        <v>842000000</v>
      </c>
      <c r="E3" s="27">
        <v>596000000</v>
      </c>
      <c r="F3" s="28">
        <v>628000000</v>
      </c>
      <c r="G3" s="20"/>
      <c r="H3" s="20"/>
      <c r="I3" s="20"/>
      <c r="J3" s="20"/>
      <c r="K3" s="20"/>
      <c r="L3" s="20"/>
      <c r="M3" s="20"/>
      <c r="N3" s="20"/>
      <c r="O3" s="20"/>
      <c r="P3" s="20"/>
      <c r="Q3" s="20"/>
      <c r="R3" s="20"/>
      <c r="S3" s="20"/>
      <c r="T3" s="20"/>
      <c r="U3" s="20"/>
      <c r="V3" s="20"/>
    </row>
    <row r="4" spans="1:22" ht="19" x14ac:dyDescent="0.25">
      <c r="A4" s="20"/>
      <c r="B4" s="29" t="s">
        <v>546</v>
      </c>
      <c r="C4" s="27">
        <v>82919000000</v>
      </c>
      <c r="D4" s="27">
        <v>77519000000</v>
      </c>
      <c r="E4" s="27">
        <v>71060000000</v>
      </c>
      <c r="F4" s="28">
        <v>67872000000</v>
      </c>
      <c r="G4" s="20"/>
      <c r="H4" s="20"/>
      <c r="I4" s="20"/>
      <c r="J4" s="20"/>
      <c r="K4" s="20"/>
      <c r="L4" s="20"/>
      <c r="M4" s="20"/>
      <c r="N4" s="20"/>
      <c r="O4" s="20"/>
      <c r="P4" s="20"/>
      <c r="Q4" s="20"/>
      <c r="R4" s="20"/>
      <c r="S4" s="20"/>
      <c r="T4" s="20"/>
      <c r="U4" s="20"/>
      <c r="V4" s="20"/>
    </row>
    <row r="5" spans="1:22" ht="19" x14ac:dyDescent="0.25">
      <c r="A5" s="20"/>
      <c r="B5" s="29" t="s">
        <v>547</v>
      </c>
      <c r="C5" s="27">
        <v>0</v>
      </c>
      <c r="D5" s="27">
        <v>0</v>
      </c>
      <c r="E5" s="27">
        <v>0</v>
      </c>
      <c r="F5" s="28">
        <v>0</v>
      </c>
      <c r="G5" s="20"/>
      <c r="H5" s="20"/>
      <c r="I5" s="20"/>
      <c r="J5" s="20"/>
      <c r="K5" s="20"/>
      <c r="L5" s="20"/>
      <c r="M5" s="20"/>
      <c r="N5" s="20"/>
      <c r="O5" s="20"/>
      <c r="P5" s="20"/>
      <c r="Q5" s="20"/>
      <c r="R5" s="20"/>
      <c r="S5" s="20"/>
      <c r="T5" s="20"/>
      <c r="U5" s="20"/>
      <c r="V5" s="20"/>
    </row>
    <row r="6" spans="1:22" ht="19" x14ac:dyDescent="0.25">
      <c r="A6" s="20"/>
      <c r="B6" s="29" t="s">
        <v>548</v>
      </c>
      <c r="C6" s="27">
        <v>125698000000</v>
      </c>
      <c r="D6" s="27">
        <v>118644000000</v>
      </c>
      <c r="E6" s="27">
        <v>103327000000</v>
      </c>
      <c r="F6" s="28">
        <v>97462000000</v>
      </c>
      <c r="G6" s="20"/>
      <c r="H6" s="20"/>
      <c r="I6" s="20"/>
      <c r="J6" s="20"/>
      <c r="K6" s="20"/>
      <c r="L6" s="20"/>
      <c r="M6" s="20"/>
      <c r="N6" s="20"/>
      <c r="O6" s="20"/>
      <c r="P6" s="20"/>
      <c r="Q6" s="20"/>
      <c r="R6" s="20"/>
      <c r="S6" s="20"/>
      <c r="T6" s="20"/>
      <c r="U6" s="20"/>
      <c r="V6" s="20"/>
    </row>
    <row r="7" spans="1:22" ht="19" x14ac:dyDescent="0.25">
      <c r="A7" s="20"/>
      <c r="B7" s="29" t="s">
        <v>549</v>
      </c>
      <c r="C7" s="27">
        <v>17314000000</v>
      </c>
      <c r="D7" s="27">
        <v>15788000000</v>
      </c>
      <c r="E7" s="27">
        <v>17427000000</v>
      </c>
      <c r="F7" s="28">
        <v>13496000000</v>
      </c>
      <c r="G7" s="20"/>
      <c r="H7" s="20"/>
      <c r="I7" s="20"/>
      <c r="J7" s="20"/>
      <c r="K7" s="20"/>
      <c r="L7" s="20"/>
      <c r="M7" s="20"/>
      <c r="N7" s="20"/>
      <c r="O7" s="20"/>
      <c r="P7" s="20"/>
      <c r="Q7" s="20"/>
      <c r="R7" s="20"/>
      <c r="S7" s="20"/>
      <c r="T7" s="20"/>
      <c r="U7" s="20"/>
      <c r="V7" s="20"/>
    </row>
    <row r="8" spans="1:22" ht="19" x14ac:dyDescent="0.25">
      <c r="A8" s="20"/>
      <c r="B8" s="29" t="s">
        <v>550</v>
      </c>
      <c r="C8" s="27">
        <v>83092000000</v>
      </c>
      <c r="D8" s="27">
        <v>79781000000</v>
      </c>
      <c r="E8" s="27">
        <v>64677000000</v>
      </c>
      <c r="F8" s="28">
        <v>58490000000</v>
      </c>
      <c r="G8" s="20"/>
      <c r="H8" s="20"/>
      <c r="I8" s="20"/>
      <c r="J8" s="20"/>
      <c r="K8" s="20"/>
      <c r="L8" s="20"/>
      <c r="M8" s="20"/>
      <c r="N8" s="20"/>
      <c r="O8" s="20"/>
      <c r="P8" s="20"/>
      <c r="Q8" s="20"/>
      <c r="R8" s="20"/>
      <c r="S8" s="20"/>
      <c r="T8" s="20"/>
      <c r="U8" s="20"/>
      <c r="V8" s="20"/>
    </row>
    <row r="9" spans="1:22" ht="19" x14ac:dyDescent="0.25">
      <c r="A9" s="20"/>
      <c r="B9" s="29" t="s">
        <v>551</v>
      </c>
      <c r="C9" s="27">
        <v>100406000000</v>
      </c>
      <c r="D9" s="27">
        <v>95569000000</v>
      </c>
      <c r="E9" s="27">
        <v>82104000000</v>
      </c>
      <c r="F9" s="28">
        <v>71986000000</v>
      </c>
      <c r="G9" s="20"/>
      <c r="H9" s="20"/>
      <c r="I9" s="20"/>
      <c r="J9" s="20"/>
      <c r="K9" s="20"/>
      <c r="L9" s="20"/>
      <c r="M9" s="20"/>
      <c r="N9" s="20"/>
      <c r="O9" s="20"/>
      <c r="P9" s="20"/>
      <c r="Q9" s="20"/>
      <c r="R9" s="20"/>
      <c r="S9" s="20"/>
      <c r="T9" s="20"/>
      <c r="U9" s="20"/>
      <c r="V9" s="20"/>
    </row>
    <row r="10" spans="1:22" ht="19" x14ac:dyDescent="0.25">
      <c r="A10" s="20"/>
      <c r="B10" s="29" t="s">
        <v>552</v>
      </c>
      <c r="C10" s="27">
        <v>0</v>
      </c>
      <c r="D10" s="27">
        <v>2517000000</v>
      </c>
      <c r="E10" s="27">
        <v>4854000000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258000000</v>
      </c>
      <c r="F11" s="28">
        <v>258000000</v>
      </c>
      <c r="G11" s="20"/>
      <c r="H11" s="20"/>
      <c r="I11" s="20"/>
      <c r="J11" s="20"/>
      <c r="K11" s="20"/>
      <c r="L11" s="20"/>
      <c r="M11" s="20"/>
      <c r="N11" s="20"/>
      <c r="O11" s="20"/>
      <c r="P11" s="20"/>
      <c r="Q11" s="20"/>
      <c r="R11" s="20"/>
      <c r="S11" s="20"/>
      <c r="T11" s="20"/>
      <c r="U11" s="20"/>
      <c r="V11" s="20"/>
    </row>
    <row r="12" spans="1:22" ht="19" x14ac:dyDescent="0.25">
      <c r="A12" s="20"/>
      <c r="B12" s="29" t="s">
        <v>554</v>
      </c>
      <c r="C12" s="27">
        <v>-5321000000</v>
      </c>
      <c r="D12" s="27">
        <v>-7542000000</v>
      </c>
      <c r="E12" s="27">
        <v>-9284000000</v>
      </c>
      <c r="F12" s="28">
        <v>-4385000000</v>
      </c>
      <c r="G12" s="20"/>
      <c r="H12" s="20"/>
      <c r="I12" s="20"/>
      <c r="J12" s="20"/>
      <c r="K12" s="20"/>
      <c r="L12" s="20"/>
      <c r="M12" s="20"/>
      <c r="N12" s="20"/>
      <c r="O12" s="20"/>
      <c r="P12" s="20"/>
      <c r="Q12" s="20"/>
      <c r="R12" s="20"/>
      <c r="S12" s="20"/>
      <c r="T12" s="20"/>
      <c r="U12" s="20"/>
      <c r="V12" s="20"/>
    </row>
    <row r="13" spans="1:22" ht="19" x14ac:dyDescent="0.25">
      <c r="A13" s="20"/>
      <c r="B13" s="29" t="s">
        <v>555</v>
      </c>
      <c r="C13" s="27">
        <v>25292000000</v>
      </c>
      <c r="D13" s="27">
        <v>23075000000</v>
      </c>
      <c r="E13" s="27">
        <v>21223000000</v>
      </c>
      <c r="F13" s="28">
        <v>25476000000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4747000000</v>
      </c>
      <c r="D17" s="34">
        <v>3721000000</v>
      </c>
      <c r="E17" s="34">
        <v>2262000000</v>
      </c>
      <c r="F17" s="35">
        <v>-19047000000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Fail</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5.7248640239269649E-2</v>
      </c>
      <c r="D24" s="50">
        <f>D17/(D4)</f>
        <v>4.8001135205562505E-2</v>
      </c>
      <c r="E24" s="50">
        <f>E17/(E4)</f>
        <v>3.183225443287363E-2</v>
      </c>
      <c r="F24" s="51">
        <f>F17/(F4)</f>
        <v>-0.28063118811881188</v>
      </c>
      <c r="G24" s="46">
        <f>(IF(C24 &gt; 0.5, 100, IF(C24 &gt;= 0.2, 50, 0))) +
  (IF(D24 &gt; 0.5, 100, IF(D24 &gt;= 0.2, 50, 0))) +
  (IF(E24 &gt; 0.5, 100, IF(E24 &gt;= 0.2, 50, 0))) +
  (IF(F24 &gt; 0.5, 100, IF(F24 &gt;= 0.2, 50, 0)))</f>
        <v>0</v>
      </c>
      <c r="H24" s="47" t="s">
        <v>571</v>
      </c>
      <c r="I24" s="20"/>
      <c r="J24" s="20"/>
      <c r="K24" s="20"/>
      <c r="L24" s="20"/>
      <c r="M24" s="20"/>
      <c r="N24" s="20"/>
      <c r="O24" s="20"/>
      <c r="P24" s="20"/>
      <c r="Q24" s="20"/>
      <c r="R24" s="20"/>
      <c r="S24" s="20"/>
      <c r="T24" s="20"/>
      <c r="U24" s="20"/>
      <c r="V24" s="20"/>
    </row>
    <row r="25" spans="1:22" x14ac:dyDescent="0.2">
      <c r="A25" s="20"/>
      <c r="B25" s="39" t="s">
        <v>487</v>
      </c>
      <c r="C25" s="50">
        <f>C17/C6</f>
        <v>3.7765119572308228E-2</v>
      </c>
      <c r="D25" s="50">
        <f>D17/D6</f>
        <v>3.1362732207275548E-2</v>
      </c>
      <c r="E25" s="50">
        <f>E17/E6</f>
        <v>2.1891664327813639E-2</v>
      </c>
      <c r="F25" s="51">
        <f>F17/F6</f>
        <v>-0.19543001374894831</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0.66104472624862765</v>
      </c>
      <c r="D26" s="50">
        <f>D8/D6</f>
        <v>0.6724402413944236</v>
      </c>
      <c r="E26" s="50">
        <f>E8/E6</f>
        <v>0.62594481597259188</v>
      </c>
      <c r="F26" s="51">
        <f>F8/F6</f>
        <v>0.60013133323756951</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3.9698718962517794</v>
      </c>
      <c r="D27" s="50">
        <f>D9/(D13+D10)</f>
        <v>3.734331040950297</v>
      </c>
      <c r="E27" s="50">
        <f>E9/(E13+E10)</f>
        <v>3.1485216857767382</v>
      </c>
      <c r="F27" s="51">
        <f>F9/(F13+F10)</f>
        <v>2.8256398178677973</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Fail</v>
      </c>
      <c r="F28" s="53" t="str">
        <f>IF(F11=0, "Pass", "Fail")</f>
        <v>Fail</v>
      </c>
      <c r="G28" s="46">
        <f>(COUNTIF(C28:F28, "Pass") * 100) + (COUNTIF(C28:F28, "Fail") * 0)</f>
        <v>200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0.21169964199340222</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Pass</v>
      </c>
      <c r="E30" s="57" t="str">
        <f>IF(E10&lt;&gt;0,"Pass","Fail")</f>
        <v>Pass</v>
      </c>
      <c r="F30" s="58" t="str">
        <f>IF(F10&lt;&gt;0,"Pass","Fail")</f>
        <v>Fail</v>
      </c>
      <c r="G30" s="46">
        <f>(COUNTIF(C30:F30, "Pass") * 100) + (COUNTIF(C30:F30, "Fail") * 0)</f>
        <v>200</v>
      </c>
      <c r="H30" s="47" t="s">
        <v>579</v>
      </c>
      <c r="I30" s="20"/>
      <c r="J30" s="20"/>
      <c r="K30" s="20"/>
      <c r="L30" s="20"/>
      <c r="M30" s="20"/>
      <c r="N30" s="20"/>
      <c r="O30" s="20"/>
      <c r="P30" s="20"/>
      <c r="Q30" s="20"/>
      <c r="R30" s="20"/>
      <c r="S30" s="20"/>
      <c r="T30" s="20"/>
      <c r="U30" s="20"/>
      <c r="V30" s="20"/>
    </row>
    <row r="31" spans="1:22" x14ac:dyDescent="0.2">
      <c r="A31" s="20"/>
      <c r="B31" s="39" t="s">
        <v>580</v>
      </c>
      <c r="C31" s="50">
        <f>C17/(C13+C10)</f>
        <v>0.18768780642100269</v>
      </c>
      <c r="D31" s="50">
        <f>D17/(D13+D10)</f>
        <v>0.14539699906220693</v>
      </c>
      <c r="E31" s="50">
        <f>E17/(E13+E10)</f>
        <v>8.6743106952486868E-2</v>
      </c>
      <c r="F31" s="51">
        <f>F17/(F13+F10)</f>
        <v>-0.74764484220442773</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0.46250000000000002</v>
      </c>
      <c r="J2" s="20"/>
      <c r="K2" s="20"/>
      <c r="L2" s="20"/>
      <c r="M2" s="20"/>
      <c r="N2" s="20"/>
      <c r="O2" s="20"/>
      <c r="P2" s="20"/>
      <c r="Q2" s="20"/>
      <c r="R2" s="20"/>
      <c r="S2" s="20"/>
      <c r="T2" s="20"/>
      <c r="U2" s="20"/>
      <c r="V2" s="20"/>
    </row>
    <row r="3" spans="1:22" ht="19" x14ac:dyDescent="0.25">
      <c r="A3" s="20"/>
      <c r="B3" s="26" t="s">
        <v>545</v>
      </c>
      <c r="C3" s="27">
        <v>10774000000</v>
      </c>
      <c r="D3" s="27">
        <v>9886000000</v>
      </c>
      <c r="E3" s="27">
        <v>8720000000</v>
      </c>
      <c r="F3" s="28">
        <v>9591000000</v>
      </c>
      <c r="G3" s="20"/>
      <c r="H3" s="20"/>
      <c r="I3" s="20"/>
      <c r="J3" s="20"/>
      <c r="K3" s="20"/>
      <c r="L3" s="20"/>
      <c r="M3" s="20"/>
      <c r="N3" s="20"/>
      <c r="O3" s="20"/>
      <c r="P3" s="20"/>
      <c r="Q3" s="20"/>
      <c r="R3" s="20"/>
      <c r="S3" s="20"/>
      <c r="T3" s="20"/>
      <c r="U3" s="20"/>
      <c r="V3" s="20"/>
    </row>
    <row r="4" spans="1:22" ht="19" x14ac:dyDescent="0.25">
      <c r="A4" s="20"/>
      <c r="B4" s="29" t="s">
        <v>546</v>
      </c>
      <c r="C4" s="27">
        <v>7516000000</v>
      </c>
      <c r="D4" s="27">
        <v>6710000000</v>
      </c>
      <c r="E4" s="27">
        <v>6168000000</v>
      </c>
      <c r="F4" s="28">
        <v>6365000000</v>
      </c>
      <c r="G4" s="20"/>
      <c r="H4" s="20"/>
      <c r="I4" s="20"/>
      <c r="J4" s="20"/>
      <c r="K4" s="20"/>
      <c r="L4" s="20"/>
      <c r="M4" s="20"/>
      <c r="N4" s="20"/>
      <c r="O4" s="20"/>
      <c r="P4" s="20"/>
      <c r="Q4" s="20"/>
      <c r="R4" s="20"/>
      <c r="S4" s="20"/>
      <c r="T4" s="20"/>
      <c r="U4" s="20"/>
      <c r="V4" s="20"/>
    </row>
    <row r="5" spans="1:22" ht="19" x14ac:dyDescent="0.25">
      <c r="A5" s="20"/>
      <c r="B5" s="29" t="s">
        <v>547</v>
      </c>
      <c r="C5" s="27">
        <v>16779000000</v>
      </c>
      <c r="D5" s="27">
        <v>19655000000</v>
      </c>
      <c r="E5" s="27">
        <v>6680000000</v>
      </c>
      <c r="F5" s="28">
        <v>5964000000</v>
      </c>
      <c r="G5" s="20"/>
      <c r="H5" s="20"/>
      <c r="I5" s="20"/>
      <c r="J5" s="20"/>
      <c r="K5" s="20"/>
      <c r="L5" s="20"/>
      <c r="M5" s="20"/>
      <c r="N5" s="20"/>
      <c r="O5" s="20"/>
      <c r="P5" s="20"/>
      <c r="Q5" s="20"/>
      <c r="R5" s="20"/>
      <c r="S5" s="20"/>
      <c r="T5" s="20"/>
      <c r="U5" s="20"/>
      <c r="V5" s="20"/>
    </row>
    <row r="6" spans="1:22" ht="19" x14ac:dyDescent="0.25">
      <c r="A6" s="20"/>
      <c r="B6" s="29" t="s">
        <v>548</v>
      </c>
      <c r="C6" s="27">
        <v>65304000000</v>
      </c>
      <c r="D6" s="27">
        <v>61681000000</v>
      </c>
      <c r="E6" s="27">
        <v>41290000000</v>
      </c>
      <c r="F6" s="28">
        <v>44815000000</v>
      </c>
      <c r="G6" s="20"/>
      <c r="H6" s="20"/>
      <c r="I6" s="20"/>
      <c r="J6" s="20"/>
      <c r="K6" s="20"/>
      <c r="L6" s="20"/>
      <c r="M6" s="20"/>
      <c r="N6" s="20"/>
      <c r="O6" s="20"/>
      <c r="P6" s="20"/>
      <c r="Q6" s="20"/>
      <c r="R6" s="20"/>
      <c r="S6" s="20"/>
      <c r="T6" s="20"/>
      <c r="U6" s="20"/>
      <c r="V6" s="20"/>
    </row>
    <row r="7" spans="1:22" ht="19" x14ac:dyDescent="0.25">
      <c r="A7" s="20"/>
      <c r="B7" s="29" t="s">
        <v>549</v>
      </c>
      <c r="C7" s="27">
        <v>26383000000</v>
      </c>
      <c r="D7" s="27">
        <v>27336000000</v>
      </c>
      <c r="E7" s="27">
        <v>19255000000</v>
      </c>
      <c r="F7" s="28">
        <v>19615000000</v>
      </c>
      <c r="G7" s="20"/>
      <c r="H7" s="20"/>
      <c r="I7" s="20"/>
      <c r="J7" s="20"/>
      <c r="K7" s="20"/>
      <c r="L7" s="20"/>
      <c r="M7" s="20"/>
      <c r="N7" s="20"/>
      <c r="O7" s="20"/>
      <c r="P7" s="20"/>
      <c r="Q7" s="20"/>
      <c r="R7" s="20"/>
      <c r="S7" s="20"/>
      <c r="T7" s="20"/>
      <c r="U7" s="20"/>
      <c r="V7" s="20"/>
    </row>
    <row r="8" spans="1:22" ht="19" x14ac:dyDescent="0.25">
      <c r="A8" s="20"/>
      <c r="B8" s="29" t="s">
        <v>550</v>
      </c>
      <c r="C8" s="27">
        <v>48367000000</v>
      </c>
      <c r="D8" s="27">
        <v>40656000000</v>
      </c>
      <c r="E8" s="27">
        <v>30243000000</v>
      </c>
      <c r="F8" s="28">
        <v>35831000000</v>
      </c>
      <c r="G8" s="20"/>
      <c r="H8" s="20"/>
      <c r="I8" s="20"/>
      <c r="J8" s="20"/>
      <c r="K8" s="20"/>
      <c r="L8" s="20"/>
      <c r="M8" s="20"/>
      <c r="N8" s="20"/>
      <c r="O8" s="20"/>
      <c r="P8" s="20"/>
      <c r="Q8" s="20"/>
      <c r="R8" s="20"/>
      <c r="S8" s="20"/>
      <c r="T8" s="20"/>
      <c r="U8" s="20"/>
      <c r="V8" s="20"/>
    </row>
    <row r="9" spans="1:22" ht="19" x14ac:dyDescent="0.25">
      <c r="A9" s="20"/>
      <c r="B9" s="29" t="s">
        <v>551</v>
      </c>
      <c r="C9" s="27">
        <v>74750000000</v>
      </c>
      <c r="D9" s="27">
        <v>67992000000</v>
      </c>
      <c r="E9" s="27">
        <v>49498000000</v>
      </c>
      <c r="F9" s="28">
        <v>55446000000</v>
      </c>
      <c r="G9" s="20"/>
      <c r="H9" s="20"/>
      <c r="I9" s="20"/>
      <c r="J9" s="20"/>
      <c r="K9" s="20"/>
      <c r="L9" s="20"/>
      <c r="M9" s="20"/>
      <c r="N9" s="20"/>
      <c r="O9" s="20"/>
      <c r="P9" s="20"/>
      <c r="Q9" s="20"/>
      <c r="R9" s="20"/>
      <c r="S9" s="20"/>
      <c r="T9" s="20"/>
      <c r="U9" s="20"/>
      <c r="V9" s="20"/>
    </row>
    <row r="10" spans="1:22" ht="19" x14ac:dyDescent="0.25">
      <c r="A10" s="20"/>
      <c r="B10" s="29" t="s">
        <v>552</v>
      </c>
      <c r="C10" s="27">
        <v>35785000000</v>
      </c>
      <c r="D10" s="27">
        <v>35917000000</v>
      </c>
      <c r="E10" s="27">
        <v>35836000000</v>
      </c>
      <c r="F10" s="28">
        <v>35129000000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34090000000</v>
      </c>
      <c r="D12" s="27">
        <v>34289000000</v>
      </c>
      <c r="E12" s="27">
        <v>33082000000</v>
      </c>
      <c r="F12" s="28">
        <v>31638000000</v>
      </c>
      <c r="G12" s="20"/>
      <c r="H12" s="20"/>
      <c r="I12" s="20"/>
      <c r="J12" s="20"/>
      <c r="K12" s="20"/>
      <c r="L12" s="20"/>
      <c r="M12" s="20"/>
      <c r="N12" s="20"/>
      <c r="O12" s="20"/>
      <c r="P12" s="20"/>
      <c r="Q12" s="20"/>
      <c r="R12" s="20"/>
      <c r="S12" s="20"/>
      <c r="T12" s="20"/>
      <c r="U12" s="20"/>
      <c r="V12" s="20"/>
    </row>
    <row r="13" spans="1:22" ht="19" x14ac:dyDescent="0.25">
      <c r="A13" s="20"/>
      <c r="B13" s="29" t="s">
        <v>555</v>
      </c>
      <c r="C13" s="27">
        <v>-9446000000</v>
      </c>
      <c r="D13" s="27">
        <v>-6311000000</v>
      </c>
      <c r="E13" s="27">
        <v>-8208000000</v>
      </c>
      <c r="F13" s="28">
        <v>-10631000000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9204000000</v>
      </c>
      <c r="D17" s="34">
        <v>10803000000</v>
      </c>
      <c r="E17" s="34">
        <v>11967000000</v>
      </c>
      <c r="F17" s="35">
        <v>9812000000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Fail</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Fail</v>
      </c>
      <c r="E22" s="44" t="str">
        <f>IF(E17&gt;F17, "Pass", "Fail")</f>
        <v>Pass</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1.224587546567323</v>
      </c>
      <c r="D24" s="50">
        <f>D17/(D4)</f>
        <v>1.6099850968703429</v>
      </c>
      <c r="E24" s="50">
        <f>E17/(E4)</f>
        <v>1.9401750972762646</v>
      </c>
      <c r="F24" s="51">
        <f>F17/(F4)</f>
        <v>1.5415553809897879</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0.14094083057699375</v>
      </c>
      <c r="D25" s="50">
        <f>D17/D6</f>
        <v>0.17514307485287203</v>
      </c>
      <c r="E25" s="50">
        <f>E17/E6</f>
        <v>0.28982804553160574</v>
      </c>
      <c r="F25" s="51">
        <f>F17/F6</f>
        <v>0.21894454981590986</v>
      </c>
      <c r="G25" s="46">
        <f>(IF(C25 &gt; 0.17, 100, IF(C25 &gt;= 0.1, 50, 0))) +
  (IF(D25 &gt; 0.17, 100, IF(D25 &gt;= 0.1, 50, 0))) +
  (IF(E25 &gt; 0.17, 100, IF(E25 &gt;= 0.1, 50, 0))) +
  (IF(F25 &gt; 0.17, 100, IF(F25 &gt;= 0.1, 50, 0)))</f>
        <v>350</v>
      </c>
      <c r="H25" s="47" t="s">
        <v>572</v>
      </c>
      <c r="I25" s="20"/>
      <c r="J25" s="20"/>
      <c r="K25" s="20"/>
      <c r="L25" s="20"/>
      <c r="M25" s="20"/>
      <c r="N25" s="20"/>
      <c r="O25" s="20"/>
      <c r="P25" s="20"/>
      <c r="Q25" s="20"/>
      <c r="R25" s="20"/>
      <c r="S25" s="20"/>
      <c r="T25" s="20"/>
      <c r="U25" s="20"/>
      <c r="V25" s="20"/>
    </row>
    <row r="26" spans="1:22" x14ac:dyDescent="0.2">
      <c r="A26" s="20"/>
      <c r="B26" s="39" t="s">
        <v>489</v>
      </c>
      <c r="C26" s="50">
        <f>C8/C6</f>
        <v>0.74064375842214869</v>
      </c>
      <c r="D26" s="50">
        <f>D8/D6</f>
        <v>0.6591332825343299</v>
      </c>
      <c r="E26" s="50">
        <f>E8/E6</f>
        <v>0.73245337854201986</v>
      </c>
      <c r="F26" s="51">
        <f>F8/F6</f>
        <v>0.79953140689501279</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2.83799688674589</v>
      </c>
      <c r="D27" s="50">
        <f>D9/(D13+D10)</f>
        <v>2.2965615078024726</v>
      </c>
      <c r="E27" s="50">
        <f>E9/(E13+E10)</f>
        <v>1.791588243810627</v>
      </c>
      <c r="F27" s="51">
        <f>F9/(F13+F10)</f>
        <v>2.2632867989223611</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2.5440934850657099E-2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0.34944379057671132</v>
      </c>
      <c r="D31" s="50">
        <f>D17/(D13+D10)</f>
        <v>0.3648922515706276</v>
      </c>
      <c r="E31" s="50">
        <f>E17/(E13+E10)</f>
        <v>0.43314753148979296</v>
      </c>
      <c r="F31" s="51">
        <f>F17/(F13+F10)</f>
        <v>0.40052249163196996</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0.4425</v>
      </c>
      <c r="J2" s="20"/>
      <c r="K2" s="20"/>
      <c r="L2" s="20"/>
      <c r="M2" s="20"/>
      <c r="N2" s="20"/>
      <c r="O2" s="20"/>
      <c r="P2" s="20"/>
      <c r="Q2" s="20"/>
      <c r="R2" s="20"/>
      <c r="S2" s="20"/>
      <c r="T2" s="20"/>
      <c r="U2" s="20"/>
      <c r="V2" s="20"/>
    </row>
    <row r="3" spans="1:22" ht="19" x14ac:dyDescent="0.25">
      <c r="A3" s="20"/>
      <c r="B3" s="26" t="s">
        <v>545</v>
      </c>
      <c r="C3" s="27">
        <v>3750000000</v>
      </c>
      <c r="D3" s="27">
        <v>3276000000</v>
      </c>
      <c r="E3" s="27">
        <v>3394000000</v>
      </c>
      <c r="F3" s="28">
        <v>3893000000</v>
      </c>
      <c r="G3" s="20"/>
      <c r="H3" s="20"/>
      <c r="I3" s="20"/>
      <c r="J3" s="20"/>
      <c r="K3" s="20"/>
      <c r="L3" s="20"/>
      <c r="M3" s="20"/>
      <c r="N3" s="20"/>
      <c r="O3" s="20"/>
      <c r="P3" s="20"/>
      <c r="Q3" s="20"/>
      <c r="R3" s="20"/>
      <c r="S3" s="20"/>
      <c r="T3" s="20"/>
      <c r="U3" s="20"/>
      <c r="V3" s="20"/>
    </row>
    <row r="4" spans="1:22" ht="19" x14ac:dyDescent="0.25">
      <c r="A4" s="20"/>
      <c r="B4" s="29" t="s">
        <v>546</v>
      </c>
      <c r="C4" s="27">
        <v>35712000000</v>
      </c>
      <c r="D4" s="27">
        <v>35163000000</v>
      </c>
      <c r="E4" s="27">
        <v>22435000000</v>
      </c>
      <c r="F4" s="28">
        <v>23716000000</v>
      </c>
      <c r="G4" s="20"/>
      <c r="H4" s="20"/>
      <c r="I4" s="20"/>
      <c r="J4" s="20"/>
      <c r="K4" s="20"/>
      <c r="L4" s="20"/>
      <c r="M4" s="20"/>
      <c r="N4" s="20"/>
      <c r="O4" s="20"/>
      <c r="P4" s="20"/>
      <c r="Q4" s="20"/>
      <c r="R4" s="20"/>
      <c r="S4" s="20"/>
      <c r="T4" s="20"/>
      <c r="U4" s="20"/>
      <c r="V4" s="20"/>
    </row>
    <row r="5" spans="1:22" ht="19" x14ac:dyDescent="0.25">
      <c r="A5" s="20"/>
      <c r="B5" s="29" t="s">
        <v>547</v>
      </c>
      <c r="C5" s="27">
        <v>1550000000</v>
      </c>
      <c r="D5" s="27">
        <v>1486000000</v>
      </c>
      <c r="E5" s="27">
        <v>1484000000</v>
      </c>
      <c r="F5" s="28">
        <v>1425000000</v>
      </c>
      <c r="G5" s="20"/>
      <c r="H5" s="20"/>
      <c r="I5" s="20"/>
      <c r="J5" s="20"/>
      <c r="K5" s="20"/>
      <c r="L5" s="20"/>
      <c r="M5" s="20"/>
      <c r="N5" s="20"/>
      <c r="O5" s="20"/>
      <c r="P5" s="20"/>
      <c r="Q5" s="20"/>
      <c r="R5" s="20"/>
      <c r="S5" s="20"/>
      <c r="T5" s="20"/>
      <c r="U5" s="20"/>
      <c r="V5" s="20"/>
    </row>
    <row r="6" spans="1:22" ht="19" x14ac:dyDescent="0.25">
      <c r="A6" s="20"/>
      <c r="B6" s="29" t="s">
        <v>548</v>
      </c>
      <c r="C6" s="27">
        <v>75501000000</v>
      </c>
      <c r="D6" s="27">
        <v>76442000000</v>
      </c>
      <c r="E6" s="27">
        <v>55594000000</v>
      </c>
      <c r="F6" s="28">
        <v>54721000000</v>
      </c>
      <c r="G6" s="20"/>
      <c r="H6" s="20"/>
      <c r="I6" s="20"/>
      <c r="J6" s="20"/>
      <c r="K6" s="20"/>
      <c r="L6" s="20"/>
      <c r="M6" s="20"/>
      <c r="N6" s="20"/>
      <c r="O6" s="20"/>
      <c r="P6" s="20"/>
      <c r="Q6" s="20"/>
      <c r="R6" s="20"/>
      <c r="S6" s="20"/>
      <c r="T6" s="20"/>
      <c r="U6" s="20"/>
      <c r="V6" s="20"/>
    </row>
    <row r="7" spans="1:22" ht="19" x14ac:dyDescent="0.25">
      <c r="A7" s="20"/>
      <c r="B7" s="29" t="s">
        <v>549</v>
      </c>
      <c r="C7" s="27">
        <v>15856000000</v>
      </c>
      <c r="D7" s="27">
        <v>15889000000</v>
      </c>
      <c r="E7" s="27">
        <v>12801000000</v>
      </c>
      <c r="F7" s="28">
        <v>9518000000</v>
      </c>
      <c r="G7" s="20"/>
      <c r="H7" s="20"/>
      <c r="I7" s="20"/>
      <c r="J7" s="20"/>
      <c r="K7" s="20"/>
      <c r="L7" s="20"/>
      <c r="M7" s="20"/>
      <c r="N7" s="20"/>
      <c r="O7" s="20"/>
      <c r="P7" s="20"/>
      <c r="Q7" s="20"/>
      <c r="R7" s="20"/>
      <c r="S7" s="20"/>
      <c r="T7" s="20"/>
      <c r="U7" s="20"/>
      <c r="V7" s="20"/>
    </row>
    <row r="8" spans="1:22" ht="19" x14ac:dyDescent="0.25">
      <c r="A8" s="20"/>
      <c r="B8" s="29" t="s">
        <v>550</v>
      </c>
      <c r="C8" s="27">
        <v>27995000000</v>
      </c>
      <c r="D8" s="27">
        <v>26447000000</v>
      </c>
      <c r="E8" s="27">
        <v>21156000000</v>
      </c>
      <c r="F8" s="28">
        <v>23680000000</v>
      </c>
      <c r="G8" s="20"/>
      <c r="H8" s="20"/>
      <c r="I8" s="20"/>
      <c r="J8" s="20"/>
      <c r="K8" s="20"/>
      <c r="L8" s="20"/>
      <c r="M8" s="20"/>
      <c r="N8" s="20"/>
      <c r="O8" s="20"/>
      <c r="P8" s="20"/>
      <c r="Q8" s="20"/>
      <c r="R8" s="20"/>
      <c r="S8" s="20"/>
      <c r="T8" s="20"/>
      <c r="U8" s="20"/>
      <c r="V8" s="20"/>
    </row>
    <row r="9" spans="1:22" ht="19" x14ac:dyDescent="0.25">
      <c r="A9" s="20"/>
      <c r="B9" s="29" t="s">
        <v>551</v>
      </c>
      <c r="C9" s="27">
        <v>43851000000</v>
      </c>
      <c r="D9" s="27">
        <v>42336000000</v>
      </c>
      <c r="E9" s="27">
        <v>33957000000</v>
      </c>
      <c r="F9" s="28">
        <v>33198000000</v>
      </c>
      <c r="G9" s="20"/>
      <c r="H9" s="20"/>
      <c r="I9" s="20"/>
      <c r="J9" s="20"/>
      <c r="K9" s="20"/>
      <c r="L9" s="20"/>
      <c r="M9" s="20"/>
      <c r="N9" s="20"/>
      <c r="O9" s="20"/>
      <c r="P9" s="20"/>
      <c r="Q9" s="20"/>
      <c r="R9" s="20"/>
      <c r="S9" s="20"/>
      <c r="T9" s="20"/>
      <c r="U9" s="20"/>
      <c r="V9" s="20"/>
    </row>
    <row r="10" spans="1:22" ht="19" x14ac:dyDescent="0.25">
      <c r="A10" s="20"/>
      <c r="B10" s="29" t="s">
        <v>552</v>
      </c>
      <c r="C10" s="27">
        <v>19342000000</v>
      </c>
      <c r="D10" s="27">
        <v>15276000000</v>
      </c>
      <c r="E10" s="27">
        <v>17116000000</v>
      </c>
      <c r="F10" s="28">
        <v>17116000000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30550000000</v>
      </c>
      <c r="D12" s="27">
        <v>25432000000</v>
      </c>
      <c r="E12" s="27">
        <v>16216000000</v>
      </c>
      <c r="F12" s="28">
        <v>16500000000</v>
      </c>
      <c r="G12" s="20"/>
      <c r="H12" s="20"/>
      <c r="I12" s="20"/>
      <c r="J12" s="20"/>
      <c r="K12" s="20"/>
      <c r="L12" s="20"/>
      <c r="M12" s="20"/>
      <c r="N12" s="20"/>
      <c r="O12" s="20"/>
      <c r="P12" s="20"/>
      <c r="Q12" s="20"/>
      <c r="R12" s="20"/>
      <c r="S12" s="20"/>
      <c r="T12" s="20"/>
      <c r="U12" s="20"/>
      <c r="V12" s="20"/>
    </row>
    <row r="13" spans="1:22" ht="19" x14ac:dyDescent="0.25">
      <c r="A13" s="20"/>
      <c r="B13" s="29" t="s">
        <v>555</v>
      </c>
      <c r="C13" s="27">
        <v>31650000000</v>
      </c>
      <c r="D13" s="27">
        <v>34106000000</v>
      </c>
      <c r="E13" s="27">
        <v>21637000000</v>
      </c>
      <c r="F13" s="28">
        <v>21523000000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7029000000</v>
      </c>
      <c r="D17" s="34">
        <v>10813000000</v>
      </c>
      <c r="E17" s="34">
        <v>6017000000</v>
      </c>
      <c r="F17" s="35">
        <v>2111000000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Fail</v>
      </c>
      <c r="E21" s="44" t="str">
        <f>IF(E3&gt;F3, "Pass", "Fail")</f>
        <v>Fail</v>
      </c>
      <c r="F21" s="45"/>
      <c r="G21" s="46">
        <f>(((COUNTIF(C21:E21, "Pass") * 100) + (COUNTIF(C21:E21, "Fail") * 0)) * (400/300)) / 2</f>
        <v>66.666666666666657</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0.19682459677419356</v>
      </c>
      <c r="D24" s="50">
        <f>D17/(D4)</f>
        <v>0.30751073571652021</v>
      </c>
      <c r="E24" s="50">
        <f>E17/(E4)</f>
        <v>0.2681970135948295</v>
      </c>
      <c r="F24" s="51">
        <f>F17/(F4)</f>
        <v>8.9011637712936409E-2</v>
      </c>
      <c r="G24" s="46">
        <f>(IF(C24 &gt; 0.5, 100, IF(C24 &gt;= 0.2, 50, 0))) +
  (IF(D24 &gt; 0.5, 100, IF(D24 &gt;= 0.2, 50, 0))) +
  (IF(E24 &gt; 0.5, 100, IF(E24 &gt;= 0.2, 50, 0))) +
  (IF(F24 &gt; 0.5, 100, IF(F24 &gt;= 0.2, 50, 0)))</f>
        <v>100</v>
      </c>
      <c r="H24" s="47" t="s">
        <v>571</v>
      </c>
      <c r="I24" s="20"/>
      <c r="J24" s="20"/>
      <c r="K24" s="20"/>
      <c r="L24" s="20"/>
      <c r="M24" s="20"/>
      <c r="N24" s="20"/>
      <c r="O24" s="20"/>
      <c r="P24" s="20"/>
      <c r="Q24" s="20"/>
      <c r="R24" s="20"/>
      <c r="S24" s="20"/>
      <c r="T24" s="20"/>
      <c r="U24" s="20"/>
      <c r="V24" s="20"/>
    </row>
    <row r="25" spans="1:22" x14ac:dyDescent="0.2">
      <c r="A25" s="20"/>
      <c r="B25" s="39" t="s">
        <v>487</v>
      </c>
      <c r="C25" s="50">
        <f>C17/C6</f>
        <v>9.3098104660865419E-2</v>
      </c>
      <c r="D25" s="50">
        <f>D17/D6</f>
        <v>0.14145365113419325</v>
      </c>
      <c r="E25" s="50">
        <f>E17/E6</f>
        <v>0.10823110407597943</v>
      </c>
      <c r="F25" s="51">
        <f>F17/F6</f>
        <v>3.85775113758886E-2</v>
      </c>
      <c r="G25" s="46">
        <f>(IF(C25 &gt; 0.17, 100, IF(C25 &gt;= 0.1, 50, 0))) +
  (IF(D25 &gt; 0.17, 100, IF(D25 &gt;= 0.1, 50, 0))) +
  (IF(E25 &gt; 0.17, 100, IF(E25 &gt;= 0.1, 50, 0))) +
  (IF(F25 &gt; 0.17, 100, IF(F25 &gt;= 0.1, 50, 0)))</f>
        <v>100</v>
      </c>
      <c r="H25" s="47" t="s">
        <v>572</v>
      </c>
      <c r="I25" s="20"/>
      <c r="J25" s="20"/>
      <c r="K25" s="20"/>
      <c r="L25" s="20"/>
      <c r="M25" s="20"/>
      <c r="N25" s="20"/>
      <c r="O25" s="20"/>
      <c r="P25" s="20"/>
      <c r="Q25" s="20"/>
      <c r="R25" s="20"/>
      <c r="S25" s="20"/>
      <c r="T25" s="20"/>
      <c r="U25" s="20"/>
      <c r="V25" s="20"/>
    </row>
    <row r="26" spans="1:22" x14ac:dyDescent="0.2">
      <c r="A26" s="20"/>
      <c r="B26" s="39" t="s">
        <v>489</v>
      </c>
      <c r="C26" s="50">
        <f>C8/C6</f>
        <v>0.37078979086369718</v>
      </c>
      <c r="D26" s="50">
        <f>D8/D6</f>
        <v>0.34597472593600376</v>
      </c>
      <c r="E26" s="50">
        <f>E8/E6</f>
        <v>0.38054466309313956</v>
      </c>
      <c r="F26" s="51">
        <f>F8/F6</f>
        <v>0.43274062973995359</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0.85995842485095697</v>
      </c>
      <c r="D27" s="50">
        <f>D9/(D13+D10)</f>
        <v>0.85731643108825073</v>
      </c>
      <c r="E27" s="50">
        <f>E9/(E13+E10)</f>
        <v>0.87624183934147037</v>
      </c>
      <c r="F27" s="51">
        <f>F9/(F13+F10)</f>
        <v>0.8591837262869122</v>
      </c>
      <c r="G27" s="46">
        <f>(IF(C27 &lt; 0.8, 100, IF(C27 &lt; 1, 50, 0))) +
  (IF(D27 &lt; 0.8, 100, IF(D27 &lt; 1, 50, 0))) +
  (IF(E27 &lt; 0.8, 100, IF(E27 &lt; 1, 50, 0))) +
  (IF(F27 &lt; 0.8, 100, IF(F27 &lt; 1, 50, 0)))</f>
        <v>200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0.25078599519537176</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0.13784515218073423</v>
      </c>
      <c r="D31" s="50">
        <f>D17/(D13+D10)</f>
        <v>0.21896642501316269</v>
      </c>
      <c r="E31" s="50">
        <f>E17/(E13+E10)</f>
        <v>0.15526539880783424</v>
      </c>
      <c r="F31" s="51">
        <f>F17/(F13+F10)</f>
        <v>5.4633919097285127E-2</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0.18666666666666668</v>
      </c>
      <c r="J2" s="20"/>
      <c r="K2" s="20"/>
      <c r="L2" s="20"/>
      <c r="M2" s="20"/>
      <c r="N2" s="20"/>
      <c r="O2" s="20"/>
      <c r="P2" s="20"/>
      <c r="Q2" s="20"/>
      <c r="R2" s="20"/>
      <c r="S2" s="20"/>
      <c r="T2" s="20"/>
      <c r="U2" s="20"/>
      <c r="V2" s="20"/>
    </row>
    <row r="3" spans="1:22" ht="19" x14ac:dyDescent="0.25">
      <c r="A3" s="20"/>
      <c r="B3" s="26" t="s">
        <v>545</v>
      </c>
      <c r="C3" s="27">
        <v>493547000</v>
      </c>
      <c r="D3" s="27">
        <v>450636000</v>
      </c>
      <c r="E3" s="27">
        <v>367167000</v>
      </c>
      <c r="F3" s="28">
        <v>334297000</v>
      </c>
      <c r="G3" s="20"/>
      <c r="H3" s="20"/>
      <c r="I3" s="20"/>
      <c r="J3" s="20"/>
      <c r="K3" s="20"/>
      <c r="L3" s="20"/>
      <c r="M3" s="20"/>
      <c r="N3" s="20"/>
      <c r="O3" s="20"/>
      <c r="P3" s="20"/>
      <c r="Q3" s="20"/>
      <c r="R3" s="20"/>
      <c r="S3" s="20"/>
      <c r="T3" s="20"/>
      <c r="U3" s="20"/>
      <c r="V3" s="20"/>
    </row>
    <row r="4" spans="1:22" ht="19" x14ac:dyDescent="0.25">
      <c r="A4" s="20"/>
      <c r="B4" s="29" t="s">
        <v>546</v>
      </c>
      <c r="C4" s="27">
        <v>19023022000</v>
      </c>
      <c r="D4" s="27">
        <v>17397162000</v>
      </c>
      <c r="E4" s="27">
        <v>16603798000</v>
      </c>
      <c r="F4" s="28">
        <v>15381704000</v>
      </c>
      <c r="G4" s="20"/>
      <c r="H4" s="20"/>
      <c r="I4" s="20"/>
      <c r="J4" s="20"/>
      <c r="K4" s="20"/>
      <c r="L4" s="20"/>
      <c r="M4" s="20"/>
      <c r="N4" s="20"/>
      <c r="O4" s="20"/>
      <c r="P4" s="20"/>
      <c r="Q4" s="20"/>
      <c r="R4" s="20"/>
      <c r="S4" s="20"/>
      <c r="T4" s="20"/>
      <c r="U4" s="20"/>
      <c r="V4" s="20"/>
    </row>
    <row r="5" spans="1:22" ht="19" x14ac:dyDescent="0.25">
      <c r="A5" s="20"/>
      <c r="B5" s="29" t="s">
        <v>547</v>
      </c>
      <c r="C5" s="27">
        <v>0</v>
      </c>
      <c r="D5" s="27">
        <v>0</v>
      </c>
      <c r="E5" s="27">
        <v>0</v>
      </c>
      <c r="F5" s="28">
        <v>0</v>
      </c>
      <c r="G5" s="20"/>
      <c r="H5" s="20"/>
      <c r="I5" s="20"/>
      <c r="J5" s="20"/>
      <c r="K5" s="20"/>
      <c r="L5" s="20"/>
      <c r="M5" s="20"/>
      <c r="N5" s="20"/>
      <c r="O5" s="20"/>
      <c r="P5" s="20"/>
      <c r="Q5" s="20"/>
      <c r="R5" s="20"/>
      <c r="S5" s="20"/>
      <c r="T5" s="20"/>
      <c r="U5" s="20"/>
      <c r="V5" s="20"/>
    </row>
    <row r="6" spans="1:22" ht="19" x14ac:dyDescent="0.25">
      <c r="A6" s="20"/>
      <c r="B6" s="29" t="s">
        <v>548</v>
      </c>
      <c r="C6" s="27">
        <v>24661153000</v>
      </c>
      <c r="D6" s="27">
        <v>22723405000</v>
      </c>
      <c r="E6" s="27">
        <v>22003222000</v>
      </c>
      <c r="F6" s="28">
        <v>20020421000</v>
      </c>
      <c r="G6" s="20"/>
      <c r="H6" s="20"/>
      <c r="I6" s="20"/>
      <c r="J6" s="20"/>
      <c r="K6" s="20"/>
      <c r="L6" s="20"/>
      <c r="M6" s="20"/>
      <c r="N6" s="20"/>
      <c r="O6" s="20"/>
      <c r="P6" s="20"/>
      <c r="Q6" s="20"/>
      <c r="R6" s="20"/>
      <c r="S6" s="20"/>
      <c r="T6" s="20"/>
      <c r="U6" s="20"/>
      <c r="V6" s="20"/>
    </row>
    <row r="7" spans="1:22" ht="19" x14ac:dyDescent="0.25">
      <c r="A7" s="20"/>
      <c r="B7" s="29" t="s">
        <v>549</v>
      </c>
      <c r="C7" s="27">
        <v>2889347000</v>
      </c>
      <c r="D7" s="27">
        <v>1762141000</v>
      </c>
      <c r="E7" s="27">
        <v>1756869000</v>
      </c>
      <c r="F7" s="28">
        <v>1360433000</v>
      </c>
      <c r="G7" s="20"/>
      <c r="H7" s="20"/>
      <c r="I7" s="20"/>
      <c r="J7" s="20"/>
      <c r="K7" s="20"/>
      <c r="L7" s="20"/>
      <c r="M7" s="20"/>
      <c r="N7" s="20"/>
      <c r="O7" s="20"/>
      <c r="P7" s="20"/>
      <c r="Q7" s="20"/>
      <c r="R7" s="20"/>
      <c r="S7" s="20"/>
      <c r="T7" s="20"/>
      <c r="U7" s="20"/>
      <c r="V7" s="20"/>
    </row>
    <row r="8" spans="1:22" ht="19" x14ac:dyDescent="0.25">
      <c r="A8" s="20"/>
      <c r="B8" s="29" t="s">
        <v>550</v>
      </c>
      <c r="C8" s="27">
        <v>15486944000</v>
      </c>
      <c r="D8" s="27">
        <v>14801388000</v>
      </c>
      <c r="E8" s="27">
        <v>14224893000</v>
      </c>
      <c r="F8" s="28">
        <v>12907195000</v>
      </c>
      <c r="G8" s="20"/>
      <c r="H8" s="20"/>
      <c r="I8" s="20"/>
      <c r="J8" s="20"/>
      <c r="K8" s="20"/>
      <c r="L8" s="20"/>
      <c r="M8" s="20"/>
      <c r="N8" s="20"/>
      <c r="O8" s="20"/>
      <c r="P8" s="20"/>
      <c r="Q8" s="20"/>
      <c r="R8" s="20"/>
      <c r="S8" s="20"/>
      <c r="T8" s="20"/>
      <c r="U8" s="20"/>
      <c r="V8" s="20"/>
    </row>
    <row r="9" spans="1:22" ht="19" x14ac:dyDescent="0.25">
      <c r="A9" s="20"/>
      <c r="B9" s="29" t="s">
        <v>551</v>
      </c>
      <c r="C9" s="27">
        <v>18376291000</v>
      </c>
      <c r="D9" s="27">
        <v>16563529000</v>
      </c>
      <c r="E9" s="27">
        <v>15981762000</v>
      </c>
      <c r="F9" s="28">
        <v>14267628000</v>
      </c>
      <c r="G9" s="20"/>
      <c r="H9" s="20"/>
      <c r="I9" s="20"/>
      <c r="J9" s="20"/>
      <c r="K9" s="20"/>
      <c r="L9" s="20"/>
      <c r="M9" s="20"/>
      <c r="N9" s="20"/>
      <c r="O9" s="20"/>
      <c r="P9" s="20"/>
      <c r="Q9" s="20"/>
      <c r="R9" s="20"/>
      <c r="S9" s="20"/>
      <c r="T9" s="20"/>
      <c r="U9" s="20"/>
      <c r="V9" s="20"/>
    </row>
    <row r="10" spans="1:22" ht="19" x14ac:dyDescent="0.25">
      <c r="A10" s="20"/>
      <c r="B10" s="29" t="s">
        <v>552</v>
      </c>
      <c r="C10" s="27">
        <v>8185000</v>
      </c>
      <c r="D10" s="27">
        <v>5005000</v>
      </c>
      <c r="E10" s="27">
        <v>6401000</v>
      </c>
      <c r="F10" s="28">
        <v>6289000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3466317000</v>
      </c>
      <c r="D12" s="27">
        <v>3360347000</v>
      </c>
      <c r="E12" s="27">
        <v>3264719000</v>
      </c>
      <c r="F12" s="28">
        <v>3025106000</v>
      </c>
      <c r="G12" s="20"/>
      <c r="H12" s="20"/>
      <c r="I12" s="20"/>
      <c r="J12" s="20"/>
      <c r="K12" s="20"/>
      <c r="L12" s="20"/>
      <c r="M12" s="20"/>
      <c r="N12" s="20"/>
      <c r="O12" s="20"/>
      <c r="P12" s="20"/>
      <c r="Q12" s="20"/>
      <c r="R12" s="20"/>
      <c r="S12" s="20"/>
      <c r="T12" s="20"/>
      <c r="U12" s="20"/>
      <c r="V12" s="20"/>
    </row>
    <row r="13" spans="1:22" ht="19" x14ac:dyDescent="0.25">
      <c r="A13" s="20"/>
      <c r="B13" s="29" t="s">
        <v>555</v>
      </c>
      <c r="C13" s="27">
        <v>6284862000</v>
      </c>
      <c r="D13" s="27">
        <v>6159876000</v>
      </c>
      <c r="E13" s="27">
        <v>6021460000</v>
      </c>
      <c r="F13" s="28">
        <v>5752793000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1207697000</v>
      </c>
      <c r="D17" s="34">
        <v>1241441000</v>
      </c>
      <c r="E17" s="34">
        <v>860014000</v>
      </c>
      <c r="F17" s="35">
        <v>966365000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6.3486074925424574E-2</v>
      </c>
      <c r="D24" s="50">
        <f>D17/(D4)</f>
        <v>7.1358822778105999E-2</v>
      </c>
      <c r="E24" s="50">
        <f>E17/(E4)</f>
        <v>5.1796221563283291E-2</v>
      </c>
      <c r="F24" s="51">
        <f>F17/(F4)</f>
        <v>6.2825614119215917E-2</v>
      </c>
      <c r="G24" s="46">
        <f>(IF(C24 &gt; 0.5, 100, IF(C24 &gt;= 0.2, 50, 0))) +
  (IF(D24 &gt; 0.5, 100, IF(D24 &gt;= 0.2, 50, 0))) +
  (IF(E24 &gt; 0.5, 100, IF(E24 &gt;= 0.2, 50, 0))) +
  (IF(F24 &gt; 0.5, 100, IF(F24 &gt;= 0.2, 50, 0)))</f>
        <v>0</v>
      </c>
      <c r="H24" s="47" t="s">
        <v>571</v>
      </c>
      <c r="I24" s="20"/>
      <c r="J24" s="20"/>
      <c r="K24" s="20"/>
      <c r="L24" s="20"/>
      <c r="M24" s="20"/>
      <c r="N24" s="20"/>
      <c r="O24" s="20"/>
      <c r="P24" s="20"/>
      <c r="Q24" s="20"/>
      <c r="R24" s="20"/>
      <c r="S24" s="20"/>
      <c r="T24" s="20"/>
      <c r="U24" s="20"/>
      <c r="V24" s="20"/>
    </row>
    <row r="25" spans="1:22" x14ac:dyDescent="0.2">
      <c r="A25" s="20"/>
      <c r="B25" s="39" t="s">
        <v>487</v>
      </c>
      <c r="C25" s="50">
        <f>C17/C6</f>
        <v>4.8971635673319899E-2</v>
      </c>
      <c r="D25" s="50">
        <f>D17/D6</f>
        <v>5.4632701393123081E-2</v>
      </c>
      <c r="E25" s="50">
        <f>E17/E6</f>
        <v>3.9085821158373987E-2</v>
      </c>
      <c r="F25" s="51">
        <f>F17/F6</f>
        <v>4.8268964973313996E-2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0.62798945369667025</v>
      </c>
      <c r="D26" s="50">
        <f>D8/D6</f>
        <v>0.65137192247376663</v>
      </c>
      <c r="E26" s="50">
        <f>E8/E6</f>
        <v>0.64649136385571171</v>
      </c>
      <c r="F26" s="51">
        <f>F8/F6</f>
        <v>0.64470147755634111</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2.9200943517504321</v>
      </c>
      <c r="D27" s="50">
        <f>D9/(D13+D10)</f>
        <v>2.6867556729805488</v>
      </c>
      <c r="E27" s="50">
        <f>E9/(E13+E10)</f>
        <v>2.6513156159373947</v>
      </c>
      <c r="F27" s="51">
        <f>F9/(F13+F10)</f>
        <v>2.4774135877905543</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4.667830299710355E-2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0.19190973784241561</v>
      </c>
      <c r="D31" s="50">
        <f>D17/(D13+D10)</f>
        <v>0.20137306786619238</v>
      </c>
      <c r="E31" s="50">
        <f>E17/(E13+E10)</f>
        <v>0.14267316383042011</v>
      </c>
      <c r="F31" s="51">
        <f>F17/(F13+F10)</f>
        <v>0.16779844426594379</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t="e">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#DIV/0!</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0</v>
      </c>
      <c r="D4" s="27">
        <v>0</v>
      </c>
      <c r="E4" s="27">
        <v>1919000000</v>
      </c>
      <c r="F4" s="28">
        <v>1876000000</v>
      </c>
      <c r="G4" s="20"/>
      <c r="H4" s="20"/>
      <c r="I4" s="20"/>
      <c r="J4" s="20"/>
      <c r="K4" s="20"/>
      <c r="L4" s="20"/>
      <c r="M4" s="20"/>
      <c r="N4" s="20"/>
      <c r="O4" s="20"/>
      <c r="P4" s="20"/>
      <c r="Q4" s="20"/>
      <c r="R4" s="20"/>
      <c r="S4" s="20"/>
      <c r="T4" s="20"/>
      <c r="U4" s="20"/>
      <c r="V4" s="20"/>
    </row>
    <row r="5" spans="1:22" ht="19" x14ac:dyDescent="0.25">
      <c r="A5" s="20"/>
      <c r="B5" s="29" t="s">
        <v>547</v>
      </c>
      <c r="C5" s="27">
        <v>10932000000</v>
      </c>
      <c r="D5" s="27">
        <v>10987000000</v>
      </c>
      <c r="E5" s="27">
        <v>10916000000</v>
      </c>
      <c r="F5" s="28">
        <v>9233000000</v>
      </c>
      <c r="G5" s="20"/>
      <c r="H5" s="20"/>
      <c r="I5" s="20"/>
      <c r="J5" s="20"/>
      <c r="K5" s="20"/>
      <c r="L5" s="20"/>
      <c r="M5" s="20"/>
      <c r="N5" s="20"/>
      <c r="O5" s="20"/>
      <c r="P5" s="20"/>
      <c r="Q5" s="20"/>
      <c r="R5" s="20"/>
      <c r="S5" s="20"/>
      <c r="T5" s="20"/>
      <c r="U5" s="20"/>
      <c r="V5" s="20"/>
    </row>
    <row r="6" spans="1:22" ht="19" x14ac:dyDescent="0.25">
      <c r="A6" s="20"/>
      <c r="B6" s="29" t="s">
        <v>548</v>
      </c>
      <c r="C6" s="27">
        <v>561580000000</v>
      </c>
      <c r="D6" s="27">
        <v>557263000000</v>
      </c>
      <c r="E6" s="27">
        <v>557191000000</v>
      </c>
      <c r="F6" s="28">
        <v>466679000000</v>
      </c>
      <c r="G6" s="20"/>
      <c r="H6" s="20"/>
      <c r="I6" s="20"/>
      <c r="J6" s="20"/>
      <c r="K6" s="20"/>
      <c r="L6" s="20"/>
      <c r="M6" s="20"/>
      <c r="N6" s="20"/>
      <c r="O6" s="20"/>
      <c r="P6" s="20"/>
      <c r="Q6" s="20"/>
      <c r="R6" s="20"/>
      <c r="S6" s="20"/>
      <c r="T6" s="20"/>
      <c r="U6" s="20"/>
      <c r="V6" s="20"/>
    </row>
    <row r="7" spans="1:22" ht="19" x14ac:dyDescent="0.25">
      <c r="A7" s="20"/>
      <c r="B7" s="29" t="s">
        <v>549</v>
      </c>
      <c r="C7" s="27">
        <v>0</v>
      </c>
      <c r="D7" s="27">
        <v>0</v>
      </c>
      <c r="E7" s="27">
        <v>0</v>
      </c>
      <c r="F7" s="28">
        <v>0</v>
      </c>
      <c r="G7" s="20"/>
      <c r="H7" s="20"/>
      <c r="I7" s="20"/>
      <c r="J7" s="20"/>
      <c r="K7" s="20"/>
      <c r="L7" s="20"/>
      <c r="M7" s="20"/>
      <c r="N7" s="20"/>
      <c r="O7" s="20"/>
      <c r="P7" s="20"/>
      <c r="Q7" s="20"/>
      <c r="R7" s="20"/>
      <c r="S7" s="20"/>
      <c r="T7" s="20"/>
      <c r="U7" s="20"/>
      <c r="V7" s="20"/>
    </row>
    <row r="8" spans="1:22" ht="19" x14ac:dyDescent="0.25">
      <c r="A8" s="20"/>
      <c r="B8" s="29" t="s">
        <v>550</v>
      </c>
      <c r="C8" s="27">
        <v>0</v>
      </c>
      <c r="D8" s="27">
        <v>0</v>
      </c>
      <c r="E8" s="27">
        <v>0</v>
      </c>
      <c r="F8" s="28">
        <v>0</v>
      </c>
      <c r="G8" s="20"/>
      <c r="H8" s="20"/>
      <c r="I8" s="20"/>
      <c r="J8" s="20"/>
      <c r="K8" s="20"/>
      <c r="L8" s="20"/>
      <c r="M8" s="20"/>
      <c r="N8" s="20"/>
      <c r="O8" s="20"/>
      <c r="P8" s="20"/>
      <c r="Q8" s="20"/>
      <c r="R8" s="20"/>
      <c r="S8" s="20"/>
      <c r="T8" s="20"/>
      <c r="U8" s="20"/>
      <c r="V8" s="20"/>
    </row>
    <row r="9" spans="1:22" ht="19" x14ac:dyDescent="0.25">
      <c r="A9" s="20"/>
      <c r="B9" s="29" t="s">
        <v>551</v>
      </c>
      <c r="C9" s="27">
        <v>510439000000</v>
      </c>
      <c r="D9" s="27">
        <v>511451000000</v>
      </c>
      <c r="E9" s="27">
        <v>501465000000</v>
      </c>
      <c r="F9" s="28">
        <v>412638000000</v>
      </c>
      <c r="G9" s="20"/>
      <c r="H9" s="20"/>
      <c r="I9" s="20"/>
      <c r="J9" s="20"/>
      <c r="K9" s="20"/>
      <c r="L9" s="20"/>
      <c r="M9" s="20"/>
      <c r="N9" s="20"/>
      <c r="O9" s="20"/>
      <c r="P9" s="20"/>
      <c r="Q9" s="20"/>
      <c r="R9" s="20"/>
      <c r="S9" s="20"/>
      <c r="T9" s="20"/>
      <c r="U9" s="20"/>
      <c r="V9" s="20"/>
    </row>
    <row r="10" spans="1:22" ht="19" x14ac:dyDescent="0.25">
      <c r="A10" s="20"/>
      <c r="B10" s="29" t="s">
        <v>552</v>
      </c>
      <c r="C10" s="27">
        <v>19209000000</v>
      </c>
      <c r="D10" s="27">
        <v>18716000000</v>
      </c>
      <c r="E10" s="27">
        <v>15112000000</v>
      </c>
      <c r="F10" s="28">
        <v>14205000000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56290000000</v>
      </c>
      <c r="D12" s="27">
        <v>53572000000</v>
      </c>
      <c r="E12" s="27">
        <v>50228000000</v>
      </c>
      <c r="F12" s="28">
        <v>46848000000</v>
      </c>
      <c r="G12" s="20"/>
      <c r="H12" s="20"/>
      <c r="I12" s="20"/>
      <c r="J12" s="20"/>
      <c r="K12" s="20"/>
      <c r="L12" s="20"/>
      <c r="M12" s="20"/>
      <c r="N12" s="20"/>
      <c r="O12" s="20"/>
      <c r="P12" s="20"/>
      <c r="Q12" s="20"/>
      <c r="R12" s="20"/>
      <c r="S12" s="20"/>
      <c r="T12" s="20"/>
      <c r="U12" s="20"/>
      <c r="V12" s="20"/>
    </row>
    <row r="13" spans="1:22" ht="19" x14ac:dyDescent="0.25">
      <c r="A13" s="20"/>
      <c r="B13" s="29" t="s">
        <v>555</v>
      </c>
      <c r="C13" s="27">
        <v>51141000000</v>
      </c>
      <c r="D13" s="27">
        <v>45812000000</v>
      </c>
      <c r="E13" s="27">
        <v>55726000000</v>
      </c>
      <c r="F13" s="28">
        <v>54041000000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10111000000</v>
      </c>
      <c r="D17" s="34">
        <v>9083000000</v>
      </c>
      <c r="E17" s="34">
        <v>7214000000</v>
      </c>
      <c r="F17" s="35">
        <v>4659000000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t="e">
        <f>C17/(C4)</f>
        <v>#DIV/0!</v>
      </c>
      <c r="D24" s="50" t="e">
        <f>D17/(D4)</f>
        <v>#DIV/0!</v>
      </c>
      <c r="E24" s="50">
        <f>E17/(E4)</f>
        <v>3.7592496091714436</v>
      </c>
      <c r="F24" s="51">
        <f>F17/(F4)</f>
        <v>2.4834754797441363</v>
      </c>
      <c r="G24" s="46" t="e">
        <f>(IF(C24 &gt; 0.5, 100, IF(C24 &gt;= 0.2, 50, 0))) +
  (IF(D24 &gt; 0.5, 100, IF(D24 &gt;= 0.2, 50, 0))) +
  (IF(E24 &gt; 0.5, 100, IF(E24 &gt;= 0.2, 50, 0))) +
  (IF(F24 &gt; 0.5, 100, IF(F24 &gt;= 0.2, 50, 0)))</f>
        <v>#DIV/0!</v>
      </c>
      <c r="H24" s="47" t="s">
        <v>571</v>
      </c>
      <c r="I24" s="20"/>
      <c r="J24" s="20"/>
      <c r="K24" s="20"/>
      <c r="L24" s="20"/>
      <c r="M24" s="20"/>
      <c r="N24" s="20"/>
      <c r="O24" s="20"/>
      <c r="P24" s="20"/>
      <c r="Q24" s="20"/>
      <c r="R24" s="20"/>
      <c r="S24" s="20"/>
      <c r="T24" s="20"/>
      <c r="U24" s="20"/>
      <c r="V24" s="20"/>
    </row>
    <row r="25" spans="1:22" x14ac:dyDescent="0.2">
      <c r="A25" s="20"/>
      <c r="B25" s="39" t="s">
        <v>487</v>
      </c>
      <c r="C25" s="50">
        <f>C17/C6</f>
        <v>1.800455856690053E-2</v>
      </c>
      <c r="D25" s="50">
        <f>D17/D6</f>
        <v>1.629930571381915E-2</v>
      </c>
      <c r="E25" s="50">
        <f>E17/E6</f>
        <v>1.2947086367152376E-2</v>
      </c>
      <c r="F25" s="51">
        <f>F17/F6</f>
        <v>9.9833075840138515E-3</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v>
      </c>
      <c r="D26" s="50">
        <f>D8/D6</f>
        <v>0</v>
      </c>
      <c r="E26" s="50">
        <f>E8/E6</f>
        <v>0</v>
      </c>
      <c r="F26" s="51">
        <f>F8/F6</f>
        <v>0</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7.2557071783937452</v>
      </c>
      <c r="D27" s="50">
        <f>D9/(D13+D10)</f>
        <v>7.926032110091743</v>
      </c>
      <c r="E27" s="50">
        <f>E9/(E13+E10)</f>
        <v>7.079039498574212</v>
      </c>
      <c r="F27" s="51">
        <f>F9/(F13+F10)</f>
        <v>6.0463323857808513</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6.3153364809586637E-2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0.14372423596304193</v>
      </c>
      <c r="D31" s="50">
        <f>D17/(D13+D10)</f>
        <v>0.14076060004959087</v>
      </c>
      <c r="E31" s="50">
        <f>E17/(E13+E10)</f>
        <v>0.10183799655552105</v>
      </c>
      <c r="F31" s="51">
        <f>F17/(F13+F10)</f>
        <v>6.826773730328517E-2</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0.58916666666666662</v>
      </c>
      <c r="J2" s="20"/>
      <c r="K2" s="20"/>
      <c r="L2" s="20"/>
      <c r="M2" s="20"/>
      <c r="N2" s="20"/>
      <c r="O2" s="20"/>
      <c r="P2" s="20"/>
      <c r="Q2" s="20"/>
      <c r="R2" s="20"/>
      <c r="S2" s="20"/>
      <c r="T2" s="20"/>
      <c r="U2" s="20"/>
      <c r="V2" s="20"/>
    </row>
    <row r="3" spans="1:22" ht="19" x14ac:dyDescent="0.25">
      <c r="A3" s="20"/>
      <c r="B3" s="26" t="s">
        <v>545</v>
      </c>
      <c r="C3" s="27">
        <v>1365466000</v>
      </c>
      <c r="D3" s="27">
        <v>1591060000</v>
      </c>
      <c r="E3" s="27">
        <v>1339100000</v>
      </c>
      <c r="F3" s="28">
        <v>780989000</v>
      </c>
      <c r="G3" s="20"/>
      <c r="H3" s="20"/>
      <c r="I3" s="20"/>
      <c r="J3" s="20"/>
      <c r="K3" s="20"/>
      <c r="L3" s="20"/>
      <c r="M3" s="20"/>
      <c r="N3" s="20"/>
      <c r="O3" s="20"/>
      <c r="P3" s="20"/>
      <c r="Q3" s="20"/>
      <c r="R3" s="20"/>
      <c r="S3" s="20"/>
      <c r="T3" s="20"/>
      <c r="U3" s="20"/>
      <c r="V3" s="20"/>
    </row>
    <row r="4" spans="1:22" ht="19" x14ac:dyDescent="0.25">
      <c r="A4" s="20"/>
      <c r="B4" s="29" t="s">
        <v>546</v>
      </c>
      <c r="C4" s="27">
        <v>529617000</v>
      </c>
      <c r="D4" s="27">
        <v>463317000</v>
      </c>
      <c r="E4" s="27">
        <v>420670000</v>
      </c>
      <c r="F4" s="28">
        <v>314116000</v>
      </c>
      <c r="G4" s="20"/>
      <c r="H4" s="20"/>
      <c r="I4" s="20"/>
      <c r="J4" s="20"/>
      <c r="K4" s="20"/>
      <c r="L4" s="20"/>
      <c r="M4" s="20"/>
      <c r="N4" s="20"/>
      <c r="O4" s="20"/>
      <c r="P4" s="20"/>
      <c r="Q4" s="20"/>
      <c r="R4" s="20"/>
      <c r="S4" s="20"/>
      <c r="T4" s="20"/>
      <c r="U4" s="20"/>
      <c r="V4" s="20"/>
    </row>
    <row r="5" spans="1:22" ht="19" x14ac:dyDescent="0.25">
      <c r="A5" s="20"/>
      <c r="B5" s="29" t="s">
        <v>547</v>
      </c>
      <c r="C5" s="27">
        <v>700078000</v>
      </c>
      <c r="D5" s="27">
        <v>691993000</v>
      </c>
      <c r="E5" s="27">
        <v>688364000</v>
      </c>
      <c r="F5" s="28">
        <v>268167000</v>
      </c>
      <c r="G5" s="20"/>
      <c r="H5" s="20"/>
      <c r="I5" s="20"/>
      <c r="J5" s="20"/>
      <c r="K5" s="20"/>
      <c r="L5" s="20"/>
      <c r="M5" s="20"/>
      <c r="N5" s="20"/>
      <c r="O5" s="20"/>
      <c r="P5" s="20"/>
      <c r="Q5" s="20"/>
      <c r="R5" s="20"/>
      <c r="S5" s="20"/>
      <c r="T5" s="20"/>
      <c r="U5" s="20"/>
      <c r="V5" s="20"/>
    </row>
    <row r="6" spans="1:22" ht="19" x14ac:dyDescent="0.25">
      <c r="A6" s="20"/>
      <c r="B6" s="29" t="s">
        <v>548</v>
      </c>
      <c r="C6" s="27">
        <v>3428068000</v>
      </c>
      <c r="D6" s="27">
        <v>3565437000</v>
      </c>
      <c r="E6" s="27">
        <v>3230131000</v>
      </c>
      <c r="F6" s="28">
        <v>1739670000</v>
      </c>
      <c r="G6" s="20"/>
      <c r="H6" s="20"/>
      <c r="I6" s="20"/>
      <c r="J6" s="20"/>
      <c r="K6" s="20"/>
      <c r="L6" s="20"/>
      <c r="M6" s="20"/>
      <c r="N6" s="20"/>
      <c r="O6" s="20"/>
      <c r="P6" s="20"/>
      <c r="Q6" s="20"/>
      <c r="R6" s="20"/>
      <c r="S6" s="20"/>
      <c r="T6" s="20"/>
      <c r="U6" s="20"/>
      <c r="V6" s="20"/>
    </row>
    <row r="7" spans="1:22" ht="19" x14ac:dyDescent="0.25">
      <c r="A7" s="20"/>
      <c r="B7" s="29" t="s">
        <v>549</v>
      </c>
      <c r="C7" s="27">
        <v>770766000</v>
      </c>
      <c r="D7" s="27">
        <v>675714000</v>
      </c>
      <c r="E7" s="27">
        <v>744416000</v>
      </c>
      <c r="F7" s="28">
        <v>483249000</v>
      </c>
      <c r="G7" s="20"/>
      <c r="H7" s="20"/>
      <c r="I7" s="20"/>
      <c r="J7" s="20"/>
      <c r="K7" s="20"/>
      <c r="L7" s="20"/>
      <c r="M7" s="20"/>
      <c r="N7" s="20"/>
      <c r="O7" s="20"/>
      <c r="P7" s="20"/>
      <c r="Q7" s="20"/>
      <c r="R7" s="20"/>
      <c r="S7" s="20"/>
      <c r="T7" s="20"/>
      <c r="U7" s="20"/>
      <c r="V7" s="20"/>
    </row>
    <row r="8" spans="1:22" ht="19" x14ac:dyDescent="0.25">
      <c r="A8" s="20"/>
      <c r="B8" s="29" t="s">
        <v>550</v>
      </c>
      <c r="C8" s="27">
        <v>1344515000</v>
      </c>
      <c r="D8" s="27">
        <v>1654529000</v>
      </c>
      <c r="E8" s="27">
        <v>1414322000</v>
      </c>
      <c r="F8" s="28">
        <v>616951000</v>
      </c>
      <c r="G8" s="20"/>
      <c r="H8" s="20"/>
      <c r="I8" s="20"/>
      <c r="J8" s="20"/>
      <c r="K8" s="20"/>
      <c r="L8" s="20"/>
      <c r="M8" s="20"/>
      <c r="N8" s="20"/>
      <c r="O8" s="20"/>
      <c r="P8" s="20"/>
      <c r="Q8" s="20"/>
      <c r="R8" s="20"/>
      <c r="S8" s="20"/>
      <c r="T8" s="20"/>
      <c r="U8" s="20"/>
      <c r="V8" s="20"/>
    </row>
    <row r="9" spans="1:22" ht="19" x14ac:dyDescent="0.25">
      <c r="A9" s="20"/>
      <c r="B9" s="29" t="s">
        <v>551</v>
      </c>
      <c r="C9" s="27">
        <v>2115281000</v>
      </c>
      <c r="D9" s="27">
        <v>2330243000</v>
      </c>
      <c r="E9" s="27">
        <v>2158738000</v>
      </c>
      <c r="F9" s="28">
        <v>1100200000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699990000</v>
      </c>
      <c r="D12" s="27">
        <v>653484000</v>
      </c>
      <c r="E12" s="27">
        <v>526874000</v>
      </c>
      <c r="F12" s="28">
        <v>133870000</v>
      </c>
      <c r="G12" s="20"/>
      <c r="H12" s="20"/>
      <c r="I12" s="20"/>
      <c r="J12" s="20"/>
      <c r="K12" s="20"/>
      <c r="L12" s="20"/>
      <c r="M12" s="20"/>
      <c r="N12" s="20"/>
      <c r="O12" s="20"/>
      <c r="P12" s="20"/>
      <c r="Q12" s="20"/>
      <c r="R12" s="20"/>
      <c r="S12" s="20"/>
      <c r="T12" s="20"/>
      <c r="U12" s="20"/>
      <c r="V12" s="20"/>
    </row>
    <row r="13" spans="1:22" ht="19" x14ac:dyDescent="0.25">
      <c r="A13" s="20"/>
      <c r="B13" s="29" t="s">
        <v>555</v>
      </c>
      <c r="C13" s="27">
        <v>1312787000</v>
      </c>
      <c r="D13" s="27">
        <v>1235194000</v>
      </c>
      <c r="E13" s="27">
        <v>1071393000</v>
      </c>
      <c r="F13" s="28">
        <v>639470000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888229000</v>
      </c>
      <c r="D17" s="34">
        <v>484854000</v>
      </c>
      <c r="E17" s="34">
        <v>313490000</v>
      </c>
      <c r="F17" s="35">
        <v>397581000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Fail</v>
      </c>
      <c r="E23" s="44" t="str">
        <f>IF(E17&gt;E7, "Pass", "Fail")</f>
        <v>Fail</v>
      </c>
      <c r="F23" s="49" t="str">
        <f>IF(F17&gt;F7, "Pass", "Fail")</f>
        <v>Fail</v>
      </c>
      <c r="G23" s="46">
        <f>(COUNTIF(C23:F23, "Pass") * 100) + (COUNTIF(C23:F23, "Fail") * 0)</f>
        <v>100</v>
      </c>
      <c r="H23" s="47" t="s">
        <v>570</v>
      </c>
      <c r="I23" s="20"/>
      <c r="J23" s="20"/>
      <c r="K23" s="20"/>
      <c r="L23" s="20"/>
      <c r="M23" s="20"/>
      <c r="N23" s="20"/>
      <c r="O23" s="20"/>
      <c r="P23" s="20"/>
      <c r="Q23" s="20"/>
      <c r="R23" s="20"/>
      <c r="S23" s="20"/>
      <c r="T23" s="20"/>
      <c r="U23" s="20"/>
      <c r="V23" s="20"/>
    </row>
    <row r="24" spans="1:22" x14ac:dyDescent="0.2">
      <c r="A24" s="20"/>
      <c r="B24" s="39" t="s">
        <v>499</v>
      </c>
      <c r="C24" s="50">
        <f>C17/(C4)</f>
        <v>1.6771157270253787</v>
      </c>
      <c r="D24" s="50">
        <f>D17/(D4)</f>
        <v>1.0464843724706843</v>
      </c>
      <c r="E24" s="50">
        <f>E17/(E4)</f>
        <v>0.7452159650082012</v>
      </c>
      <c r="F24" s="51">
        <f>F17/(F4)</f>
        <v>1.2657139400730941</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0.25910483689355052</v>
      </c>
      <c r="D25" s="50">
        <f>D17/D6</f>
        <v>0.13598725766294567</v>
      </c>
      <c r="E25" s="50">
        <f>E17/E6</f>
        <v>9.7051791397934017E-2</v>
      </c>
      <c r="F25" s="51">
        <f>F17/F6</f>
        <v>0.22853817103243718</v>
      </c>
      <c r="G25" s="46">
        <f>(IF(C25 &gt; 0.17, 100, IF(C25 &gt;= 0.1, 50, 0))) +
  (IF(D25 &gt; 0.17, 100, IF(D25 &gt;= 0.1, 50, 0))) +
  (IF(E25 &gt; 0.17, 100, IF(E25 &gt;= 0.1, 50, 0))) +
  (IF(F25 &gt; 0.17, 100, IF(F25 &gt;= 0.1, 50, 0)))</f>
        <v>250</v>
      </c>
      <c r="H25" s="47" t="s">
        <v>572</v>
      </c>
      <c r="I25" s="20"/>
      <c r="J25" s="20"/>
      <c r="K25" s="20"/>
      <c r="L25" s="20"/>
      <c r="M25" s="20"/>
      <c r="N25" s="20"/>
      <c r="O25" s="20"/>
      <c r="P25" s="20"/>
      <c r="Q25" s="20"/>
      <c r="R25" s="20"/>
      <c r="S25" s="20"/>
      <c r="T25" s="20"/>
      <c r="U25" s="20"/>
      <c r="V25" s="20"/>
    </row>
    <row r="26" spans="1:22" x14ac:dyDescent="0.2">
      <c r="A26" s="20"/>
      <c r="B26" s="39" t="s">
        <v>489</v>
      </c>
      <c r="C26" s="50">
        <f>C8/C6</f>
        <v>0.39220779751160129</v>
      </c>
      <c r="D26" s="50">
        <f>D8/D6</f>
        <v>0.46404662317690648</v>
      </c>
      <c r="E26" s="50">
        <f>E8/E6</f>
        <v>0.43785283011741627</v>
      </c>
      <c r="F26" s="51">
        <f>F8/F6</f>
        <v>0.35463679893313099</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1.611290331180915</v>
      </c>
      <c r="D27" s="50">
        <f>D9/(D13+D10)</f>
        <v>1.8865400900587277</v>
      </c>
      <c r="E27" s="50">
        <f>E9/(E13+E10)</f>
        <v>2.0148890276490512</v>
      </c>
      <c r="F27" s="51">
        <f>F9/(F13+F10)</f>
        <v>1.7204872785275307</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1.0823947089460837</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0.67659795534233658</v>
      </c>
      <c r="D31" s="50">
        <f>D17/(D13+D10)</f>
        <v>0.39253267098123856</v>
      </c>
      <c r="E31" s="50">
        <f>E17/(E13+E10)</f>
        <v>0.29260038099931585</v>
      </c>
      <c r="F31" s="51">
        <f>F17/(F13+F10)</f>
        <v>0.62173518695169439</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0.49249999999999999</v>
      </c>
      <c r="J2" s="20"/>
      <c r="K2" s="20"/>
      <c r="L2" s="20"/>
      <c r="M2" s="20"/>
      <c r="N2" s="20"/>
      <c r="O2" s="20"/>
      <c r="P2" s="20"/>
      <c r="Q2" s="20"/>
      <c r="R2" s="20"/>
      <c r="S2" s="20"/>
      <c r="T2" s="20"/>
      <c r="U2" s="20"/>
      <c r="V2" s="20"/>
    </row>
    <row r="3" spans="1:22" ht="19" x14ac:dyDescent="0.25">
      <c r="A3" s="20"/>
      <c r="B3" s="26" t="s">
        <v>545</v>
      </c>
      <c r="C3" s="27">
        <v>2127000000</v>
      </c>
      <c r="D3" s="27">
        <v>2272000000</v>
      </c>
      <c r="E3" s="27">
        <v>2171000000</v>
      </c>
      <c r="F3" s="28">
        <v>1735000000</v>
      </c>
      <c r="G3" s="20"/>
      <c r="H3" s="20"/>
      <c r="I3" s="20"/>
      <c r="J3" s="20"/>
      <c r="K3" s="20"/>
      <c r="L3" s="20"/>
      <c r="M3" s="20"/>
      <c r="N3" s="20"/>
      <c r="O3" s="20"/>
      <c r="P3" s="20"/>
      <c r="Q3" s="20"/>
      <c r="R3" s="20"/>
      <c r="S3" s="20"/>
      <c r="T3" s="20"/>
      <c r="U3" s="20"/>
      <c r="V3" s="20"/>
    </row>
    <row r="4" spans="1:22" ht="19" x14ac:dyDescent="0.25">
      <c r="A4" s="20"/>
      <c r="B4" s="29" t="s">
        <v>546</v>
      </c>
      <c r="C4" s="27">
        <v>4476000000</v>
      </c>
      <c r="D4" s="27">
        <v>4157000000</v>
      </c>
      <c r="E4" s="27">
        <v>4333000000</v>
      </c>
      <c r="F4" s="28">
        <v>3974000000</v>
      </c>
      <c r="G4" s="20"/>
      <c r="H4" s="20"/>
      <c r="I4" s="20"/>
      <c r="J4" s="20"/>
      <c r="K4" s="20"/>
      <c r="L4" s="20"/>
      <c r="M4" s="20"/>
      <c r="N4" s="20"/>
      <c r="O4" s="20"/>
      <c r="P4" s="20"/>
      <c r="Q4" s="20"/>
      <c r="R4" s="20"/>
      <c r="S4" s="20"/>
      <c r="T4" s="20"/>
      <c r="U4" s="20"/>
      <c r="V4" s="20"/>
    </row>
    <row r="5" spans="1:22" ht="19" x14ac:dyDescent="0.25">
      <c r="A5" s="20"/>
      <c r="B5" s="29" t="s">
        <v>547</v>
      </c>
      <c r="C5" s="27">
        <v>6200000000</v>
      </c>
      <c r="D5" s="27">
        <v>6078000000</v>
      </c>
      <c r="E5" s="27">
        <v>6248000000</v>
      </c>
      <c r="F5" s="28">
        <v>5102000000</v>
      </c>
      <c r="G5" s="20"/>
      <c r="H5" s="20"/>
      <c r="I5" s="20"/>
      <c r="J5" s="20"/>
      <c r="K5" s="20"/>
      <c r="L5" s="20"/>
      <c r="M5" s="20"/>
      <c r="N5" s="20"/>
      <c r="O5" s="20"/>
      <c r="P5" s="20"/>
      <c r="Q5" s="20"/>
      <c r="R5" s="20"/>
      <c r="S5" s="20"/>
      <c r="T5" s="20"/>
      <c r="U5" s="20"/>
      <c r="V5" s="20"/>
    </row>
    <row r="6" spans="1:22" ht="19" x14ac:dyDescent="0.25">
      <c r="A6" s="20"/>
      <c r="B6" s="29" t="s">
        <v>548</v>
      </c>
      <c r="C6" s="27">
        <v>21647000000</v>
      </c>
      <c r="D6" s="27">
        <v>20744000000</v>
      </c>
      <c r="E6" s="27">
        <v>21351000000</v>
      </c>
      <c r="F6" s="28">
        <v>19556000000</v>
      </c>
      <c r="G6" s="20"/>
      <c r="H6" s="20"/>
      <c r="I6" s="20"/>
      <c r="J6" s="20"/>
      <c r="K6" s="20"/>
      <c r="L6" s="20"/>
      <c r="M6" s="20"/>
      <c r="N6" s="20"/>
      <c r="O6" s="20"/>
      <c r="P6" s="20"/>
      <c r="Q6" s="20"/>
      <c r="R6" s="20"/>
      <c r="S6" s="20"/>
      <c r="T6" s="20"/>
      <c r="U6" s="20"/>
      <c r="V6" s="20"/>
    </row>
    <row r="7" spans="1:22" ht="19" x14ac:dyDescent="0.25">
      <c r="A7" s="20"/>
      <c r="B7" s="29" t="s">
        <v>549</v>
      </c>
      <c r="C7" s="27">
        <v>5054000000</v>
      </c>
      <c r="D7" s="27">
        <v>4721000000</v>
      </c>
      <c r="E7" s="27">
        <v>4766000000</v>
      </c>
      <c r="F7" s="28">
        <v>4831000000</v>
      </c>
      <c r="G7" s="20"/>
      <c r="H7" s="20"/>
      <c r="I7" s="20"/>
      <c r="J7" s="20"/>
      <c r="K7" s="20"/>
      <c r="L7" s="20"/>
      <c r="M7" s="20"/>
      <c r="N7" s="20"/>
      <c r="O7" s="20"/>
      <c r="P7" s="20"/>
      <c r="Q7" s="20"/>
      <c r="R7" s="20"/>
      <c r="S7" s="20"/>
      <c r="T7" s="20"/>
      <c r="U7" s="20"/>
      <c r="V7" s="20"/>
    </row>
    <row r="8" spans="1:22" ht="19" x14ac:dyDescent="0.25">
      <c r="A8" s="20"/>
      <c r="B8" s="29" t="s">
        <v>550</v>
      </c>
      <c r="C8" s="27">
        <v>8570000000</v>
      </c>
      <c r="D8" s="27">
        <v>9314000000</v>
      </c>
      <c r="E8" s="27">
        <v>10174000000</v>
      </c>
      <c r="F8" s="28">
        <v>8910000000</v>
      </c>
      <c r="G8" s="20"/>
      <c r="H8" s="20"/>
      <c r="I8" s="20"/>
      <c r="J8" s="20"/>
      <c r="K8" s="20"/>
      <c r="L8" s="20"/>
      <c r="M8" s="20"/>
      <c r="N8" s="20"/>
      <c r="O8" s="20"/>
      <c r="P8" s="20"/>
      <c r="Q8" s="20"/>
      <c r="R8" s="20"/>
      <c r="S8" s="20"/>
      <c r="T8" s="20"/>
      <c r="U8" s="20"/>
      <c r="V8" s="20"/>
    </row>
    <row r="9" spans="1:22" ht="19" x14ac:dyDescent="0.25">
      <c r="A9" s="20"/>
      <c r="B9" s="29" t="s">
        <v>551</v>
      </c>
      <c r="C9" s="27">
        <v>13624000000</v>
      </c>
      <c r="D9" s="27">
        <v>14035000000</v>
      </c>
      <c r="E9" s="27">
        <v>14940000000</v>
      </c>
      <c r="F9" s="28">
        <v>13741000000</v>
      </c>
      <c r="G9" s="20"/>
      <c r="H9" s="20"/>
      <c r="I9" s="20"/>
      <c r="J9" s="20"/>
      <c r="K9" s="20"/>
      <c r="L9" s="20"/>
      <c r="M9" s="20"/>
      <c r="N9" s="20"/>
      <c r="O9" s="20"/>
      <c r="P9" s="20"/>
      <c r="Q9" s="20"/>
      <c r="R9" s="20"/>
      <c r="S9" s="20"/>
      <c r="T9" s="20"/>
      <c r="U9" s="20"/>
      <c r="V9" s="20"/>
    </row>
    <row r="10" spans="1:22" ht="19" x14ac:dyDescent="0.25">
      <c r="A10" s="20"/>
      <c r="B10" s="29" t="s">
        <v>552</v>
      </c>
      <c r="C10" s="27">
        <v>13600000000</v>
      </c>
      <c r="D10" s="27">
        <v>13525000000</v>
      </c>
      <c r="E10" s="27">
        <v>13386000000</v>
      </c>
      <c r="F10" s="28">
        <v>13158000000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21500000000</v>
      </c>
      <c r="D12" s="27">
        <v>20828000000</v>
      </c>
      <c r="E12" s="27">
        <v>20372000000</v>
      </c>
      <c r="F12" s="28">
        <v>19469000000</v>
      </c>
      <c r="G12" s="20"/>
      <c r="H12" s="20"/>
      <c r="I12" s="20"/>
      <c r="J12" s="20"/>
      <c r="K12" s="20"/>
      <c r="L12" s="20"/>
      <c r="M12" s="20"/>
      <c r="N12" s="20"/>
      <c r="O12" s="20"/>
      <c r="P12" s="20"/>
      <c r="Q12" s="20"/>
      <c r="R12" s="20"/>
      <c r="S12" s="20"/>
      <c r="T12" s="20"/>
      <c r="U12" s="20"/>
      <c r="V12" s="20"/>
    </row>
    <row r="13" spans="1:22" ht="19" x14ac:dyDescent="0.25">
      <c r="A13" s="20"/>
      <c r="B13" s="29" t="s">
        <v>555</v>
      </c>
      <c r="C13" s="27">
        <v>8023000000</v>
      </c>
      <c r="D13" s="27">
        <v>6709000000</v>
      </c>
      <c r="E13" s="27">
        <v>6411000000</v>
      </c>
      <c r="F13" s="28">
        <v>5815000000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433000000</v>
      </c>
      <c r="D15" s="27">
        <v>448000000</v>
      </c>
      <c r="E15" s="27">
        <v>439000000</v>
      </c>
      <c r="F15" s="28">
        <v>379000000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2411000000</v>
      </c>
      <c r="D17" s="34">
        <v>963000000</v>
      </c>
      <c r="E17" s="34">
        <v>1562000000</v>
      </c>
      <c r="F17" s="35">
        <v>2130000000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0.53865058087578199</v>
      </c>
      <c r="D24" s="50">
        <f>D17/(D4)</f>
        <v>0.23165744527303345</v>
      </c>
      <c r="E24" s="50">
        <f>E17/(E4)</f>
        <v>0.36048926840526196</v>
      </c>
      <c r="F24" s="51">
        <f>F17/(F4)</f>
        <v>0.53598389531957724</v>
      </c>
      <c r="G24" s="46">
        <f>(IF(C24 &gt; 0.5, 100, IF(C24 &gt;= 0.2, 50, 0))) +
  (IF(D24 &gt; 0.5, 100, IF(D24 &gt;= 0.2, 50, 0))) +
  (IF(E24 &gt; 0.5, 100, IF(E24 &gt;= 0.2, 50, 0))) +
  (IF(F24 &gt; 0.5, 100, IF(F24 &gt;= 0.2, 50, 0)))</f>
        <v>300</v>
      </c>
      <c r="H24" s="47" t="s">
        <v>571</v>
      </c>
      <c r="I24" s="20"/>
      <c r="J24" s="20"/>
      <c r="K24" s="20"/>
      <c r="L24" s="20"/>
      <c r="M24" s="20"/>
      <c r="N24" s="20"/>
      <c r="O24" s="20"/>
      <c r="P24" s="20"/>
      <c r="Q24" s="20"/>
      <c r="R24" s="20"/>
      <c r="S24" s="20"/>
      <c r="T24" s="20"/>
      <c r="U24" s="20"/>
      <c r="V24" s="20"/>
    </row>
    <row r="25" spans="1:22" x14ac:dyDescent="0.2">
      <c r="A25" s="20"/>
      <c r="B25" s="39" t="s">
        <v>487</v>
      </c>
      <c r="C25" s="50">
        <f>C17/C6</f>
        <v>0.11137802004896752</v>
      </c>
      <c r="D25" s="50">
        <f>D17/D6</f>
        <v>4.642306209024296E-2</v>
      </c>
      <c r="E25" s="50">
        <f>E17/E6</f>
        <v>7.3158165893869143E-2</v>
      </c>
      <c r="F25" s="51">
        <f>F17/F6</f>
        <v>0.1089179791368378</v>
      </c>
      <c r="G25" s="46">
        <f>(IF(C25 &gt; 0.17, 100, IF(C25 &gt;= 0.1, 50, 0))) +
  (IF(D25 &gt; 0.17, 100, IF(D25 &gt;= 0.1, 50, 0))) +
  (IF(E25 &gt; 0.17, 100, IF(E25 &gt;= 0.1, 50, 0))) +
  (IF(F25 &gt; 0.17, 100, IF(F25 &gt;= 0.1, 50, 0)))</f>
        <v>100</v>
      </c>
      <c r="H25" s="47" t="s">
        <v>572</v>
      </c>
      <c r="I25" s="20"/>
      <c r="J25" s="20"/>
      <c r="K25" s="20"/>
      <c r="L25" s="20"/>
      <c r="M25" s="20"/>
      <c r="N25" s="20"/>
      <c r="O25" s="20"/>
      <c r="P25" s="20"/>
      <c r="Q25" s="20"/>
      <c r="R25" s="20"/>
      <c r="S25" s="20"/>
      <c r="T25" s="20"/>
      <c r="U25" s="20"/>
      <c r="V25" s="20"/>
    </row>
    <row r="26" spans="1:22" x14ac:dyDescent="0.2">
      <c r="A26" s="20"/>
      <c r="B26" s="39" t="s">
        <v>489</v>
      </c>
      <c r="C26" s="50">
        <f>C8/C6</f>
        <v>0.39589781493971449</v>
      </c>
      <c r="D26" s="50">
        <f>D8/D6</f>
        <v>0.44899730042421904</v>
      </c>
      <c r="E26" s="50">
        <f>E8/E6</f>
        <v>0.47651163879911945</v>
      </c>
      <c r="F26" s="51">
        <f>F8/F6</f>
        <v>0.4556146451217018</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0.63006983304814324</v>
      </c>
      <c r="D27" s="50">
        <f>D9/(D13+D10)</f>
        <v>0.69363447662350497</v>
      </c>
      <c r="E27" s="50">
        <f>E9/(E13+E10)</f>
        <v>0.75465979693893015</v>
      </c>
      <c r="F27" s="51">
        <f>F9/(F13+F10)</f>
        <v>0.72423970906024349</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3.3676450128860273E-2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0.11150164177033714</v>
      </c>
      <c r="D31" s="50">
        <f>D17/(D13+D10)</f>
        <v>4.759316002767619E-2</v>
      </c>
      <c r="E31" s="50">
        <f>E17/(E13+E10)</f>
        <v>7.8900843562155876E-2</v>
      </c>
      <c r="F31" s="51">
        <f>F17/(F13+F10)</f>
        <v>0.11226479734359353</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0.17916666666666667</v>
      </c>
      <c r="J2" s="20"/>
      <c r="K2" s="20"/>
      <c r="L2" s="20"/>
      <c r="M2" s="20"/>
      <c r="N2" s="20"/>
      <c r="O2" s="20"/>
      <c r="P2" s="20"/>
      <c r="Q2" s="20"/>
      <c r="R2" s="20"/>
      <c r="S2" s="20"/>
      <c r="T2" s="20"/>
      <c r="U2" s="20"/>
      <c r="V2" s="20"/>
    </row>
    <row r="3" spans="1:22" ht="19" x14ac:dyDescent="0.25">
      <c r="A3" s="20"/>
      <c r="B3" s="26" t="s">
        <v>545</v>
      </c>
      <c r="C3" s="27">
        <v>505000000</v>
      </c>
      <c r="D3" s="27">
        <v>443000000</v>
      </c>
      <c r="E3" s="27">
        <v>322000000</v>
      </c>
      <c r="F3" s="28">
        <v>302000000</v>
      </c>
      <c r="G3" s="20"/>
      <c r="H3" s="20"/>
      <c r="I3" s="20"/>
      <c r="J3" s="20"/>
      <c r="K3" s="20"/>
      <c r="L3" s="20"/>
      <c r="M3" s="20"/>
      <c r="N3" s="20"/>
      <c r="O3" s="20"/>
      <c r="P3" s="20"/>
      <c r="Q3" s="20"/>
      <c r="R3" s="20"/>
      <c r="S3" s="20"/>
      <c r="T3" s="20"/>
      <c r="U3" s="20"/>
      <c r="V3" s="20"/>
    </row>
    <row r="4" spans="1:22" ht="19" x14ac:dyDescent="0.25">
      <c r="A4" s="20"/>
      <c r="B4" s="29" t="s">
        <v>546</v>
      </c>
      <c r="C4" s="27">
        <v>31418000000</v>
      </c>
      <c r="D4" s="27">
        <v>30238000000</v>
      </c>
      <c r="E4" s="27">
        <v>25470000000</v>
      </c>
      <c r="F4" s="28">
        <v>24500000000</v>
      </c>
      <c r="G4" s="20"/>
      <c r="H4" s="20"/>
      <c r="I4" s="20"/>
      <c r="J4" s="20"/>
      <c r="K4" s="20"/>
      <c r="L4" s="20"/>
      <c r="M4" s="20"/>
      <c r="N4" s="20"/>
      <c r="O4" s="20"/>
      <c r="P4" s="20"/>
      <c r="Q4" s="20"/>
      <c r="R4" s="20"/>
      <c r="S4" s="20"/>
      <c r="T4" s="20"/>
      <c r="U4" s="20"/>
      <c r="V4" s="20"/>
    </row>
    <row r="5" spans="1:22" ht="19" x14ac:dyDescent="0.25">
      <c r="A5" s="20"/>
      <c r="B5" s="29" t="s">
        <v>547</v>
      </c>
      <c r="C5" s="27">
        <v>2247000000</v>
      </c>
      <c r="D5" s="27">
        <v>2248000000</v>
      </c>
      <c r="E5" s="27">
        <v>716000000</v>
      </c>
      <c r="F5" s="28">
        <v>716000000</v>
      </c>
      <c r="G5" s="20"/>
      <c r="H5" s="20"/>
      <c r="I5" s="20"/>
      <c r="J5" s="20"/>
      <c r="K5" s="20"/>
      <c r="L5" s="20"/>
      <c r="M5" s="20"/>
      <c r="N5" s="20"/>
      <c r="O5" s="20"/>
      <c r="P5" s="20"/>
      <c r="Q5" s="20"/>
      <c r="R5" s="20"/>
      <c r="S5" s="20"/>
      <c r="T5" s="20"/>
      <c r="U5" s="20"/>
      <c r="V5" s="20"/>
    </row>
    <row r="6" spans="1:22" ht="19" x14ac:dyDescent="0.25">
      <c r="A6" s="20"/>
      <c r="B6" s="29" t="s">
        <v>548</v>
      </c>
      <c r="C6" s="27">
        <v>39236000000</v>
      </c>
      <c r="D6" s="27">
        <v>37837000000</v>
      </c>
      <c r="E6" s="27">
        <v>33223000000</v>
      </c>
      <c r="F6" s="28">
        <v>48116000000</v>
      </c>
      <c r="G6" s="20"/>
      <c r="H6" s="20"/>
      <c r="I6" s="20"/>
      <c r="J6" s="20"/>
      <c r="K6" s="20"/>
      <c r="L6" s="20"/>
      <c r="M6" s="20"/>
      <c r="N6" s="20"/>
      <c r="O6" s="20"/>
      <c r="P6" s="20"/>
      <c r="Q6" s="20"/>
      <c r="R6" s="20"/>
      <c r="S6" s="20"/>
      <c r="T6" s="20"/>
      <c r="U6" s="20"/>
      <c r="V6" s="20"/>
    </row>
    <row r="7" spans="1:22" ht="19" x14ac:dyDescent="0.25">
      <c r="A7" s="20"/>
      <c r="B7" s="29" t="s">
        <v>549</v>
      </c>
      <c r="C7" s="27">
        <v>3340000000</v>
      </c>
      <c r="D7" s="27">
        <v>3789000000</v>
      </c>
      <c r="E7" s="27">
        <v>2323000000</v>
      </c>
      <c r="F7" s="28">
        <v>15055000000</v>
      </c>
      <c r="G7" s="20"/>
      <c r="H7" s="20"/>
      <c r="I7" s="20"/>
      <c r="J7" s="20"/>
      <c r="K7" s="20"/>
      <c r="L7" s="20"/>
      <c r="M7" s="20"/>
      <c r="N7" s="20"/>
      <c r="O7" s="20"/>
      <c r="P7" s="20"/>
      <c r="Q7" s="20"/>
      <c r="R7" s="20"/>
      <c r="S7" s="20"/>
      <c r="T7" s="20"/>
      <c r="U7" s="20"/>
      <c r="V7" s="20"/>
    </row>
    <row r="8" spans="1:22" ht="19" x14ac:dyDescent="0.25">
      <c r="A8" s="20"/>
      <c r="B8" s="29" t="s">
        <v>550</v>
      </c>
      <c r="C8" s="27">
        <v>21963000000</v>
      </c>
      <c r="D8" s="27">
        <v>20130000000</v>
      </c>
      <c r="E8" s="27">
        <v>17177000000</v>
      </c>
      <c r="F8" s="28">
        <v>19688000000</v>
      </c>
      <c r="G8" s="20"/>
      <c r="H8" s="20"/>
      <c r="I8" s="20"/>
      <c r="J8" s="20"/>
      <c r="K8" s="20"/>
      <c r="L8" s="20"/>
      <c r="M8" s="20"/>
      <c r="N8" s="20"/>
      <c r="O8" s="20"/>
      <c r="P8" s="20"/>
      <c r="Q8" s="20"/>
      <c r="R8" s="20"/>
      <c r="S8" s="20"/>
      <c r="T8" s="20"/>
      <c r="U8" s="20"/>
      <c r="V8" s="20"/>
    </row>
    <row r="9" spans="1:22" ht="19" x14ac:dyDescent="0.25">
      <c r="A9" s="20"/>
      <c r="B9" s="29" t="s">
        <v>551</v>
      </c>
      <c r="C9" s="27">
        <v>25303000000</v>
      </c>
      <c r="D9" s="27">
        <v>23919000000</v>
      </c>
      <c r="E9" s="27">
        <v>19500000000</v>
      </c>
      <c r="F9" s="28">
        <v>34743000000</v>
      </c>
      <c r="G9" s="20"/>
      <c r="H9" s="20"/>
      <c r="I9" s="20"/>
      <c r="J9" s="20"/>
      <c r="K9" s="20"/>
      <c r="L9" s="20"/>
      <c r="M9" s="20"/>
      <c r="N9" s="20"/>
      <c r="O9" s="20"/>
      <c r="P9" s="20"/>
      <c r="Q9" s="20"/>
      <c r="R9" s="20"/>
      <c r="S9" s="20"/>
      <c r="T9" s="20"/>
      <c r="U9" s="20"/>
      <c r="V9" s="20"/>
    </row>
    <row r="10" spans="1:22" ht="19" x14ac:dyDescent="0.25">
      <c r="A10" s="20"/>
      <c r="B10" s="29" t="s">
        <v>552</v>
      </c>
      <c r="C10" s="27">
        <v>948000000</v>
      </c>
      <c r="D10" s="27">
        <v>967000000</v>
      </c>
      <c r="E10" s="27">
        <v>1003000000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2710000000</v>
      </c>
      <c r="D12" s="27">
        <v>2681000000</v>
      </c>
      <c r="E12" s="27">
        <v>2572000000</v>
      </c>
      <c r="F12" s="28">
        <v>5315000000</v>
      </c>
      <c r="G12" s="20"/>
      <c r="H12" s="20"/>
      <c r="I12" s="20"/>
      <c r="J12" s="20"/>
      <c r="K12" s="20"/>
      <c r="L12" s="20"/>
      <c r="M12" s="20"/>
      <c r="N12" s="20"/>
      <c r="O12" s="20"/>
      <c r="P12" s="20"/>
      <c r="Q12" s="20"/>
      <c r="R12" s="20"/>
      <c r="S12" s="20"/>
      <c r="T12" s="20"/>
      <c r="U12" s="20"/>
      <c r="V12" s="20"/>
    </row>
    <row r="13" spans="1:22" ht="19" x14ac:dyDescent="0.25">
      <c r="A13" s="20"/>
      <c r="B13" s="29" t="s">
        <v>555</v>
      </c>
      <c r="C13" s="27">
        <v>13933000000</v>
      </c>
      <c r="D13" s="27">
        <v>13918000000</v>
      </c>
      <c r="E13" s="27">
        <v>13723000000</v>
      </c>
      <c r="F13" s="28">
        <v>13373000000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1758000000</v>
      </c>
      <c r="D17" s="34">
        <v>1730000000</v>
      </c>
      <c r="E17" s="34">
        <v>2270000000</v>
      </c>
      <c r="F17" s="35">
        <v>2746000000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5.5955184925838689E-2</v>
      </c>
      <c r="D24" s="50">
        <f>D17/(D4)</f>
        <v>5.7212778622924794E-2</v>
      </c>
      <c r="E24" s="50">
        <f>E17/(E4)</f>
        <v>8.9124460149195131E-2</v>
      </c>
      <c r="F24" s="51">
        <f>F17/(F4)</f>
        <v>0.11208163265306123</v>
      </c>
      <c r="G24" s="46">
        <f>(IF(C24 &gt; 0.5, 100, IF(C24 &gt;= 0.2, 50, 0))) +
  (IF(D24 &gt; 0.5, 100, IF(D24 &gt;= 0.2, 50, 0))) +
  (IF(E24 &gt; 0.5, 100, IF(E24 &gt;= 0.2, 50, 0))) +
  (IF(F24 &gt; 0.5, 100, IF(F24 &gt;= 0.2, 50, 0)))</f>
        <v>0</v>
      </c>
      <c r="H24" s="47" t="s">
        <v>571</v>
      </c>
      <c r="I24" s="20"/>
      <c r="J24" s="20"/>
      <c r="K24" s="20"/>
      <c r="L24" s="20"/>
      <c r="M24" s="20"/>
      <c r="N24" s="20"/>
      <c r="O24" s="20"/>
      <c r="P24" s="20"/>
      <c r="Q24" s="20"/>
      <c r="R24" s="20"/>
      <c r="S24" s="20"/>
      <c r="T24" s="20"/>
      <c r="U24" s="20"/>
      <c r="V24" s="20"/>
    </row>
    <row r="25" spans="1:22" x14ac:dyDescent="0.2">
      <c r="A25" s="20"/>
      <c r="B25" s="39" t="s">
        <v>487</v>
      </c>
      <c r="C25" s="50">
        <f>C17/C6</f>
        <v>4.4805790600468957E-2</v>
      </c>
      <c r="D25" s="50">
        <f>D17/D6</f>
        <v>4.5722440996907789E-2</v>
      </c>
      <c r="E25" s="50">
        <f>E17/E6</f>
        <v>6.8326159588237068E-2</v>
      </c>
      <c r="F25" s="51">
        <f>F17/F6</f>
        <v>5.7070413168176903E-2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0.55976654093179734</v>
      </c>
      <c r="D26" s="50">
        <f>D8/D6</f>
        <v>0.5320189232761583</v>
      </c>
      <c r="E26" s="50">
        <f>E8/E6</f>
        <v>0.51702134063751015</v>
      </c>
      <c r="F26" s="51">
        <f>F8/F6</f>
        <v>0.4091778202676864</v>
      </c>
      <c r="G26" s="46">
        <f>(IF(C26 &lt; 0.5, 100, 0)) +
  (IF(D26 &lt; 0.5, 100, 0)) +
  (IF(E26 &lt; 0.5, 100, 0)) +
  (IF(F26 &lt; 0.5, 100, 0))</f>
        <v>100</v>
      </c>
      <c r="H26" s="47" t="s">
        <v>573</v>
      </c>
      <c r="I26" s="20"/>
      <c r="J26" s="20"/>
      <c r="K26" s="20"/>
      <c r="L26" s="20"/>
      <c r="M26" s="20"/>
      <c r="N26" s="20"/>
      <c r="O26" s="20"/>
      <c r="P26" s="20"/>
      <c r="Q26" s="20"/>
      <c r="R26" s="20"/>
      <c r="S26" s="20"/>
      <c r="T26" s="20"/>
      <c r="U26" s="20"/>
      <c r="V26" s="20"/>
    </row>
    <row r="27" spans="1:22" x14ac:dyDescent="0.2">
      <c r="A27" s="20"/>
      <c r="B27" s="39" t="s">
        <v>574</v>
      </c>
      <c r="C27" s="50">
        <f>C9/(C13+C10)</f>
        <v>1.7003561588602916</v>
      </c>
      <c r="D27" s="50">
        <f>D9/(D13+D10)</f>
        <v>1.6069197178367485</v>
      </c>
      <c r="E27" s="50">
        <f>E9/(E13+E10)</f>
        <v>1.3241885101181583</v>
      </c>
      <c r="F27" s="51">
        <f>F9/(F13+F10)</f>
        <v>2.5979959620130111</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-0.15429673896587054</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Fail</v>
      </c>
      <c r="G30" s="46">
        <f>(COUNTIF(C30:F30, "Pass") * 100) + (COUNTIF(C30:F30, "Fail") * 0)</f>
        <v>300</v>
      </c>
      <c r="H30" s="47" t="s">
        <v>579</v>
      </c>
      <c r="I30" s="20"/>
      <c r="J30" s="20"/>
      <c r="K30" s="20"/>
      <c r="L30" s="20"/>
      <c r="M30" s="20"/>
      <c r="N30" s="20"/>
      <c r="O30" s="20"/>
      <c r="P30" s="20"/>
      <c r="Q30" s="20"/>
      <c r="R30" s="20"/>
      <c r="S30" s="20"/>
      <c r="T30" s="20"/>
      <c r="U30" s="20"/>
      <c r="V30" s="20"/>
    </row>
    <row r="31" spans="1:22" x14ac:dyDescent="0.2">
      <c r="A31" s="20"/>
      <c r="B31" s="39" t="s">
        <v>580</v>
      </c>
      <c r="C31" s="50">
        <f>C17/(C13+C10)</f>
        <v>0.11813722196088973</v>
      </c>
      <c r="D31" s="50">
        <f>D17/(D13+D10)</f>
        <v>0.11622438696674504</v>
      </c>
      <c r="E31" s="50">
        <f>E17/(E13+E10)</f>
        <v>0.15414912399837022</v>
      </c>
      <c r="F31" s="51">
        <f>F17/(F13+F10)</f>
        <v>0.20533911612951469</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0.48166666666666669</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938400000</v>
      </c>
      <c r="D4" s="27">
        <v>996100000</v>
      </c>
      <c r="E4" s="27">
        <v>1038000000</v>
      </c>
      <c r="F4" s="28">
        <v>1019000000</v>
      </c>
      <c r="G4" s="20"/>
      <c r="H4" s="20"/>
      <c r="I4" s="20"/>
      <c r="J4" s="20"/>
      <c r="K4" s="20"/>
      <c r="L4" s="20"/>
      <c r="M4" s="20"/>
      <c r="N4" s="20"/>
      <c r="O4" s="20"/>
      <c r="P4" s="20"/>
      <c r="Q4" s="20"/>
      <c r="R4" s="20"/>
      <c r="S4" s="20"/>
      <c r="T4" s="20"/>
      <c r="U4" s="20"/>
      <c r="V4" s="20"/>
    </row>
    <row r="5" spans="1:22" ht="19" x14ac:dyDescent="0.25">
      <c r="A5" s="20"/>
      <c r="B5" s="29" t="s">
        <v>547</v>
      </c>
      <c r="C5" s="27">
        <v>1608500000</v>
      </c>
      <c r="D5" s="27">
        <v>1598200000</v>
      </c>
      <c r="E5" s="27">
        <v>1627600000</v>
      </c>
      <c r="F5" s="28">
        <v>1711000000</v>
      </c>
      <c r="G5" s="20"/>
      <c r="H5" s="20"/>
      <c r="I5" s="20"/>
      <c r="J5" s="20"/>
      <c r="K5" s="20"/>
      <c r="L5" s="20"/>
      <c r="M5" s="20"/>
      <c r="N5" s="20"/>
      <c r="O5" s="20"/>
      <c r="P5" s="20"/>
      <c r="Q5" s="20"/>
      <c r="R5" s="20"/>
      <c r="S5" s="20"/>
      <c r="T5" s="20"/>
      <c r="U5" s="20"/>
      <c r="V5" s="20"/>
    </row>
    <row r="6" spans="1:22" ht="19" x14ac:dyDescent="0.25">
      <c r="A6" s="20"/>
      <c r="B6" s="29" t="s">
        <v>548</v>
      </c>
      <c r="C6" s="27">
        <v>305046700000</v>
      </c>
      <c r="D6" s="27">
        <v>290867000000</v>
      </c>
      <c r="E6" s="27">
        <v>304657200000</v>
      </c>
      <c r="F6" s="28">
        <v>296627700000</v>
      </c>
      <c r="G6" s="20"/>
      <c r="H6" s="20"/>
      <c r="I6" s="20"/>
      <c r="J6" s="20"/>
      <c r="K6" s="20"/>
      <c r="L6" s="20"/>
      <c r="M6" s="20"/>
      <c r="N6" s="20"/>
      <c r="O6" s="20"/>
      <c r="P6" s="20"/>
      <c r="Q6" s="20"/>
      <c r="R6" s="20"/>
      <c r="S6" s="20"/>
      <c r="T6" s="20"/>
      <c r="U6" s="20"/>
      <c r="V6" s="20"/>
    </row>
    <row r="7" spans="1:22" ht="19" x14ac:dyDescent="0.25">
      <c r="A7" s="20"/>
      <c r="B7" s="29" t="s">
        <v>549</v>
      </c>
      <c r="C7" s="27">
        <v>0</v>
      </c>
      <c r="D7" s="27">
        <v>0</v>
      </c>
      <c r="E7" s="27">
        <v>0</v>
      </c>
      <c r="F7" s="28">
        <v>0</v>
      </c>
      <c r="G7" s="20"/>
      <c r="H7" s="20"/>
      <c r="I7" s="20"/>
      <c r="J7" s="20"/>
      <c r="K7" s="20"/>
      <c r="L7" s="20"/>
      <c r="M7" s="20"/>
      <c r="N7" s="20"/>
      <c r="O7" s="20"/>
      <c r="P7" s="20"/>
      <c r="Q7" s="20"/>
      <c r="R7" s="20"/>
      <c r="S7" s="20"/>
      <c r="T7" s="20"/>
      <c r="U7" s="20"/>
      <c r="V7" s="20"/>
    </row>
    <row r="8" spans="1:22" ht="19" x14ac:dyDescent="0.25">
      <c r="A8" s="20"/>
      <c r="B8" s="29" t="s">
        <v>550</v>
      </c>
      <c r="C8" s="27">
        <v>0</v>
      </c>
      <c r="D8" s="27">
        <v>0</v>
      </c>
      <c r="E8" s="27">
        <v>0</v>
      </c>
      <c r="F8" s="28">
        <v>0</v>
      </c>
      <c r="G8" s="20"/>
      <c r="H8" s="20"/>
      <c r="I8" s="20"/>
      <c r="J8" s="20"/>
      <c r="K8" s="20"/>
      <c r="L8" s="20"/>
      <c r="M8" s="20"/>
      <c r="N8" s="20"/>
      <c r="O8" s="20"/>
      <c r="P8" s="20"/>
      <c r="Q8" s="20"/>
      <c r="R8" s="20"/>
      <c r="S8" s="20"/>
      <c r="T8" s="20"/>
      <c r="U8" s="20"/>
      <c r="V8" s="20"/>
    </row>
    <row r="9" spans="1:22" ht="19" x14ac:dyDescent="0.25">
      <c r="A9" s="20"/>
      <c r="B9" s="29" t="s">
        <v>551</v>
      </c>
      <c r="C9" s="27">
        <v>293836100000</v>
      </c>
      <c r="D9" s="27">
        <v>280587200000</v>
      </c>
      <c r="E9" s="27">
        <v>288198900000</v>
      </c>
      <c r="F9" s="28">
        <v>279754800000</v>
      </c>
      <c r="G9" s="20"/>
      <c r="H9" s="20"/>
      <c r="I9" s="20"/>
      <c r="J9" s="20"/>
      <c r="K9" s="20"/>
      <c r="L9" s="20"/>
      <c r="M9" s="20"/>
      <c r="N9" s="20"/>
      <c r="O9" s="20"/>
      <c r="P9" s="20"/>
      <c r="Q9" s="20"/>
      <c r="R9" s="20"/>
      <c r="S9" s="20"/>
      <c r="T9" s="20"/>
      <c r="U9" s="20"/>
      <c r="V9" s="20"/>
    </row>
    <row r="10" spans="1:22" ht="19" x14ac:dyDescent="0.25">
      <c r="A10" s="20"/>
      <c r="B10" s="29" t="s">
        <v>552</v>
      </c>
      <c r="C10" s="27">
        <v>11335700000</v>
      </c>
      <c r="D10" s="27">
        <v>10586900000</v>
      </c>
      <c r="E10" s="27">
        <v>8925800000</v>
      </c>
      <c r="F10" s="28">
        <v>7988600000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16683500000</v>
      </c>
      <c r="D12" s="27">
        <v>16697300000</v>
      </c>
      <c r="E12" s="27">
        <v>12884500000</v>
      </c>
      <c r="F12" s="28">
        <v>11838000000</v>
      </c>
      <c r="G12" s="20"/>
      <c r="H12" s="20"/>
      <c r="I12" s="20"/>
      <c r="J12" s="20"/>
      <c r="K12" s="20"/>
      <c r="L12" s="20"/>
      <c r="M12" s="20"/>
      <c r="N12" s="20"/>
      <c r="O12" s="20"/>
      <c r="P12" s="20"/>
      <c r="Q12" s="20"/>
      <c r="R12" s="20"/>
      <c r="S12" s="20"/>
      <c r="T12" s="20"/>
      <c r="U12" s="20"/>
      <c r="V12" s="20"/>
    </row>
    <row r="13" spans="1:22" ht="19" x14ac:dyDescent="0.25">
      <c r="A13" s="20"/>
      <c r="B13" s="29" t="s">
        <v>555</v>
      </c>
      <c r="C13" s="27">
        <v>11210600000</v>
      </c>
      <c r="D13" s="27">
        <v>10279800000</v>
      </c>
      <c r="E13" s="27">
        <v>16458300000</v>
      </c>
      <c r="F13" s="28">
        <v>16872900000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3792400000</v>
      </c>
      <c r="D17" s="34">
        <v>3172900000</v>
      </c>
      <c r="E17" s="34">
        <v>3254400000</v>
      </c>
      <c r="F17" s="35">
        <v>3709300000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f>C17/(C4)</f>
        <v>4.0413469735720371</v>
      </c>
      <c r="D24" s="50">
        <f>D17/(D4)</f>
        <v>3.1853227587591606</v>
      </c>
      <c r="E24" s="50">
        <f>E17/(E4)</f>
        <v>3.1352601156069366</v>
      </c>
      <c r="F24" s="51">
        <f>F17/(F4)</f>
        <v>3.6401373895976445</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1.2432194808204776E-2</v>
      </c>
      <c r="D25" s="50">
        <f>D17/D6</f>
        <v>1.0908422062317142E-2</v>
      </c>
      <c r="E25" s="50">
        <f>E17/E6</f>
        <v>1.0682169993028229E-2</v>
      </c>
      <c r="F25" s="51">
        <f>F17/F6</f>
        <v>1.2504900924627067E-2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v>
      </c>
      <c r="D26" s="50">
        <f>D8/D6</f>
        <v>0</v>
      </c>
      <c r="E26" s="50">
        <f>E8/E6</f>
        <v>0</v>
      </c>
      <c r="F26" s="51">
        <f>F8/F6</f>
        <v>0</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13.032564101426841</v>
      </c>
      <c r="D27" s="50">
        <f>D9/(D13+D10)</f>
        <v>13.446649446246891</v>
      </c>
      <c r="E27" s="50">
        <f>E9/(E13+E10)</f>
        <v>11.353520510870979</v>
      </c>
      <c r="F27" s="51">
        <f>F9/(F13+F10)</f>
        <v>11.252531021861111</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0.12783224404618035</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0.1682049826357318</v>
      </c>
      <c r="D31" s="50">
        <f>D17/(D13+D10)</f>
        <v>0.15205566764270345</v>
      </c>
      <c r="E31" s="50">
        <f>E17/(E13+E10)</f>
        <v>0.12820623933879868</v>
      </c>
      <c r="F31" s="51">
        <f>F17/(F13+F10)</f>
        <v>0.1491985600225248</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603</v>
      </c>
      <c r="D2" s="23" t="s">
        <v>604</v>
      </c>
      <c r="E2" s="23" t="s">
        <v>605</v>
      </c>
      <c r="F2" s="23" t="s">
        <v>606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0.46666666666666662</v>
      </c>
      <c r="J2" s="20"/>
      <c r="K2" s="20"/>
      <c r="L2" s="20"/>
      <c r="M2" s="20"/>
      <c r="N2" s="20"/>
      <c r="O2" s="20"/>
      <c r="P2" s="20"/>
      <c r="Q2" s="20"/>
      <c r="R2" s="20"/>
      <c r="S2" s="20"/>
      <c r="T2" s="20"/>
      <c r="U2" s="20"/>
      <c r="V2" s="20"/>
    </row>
    <row r="3" spans="1:22" ht="19" x14ac:dyDescent="0.25">
      <c r="A3" s="20"/>
      <c r="B3" s="26" t="s">
        <v>545</v>
      </c>
      <c r="C3" s="27">
        <v>7016000000</v>
      </c>
      <c r="D3" s="27">
        <v>7073000000</v>
      </c>
      <c r="E3" s="27">
        <v>6924000000</v>
      </c>
      <c r="F3" s="28">
        <v>5983000000</v>
      </c>
      <c r="G3" s="20"/>
      <c r="H3" s="20"/>
      <c r="I3" s="20"/>
      <c r="J3" s="20"/>
      <c r="K3" s="20"/>
      <c r="L3" s="20"/>
      <c r="M3" s="20"/>
      <c r="N3" s="20"/>
      <c r="O3" s="20"/>
      <c r="P3" s="20"/>
      <c r="Q3" s="20"/>
      <c r="R3" s="20"/>
      <c r="S3" s="20"/>
      <c r="T3" s="20"/>
      <c r="U3" s="20"/>
      <c r="V3" s="20"/>
    </row>
    <row r="4" spans="1:22" ht="19" x14ac:dyDescent="0.25">
      <c r="A4" s="20"/>
      <c r="B4" s="29" t="s">
        <v>546</v>
      </c>
      <c r="C4" s="27">
        <v>22152000000</v>
      </c>
      <c r="D4" s="27">
        <v>21909000000</v>
      </c>
      <c r="E4" s="27">
        <v>21195000000</v>
      </c>
      <c r="F4" s="28">
        <v>21686000000</v>
      </c>
      <c r="G4" s="20"/>
      <c r="H4" s="20"/>
      <c r="I4" s="20"/>
      <c r="J4" s="20"/>
      <c r="K4" s="20"/>
      <c r="L4" s="20"/>
      <c r="M4" s="20"/>
      <c r="N4" s="20"/>
      <c r="O4" s="20"/>
      <c r="P4" s="20"/>
      <c r="Q4" s="20"/>
      <c r="R4" s="20"/>
      <c r="S4" s="20"/>
      <c r="T4" s="20"/>
      <c r="U4" s="20"/>
      <c r="V4" s="20"/>
    </row>
    <row r="5" spans="1:22" ht="19" x14ac:dyDescent="0.25">
      <c r="A5" s="20"/>
      <c r="B5" s="29" t="s">
        <v>547</v>
      </c>
      <c r="C5" s="27">
        <v>40303000000</v>
      </c>
      <c r="D5" s="27">
        <v>40659000000</v>
      </c>
      <c r="E5" s="27">
        <v>39700000000</v>
      </c>
      <c r="F5" s="28">
        <v>40924000000</v>
      </c>
      <c r="G5" s="20"/>
      <c r="H5" s="20"/>
      <c r="I5" s="20"/>
      <c r="J5" s="20"/>
      <c r="K5" s="20"/>
      <c r="L5" s="20"/>
      <c r="M5" s="20"/>
      <c r="N5" s="20"/>
      <c r="O5" s="20"/>
      <c r="P5" s="20"/>
      <c r="Q5" s="20"/>
      <c r="R5" s="20"/>
      <c r="S5" s="20"/>
      <c r="T5" s="20"/>
      <c r="U5" s="20"/>
      <c r="V5" s="20"/>
    </row>
    <row r="6" spans="1:22" ht="19" x14ac:dyDescent="0.25">
      <c r="A6" s="20"/>
      <c r="B6" s="29" t="s">
        <v>548</v>
      </c>
      <c r="C6" s="27">
        <v>122370000000</v>
      </c>
      <c r="D6" s="27">
        <v>120829000000</v>
      </c>
      <c r="E6" s="27">
        <v>117208000000</v>
      </c>
      <c r="F6" s="28">
        <v>119307000000</v>
      </c>
      <c r="G6" s="20"/>
      <c r="H6" s="20"/>
      <c r="I6" s="20"/>
      <c r="J6" s="20"/>
      <c r="K6" s="20"/>
      <c r="L6" s="20"/>
      <c r="M6" s="20"/>
      <c r="N6" s="20"/>
      <c r="O6" s="20"/>
      <c r="P6" s="20"/>
      <c r="Q6" s="20"/>
      <c r="R6" s="20"/>
      <c r="S6" s="20"/>
      <c r="T6" s="20"/>
      <c r="U6" s="20"/>
      <c r="V6" s="20"/>
    </row>
    <row r="7" spans="1:22" ht="19" x14ac:dyDescent="0.25">
      <c r="A7" s="20"/>
      <c r="B7" s="29" t="s">
        <v>549</v>
      </c>
      <c r="C7" s="27">
        <v>33627000000</v>
      </c>
      <c r="D7" s="27">
        <v>35756000000</v>
      </c>
      <c r="E7" s="27">
        <v>33081000000</v>
      </c>
      <c r="F7" s="28">
        <v>33132000000</v>
      </c>
      <c r="G7" s="20"/>
      <c r="H7" s="20"/>
      <c r="I7" s="20"/>
      <c r="J7" s="20"/>
      <c r="K7" s="20"/>
      <c r="L7" s="20"/>
      <c r="M7" s="20"/>
      <c r="N7" s="20"/>
      <c r="O7" s="20"/>
      <c r="P7" s="20"/>
      <c r="Q7" s="20"/>
      <c r="R7" s="20"/>
      <c r="S7" s="20"/>
      <c r="T7" s="20"/>
      <c r="U7" s="20"/>
      <c r="V7" s="20"/>
    </row>
    <row r="8" spans="1:22" ht="19" x14ac:dyDescent="0.25">
      <c r="A8" s="20"/>
      <c r="B8" s="29" t="s">
        <v>550</v>
      </c>
      <c r="C8" s="27">
        <v>38185000000</v>
      </c>
      <c r="D8" s="27">
        <v>38008000000</v>
      </c>
      <c r="E8" s="27">
        <v>37273000000</v>
      </c>
      <c r="F8" s="28">
        <v>39521000000</v>
      </c>
      <c r="G8" s="20"/>
      <c r="H8" s="20"/>
      <c r="I8" s="20"/>
      <c r="J8" s="20"/>
      <c r="K8" s="20"/>
      <c r="L8" s="20"/>
      <c r="M8" s="20"/>
      <c r="N8" s="20"/>
      <c r="O8" s="20"/>
      <c r="P8" s="20"/>
      <c r="Q8" s="20"/>
      <c r="R8" s="20"/>
      <c r="S8" s="20"/>
      <c r="T8" s="20"/>
      <c r="U8" s="20"/>
      <c r="V8" s="20"/>
    </row>
    <row r="9" spans="1:22" ht="19" x14ac:dyDescent="0.25">
      <c r="A9" s="20"/>
      <c r="B9" s="29" t="s">
        <v>551</v>
      </c>
      <c r="C9" s="27">
        <v>71812000000</v>
      </c>
      <c r="D9" s="27">
        <v>73764000000</v>
      </c>
      <c r="E9" s="27">
        <v>70354000000</v>
      </c>
      <c r="F9" s="28">
        <v>72653000000</v>
      </c>
      <c r="G9" s="20"/>
      <c r="H9" s="20"/>
      <c r="I9" s="20"/>
      <c r="J9" s="20"/>
      <c r="K9" s="20"/>
      <c r="L9" s="20"/>
      <c r="M9" s="20"/>
      <c r="N9" s="20"/>
      <c r="O9" s="20"/>
      <c r="P9" s="20"/>
      <c r="Q9" s="20"/>
      <c r="R9" s="20"/>
      <c r="S9" s="20"/>
      <c r="T9" s="20"/>
      <c r="U9" s="20"/>
      <c r="V9" s="20"/>
    </row>
    <row r="10" spans="1:22" ht="19" x14ac:dyDescent="0.25">
      <c r="A10" s="20"/>
      <c r="B10" s="29" t="s">
        <v>552</v>
      </c>
      <c r="C10" s="27">
        <v>133379000000</v>
      </c>
      <c r="D10" s="27">
        <v>129736000000</v>
      </c>
      <c r="E10" s="27">
        <v>123382000000</v>
      </c>
      <c r="F10" s="28">
        <v>114973000000</v>
      </c>
      <c r="G10" s="20"/>
      <c r="H10" s="20"/>
      <c r="I10" s="20"/>
      <c r="J10" s="20"/>
      <c r="K10" s="20"/>
      <c r="L10" s="20"/>
      <c r="M10" s="20"/>
      <c r="N10" s="20"/>
      <c r="O10" s="20"/>
      <c r="P10" s="20"/>
      <c r="Q10" s="20"/>
      <c r="R10" s="20"/>
      <c r="S10" s="20"/>
      <c r="T10" s="20"/>
      <c r="U10" s="20"/>
      <c r="V10" s="20"/>
    </row>
    <row r="11" spans="1:22" ht="19" x14ac:dyDescent="0.25">
      <c r="A11" s="20"/>
      <c r="B11" s="29" t="s">
        <v>553</v>
      </c>
      <c r="C11" s="27">
        <v>798000000</v>
      </c>
      <c r="D11" s="27">
        <v>819000000</v>
      </c>
      <c r="E11" s="27">
        <v>843000000</v>
      </c>
      <c r="F11" s="28">
        <v>870000000</v>
      </c>
      <c r="G11" s="20"/>
      <c r="H11" s="20"/>
      <c r="I11" s="20"/>
      <c r="J11" s="20"/>
      <c r="K11" s="20"/>
      <c r="L11" s="20"/>
      <c r="M11" s="20"/>
      <c r="N11" s="20"/>
      <c r="O11" s="20"/>
      <c r="P11" s="20"/>
      <c r="Q11" s="20"/>
      <c r="R11" s="20"/>
      <c r="S11" s="20"/>
      <c r="T11" s="20"/>
      <c r="U11" s="20"/>
      <c r="V11" s="20"/>
    </row>
    <row r="12" spans="1:22" ht="19" x14ac:dyDescent="0.25">
      <c r="A12" s="20"/>
      <c r="B12" s="29" t="s">
        <v>554</v>
      </c>
      <c r="C12" s="27">
        <v>123811000000</v>
      </c>
      <c r="D12" s="27">
        <v>118170000000</v>
      </c>
      <c r="E12" s="27">
        <v>112429000000</v>
      </c>
      <c r="F12" s="28">
        <v>106374000000</v>
      </c>
      <c r="G12" s="20"/>
      <c r="H12" s="20"/>
      <c r="I12" s="20"/>
      <c r="J12" s="20"/>
      <c r="K12" s="20"/>
      <c r="L12" s="20"/>
      <c r="M12" s="20"/>
      <c r="N12" s="20"/>
      <c r="O12" s="20"/>
      <c r="P12" s="20"/>
      <c r="Q12" s="20"/>
      <c r="R12" s="20"/>
      <c r="S12" s="20"/>
      <c r="T12" s="20"/>
      <c r="U12" s="20"/>
      <c r="V12" s="20"/>
    </row>
    <row r="13" spans="1:22" ht="19" x14ac:dyDescent="0.25">
      <c r="A13" s="20"/>
      <c r="B13" s="29" t="s">
        <v>555</v>
      </c>
      <c r="C13" s="27">
        <v>50558000000</v>
      </c>
      <c r="D13" s="27">
        <v>47065000000</v>
      </c>
      <c r="E13" s="27">
        <v>46854000000</v>
      </c>
      <c r="F13" s="28">
        <v>46654000000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19846000000</v>
      </c>
      <c r="D17" s="34">
        <v>16848000000</v>
      </c>
      <c r="E17" s="34">
        <v>16723000000</v>
      </c>
      <c r="F17" s="35">
        <v>18371000000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0.89590104730949804</v>
      </c>
      <c r="D24" s="50">
        <f>D17/(D4)</f>
        <v>0.7689990414897987</v>
      </c>
      <c r="E24" s="50">
        <f>E17/(E4)</f>
        <v>0.78900684123614062</v>
      </c>
      <c r="F24" s="51">
        <f>F17/(F4)</f>
        <v>0.84713640136493595</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0.16218027294271473</v>
      </c>
      <c r="D25" s="50">
        <f>D17/D6</f>
        <v>0.13943672462736595</v>
      </c>
      <c r="E25" s="50">
        <f>E17/E6</f>
        <v>0.14267797419971334</v>
      </c>
      <c r="F25" s="51">
        <f>F17/F6</f>
        <v>0.15398090640113321</v>
      </c>
      <c r="G25" s="46">
        <f>(IF(C25 &gt; 0.17, 100, IF(C25 &gt;= 0.1, 50, 0))) +
  (IF(D25 &gt; 0.17, 100, IF(D25 &gt;= 0.1, 50, 0))) +
  (IF(E25 &gt; 0.17, 100, IF(E25 &gt;= 0.1, 50, 0))) +
  (IF(F25 &gt; 0.17, 100, IF(F25 &gt;= 0.1, 50, 0)))</f>
        <v>200</v>
      </c>
      <c r="H25" s="47" t="s">
        <v>572</v>
      </c>
      <c r="I25" s="20"/>
      <c r="J25" s="20"/>
      <c r="K25" s="20"/>
      <c r="L25" s="20"/>
      <c r="M25" s="20"/>
      <c r="N25" s="20"/>
      <c r="O25" s="20"/>
      <c r="P25" s="20"/>
      <c r="Q25" s="20"/>
      <c r="R25" s="20"/>
      <c r="S25" s="20"/>
      <c r="T25" s="20"/>
      <c r="U25" s="20"/>
      <c r="V25" s="20"/>
    </row>
    <row r="26" spans="1:22" x14ac:dyDescent="0.2">
      <c r="A26" s="20"/>
      <c r="B26" s="39" t="s">
        <v>489</v>
      </c>
      <c r="C26" s="50">
        <f>C8/C6</f>
        <v>0.31204543597286916</v>
      </c>
      <c r="D26" s="50">
        <f>D8/D6</f>
        <v>0.31456024629848794</v>
      </c>
      <c r="E26" s="50">
        <f>E8/E6</f>
        <v>0.31800730325575044</v>
      </c>
      <c r="F26" s="51">
        <f>F8/F6</f>
        <v>0.33125466234168993</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0.39041628383631349</v>
      </c>
      <c r="D27" s="50">
        <f>D9/(D13+D10)</f>
        <v>0.41721483475772198</v>
      </c>
      <c r="E27" s="50">
        <f>E9/(E13+E10)</f>
        <v>0.41327333818933715</v>
      </c>
      <c r="F27" s="51">
        <f>F9/(F13+F10)</f>
        <v>0.44951029221602828</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Fail</v>
      </c>
      <c r="D28" s="52" t="str">
        <f>IF(D11=0, "Pass", "Fail")</f>
        <v>Fail</v>
      </c>
      <c r="E28" s="52" t="str">
        <f>IF(E11=0, "Pass", "Fail")</f>
        <v>Fail</v>
      </c>
      <c r="F28" s="53" t="str">
        <f>IF(F11=0, "Pass", "Fail")</f>
        <v>Fail</v>
      </c>
      <c r="G28" s="46">
        <f>(COUNTIF(C28:F28, "Pass") * 100) + (COUNTIF(C28:F28, "Fail") * 0)</f>
        <v>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5.1907151347986132E-2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0.10789563818046397</v>
      </c>
      <c r="D31" s="50">
        <f>D17/(D13+D10)</f>
        <v>9.5293578656229325E-2</v>
      </c>
      <c r="E31" s="50">
        <f>E17/(E13+E10)</f>
        <v>9.8234216029511975E-2</v>
      </c>
      <c r="F31" s="51">
        <f>F17/(F13+F10)</f>
        <v>0.11366293997908765</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0.58083333333333331</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880800000</v>
      </c>
      <c r="D4" s="27">
        <v>1034000000</v>
      </c>
      <c r="E4" s="27">
        <v>1137300000</v>
      </c>
      <c r="F4" s="28">
        <v>1106000000</v>
      </c>
      <c r="G4" s="20"/>
      <c r="H4" s="20"/>
      <c r="I4" s="20"/>
      <c r="J4" s="20"/>
      <c r="K4" s="20"/>
      <c r="L4" s="20"/>
      <c r="M4" s="20"/>
      <c r="N4" s="20"/>
      <c r="O4" s="20"/>
      <c r="P4" s="20"/>
      <c r="Q4" s="20"/>
      <c r="R4" s="20"/>
      <c r="S4" s="20"/>
      <c r="T4" s="20"/>
      <c r="U4" s="20"/>
      <c r="V4" s="20"/>
    </row>
    <row r="5" spans="1:22" ht="19" x14ac:dyDescent="0.25">
      <c r="A5" s="20"/>
      <c r="B5" s="29" t="s">
        <v>547</v>
      </c>
      <c r="C5" s="27">
        <v>0</v>
      </c>
      <c r="D5" s="27">
        <v>227900000</v>
      </c>
      <c r="E5" s="27">
        <v>452700000</v>
      </c>
      <c r="F5" s="28">
        <v>452700000</v>
      </c>
      <c r="G5" s="20"/>
      <c r="H5" s="20"/>
      <c r="I5" s="20"/>
      <c r="J5" s="20"/>
      <c r="K5" s="20"/>
      <c r="L5" s="20"/>
      <c r="M5" s="20"/>
      <c r="N5" s="20"/>
      <c r="O5" s="20"/>
      <c r="P5" s="20"/>
      <c r="Q5" s="20"/>
      <c r="R5" s="20"/>
      <c r="S5" s="20"/>
      <c r="T5" s="20"/>
      <c r="U5" s="20"/>
      <c r="V5" s="20"/>
    </row>
    <row r="6" spans="1:22" ht="19" x14ac:dyDescent="0.25">
      <c r="A6" s="20"/>
      <c r="B6" s="29" t="s">
        <v>548</v>
      </c>
      <c r="C6" s="27">
        <v>88690800000</v>
      </c>
      <c r="D6" s="27">
        <v>75465000000</v>
      </c>
      <c r="E6" s="27">
        <v>71132300000</v>
      </c>
      <c r="F6" s="28">
        <v>64098300000</v>
      </c>
      <c r="G6" s="20"/>
      <c r="H6" s="20"/>
      <c r="I6" s="20"/>
      <c r="J6" s="20"/>
      <c r="K6" s="20"/>
      <c r="L6" s="20"/>
      <c r="M6" s="20"/>
      <c r="N6" s="20"/>
      <c r="O6" s="20"/>
      <c r="P6" s="20"/>
      <c r="Q6" s="20"/>
      <c r="R6" s="20"/>
      <c r="S6" s="20"/>
      <c r="T6" s="20"/>
      <c r="U6" s="20"/>
      <c r="V6" s="20"/>
    </row>
    <row r="7" spans="1:22" ht="19" x14ac:dyDescent="0.25">
      <c r="A7" s="20"/>
      <c r="B7" s="29" t="s">
        <v>549</v>
      </c>
      <c r="C7" s="27">
        <v>0</v>
      </c>
      <c r="D7" s="27">
        <v>0</v>
      </c>
      <c r="E7" s="27">
        <v>0</v>
      </c>
      <c r="F7" s="28">
        <v>0</v>
      </c>
      <c r="G7" s="20"/>
      <c r="H7" s="20"/>
      <c r="I7" s="20"/>
      <c r="J7" s="20"/>
      <c r="K7" s="20"/>
      <c r="L7" s="20"/>
      <c r="M7" s="20"/>
      <c r="N7" s="20"/>
      <c r="O7" s="20"/>
      <c r="P7" s="20"/>
      <c r="Q7" s="20"/>
      <c r="R7" s="20"/>
      <c r="S7" s="20"/>
      <c r="T7" s="20"/>
      <c r="U7" s="20"/>
      <c r="V7" s="20"/>
    </row>
    <row r="8" spans="1:22" ht="19" x14ac:dyDescent="0.25">
      <c r="A8" s="20"/>
      <c r="B8" s="29" t="s">
        <v>550</v>
      </c>
      <c r="C8" s="27">
        <v>0</v>
      </c>
      <c r="D8" s="27">
        <v>0</v>
      </c>
      <c r="E8" s="27">
        <v>0</v>
      </c>
      <c r="F8" s="28">
        <v>0</v>
      </c>
      <c r="G8" s="20"/>
      <c r="H8" s="20"/>
      <c r="I8" s="20"/>
      <c r="J8" s="20"/>
      <c r="K8" s="20"/>
      <c r="L8" s="20"/>
      <c r="M8" s="20"/>
      <c r="N8" s="20"/>
      <c r="O8" s="20"/>
      <c r="P8" s="20"/>
      <c r="Q8" s="20"/>
      <c r="R8" s="20"/>
      <c r="S8" s="20"/>
      <c r="T8" s="20"/>
      <c r="U8" s="20"/>
      <c r="V8" s="20"/>
    </row>
    <row r="9" spans="1:22" ht="19" x14ac:dyDescent="0.25">
      <c r="A9" s="20"/>
      <c r="B9" s="29" t="s">
        <v>551</v>
      </c>
      <c r="C9" s="27">
        <v>68413700000</v>
      </c>
      <c r="D9" s="27">
        <v>59574000000</v>
      </c>
      <c r="E9" s="27">
        <v>52900700000</v>
      </c>
      <c r="F9" s="28">
        <v>47059700000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493900000</v>
      </c>
      <c r="D11" s="27">
        <v>493900000</v>
      </c>
      <c r="E11" s="27">
        <v>493900000</v>
      </c>
      <c r="F11" s="28">
        <v>493900000</v>
      </c>
      <c r="G11" s="20"/>
      <c r="H11" s="20"/>
      <c r="I11" s="20"/>
      <c r="J11" s="20"/>
      <c r="K11" s="20"/>
      <c r="L11" s="20"/>
      <c r="M11" s="20"/>
      <c r="N11" s="20"/>
      <c r="O11" s="20"/>
      <c r="P11" s="20"/>
      <c r="Q11" s="20"/>
      <c r="R11" s="20"/>
      <c r="S11" s="20"/>
      <c r="T11" s="20"/>
      <c r="U11" s="20"/>
      <c r="V11" s="20"/>
    </row>
    <row r="12" spans="1:22" ht="19" x14ac:dyDescent="0.25">
      <c r="A12" s="20"/>
      <c r="B12" s="29" t="s">
        <v>554</v>
      </c>
      <c r="C12" s="27">
        <v>18800500000</v>
      </c>
      <c r="D12" s="27">
        <v>15721200000</v>
      </c>
      <c r="E12" s="27">
        <v>15339700000</v>
      </c>
      <c r="F12" s="28">
        <v>13354900000</v>
      </c>
      <c r="G12" s="20"/>
      <c r="H12" s="20"/>
      <c r="I12" s="20"/>
      <c r="J12" s="20"/>
      <c r="K12" s="20"/>
      <c r="L12" s="20"/>
      <c r="M12" s="20"/>
      <c r="N12" s="20"/>
      <c r="O12" s="20"/>
      <c r="P12" s="20"/>
      <c r="Q12" s="20"/>
      <c r="R12" s="20"/>
      <c r="S12" s="20"/>
      <c r="T12" s="20"/>
      <c r="U12" s="20"/>
      <c r="V12" s="20"/>
    </row>
    <row r="13" spans="1:22" ht="19" x14ac:dyDescent="0.25">
      <c r="A13" s="20"/>
      <c r="B13" s="29" t="s">
        <v>555</v>
      </c>
      <c r="C13" s="27">
        <v>20277100000</v>
      </c>
      <c r="D13" s="27">
        <v>15891000000</v>
      </c>
      <c r="E13" s="27">
        <v>18231600000</v>
      </c>
      <c r="F13" s="28">
        <v>17038600000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10643300000</v>
      </c>
      <c r="D17" s="34">
        <v>6848800000</v>
      </c>
      <c r="E17" s="34">
        <v>7761700000</v>
      </c>
      <c r="F17" s="35">
        <v>6905600000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f>C17/(C4)</f>
        <v>12.083673932788374</v>
      </c>
      <c r="D24" s="50">
        <f>D17/(D4)</f>
        <v>6.6235976789168278</v>
      </c>
      <c r="E24" s="50">
        <f>E17/(E4)</f>
        <v>6.8246724698848151</v>
      </c>
      <c r="F24" s="51">
        <f>F17/(F4)</f>
        <v>6.2437613019891502</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0.12000455515115435</v>
      </c>
      <c r="D25" s="50">
        <f>D17/D6</f>
        <v>9.0754654475584715E-2</v>
      </c>
      <c r="E25" s="50">
        <f>E17/E6</f>
        <v>0.10911639297478079</v>
      </c>
      <c r="F25" s="51">
        <f>F17/F6</f>
        <v>0.10773452650070282</v>
      </c>
      <c r="G25" s="46">
        <f>(IF(C25 &gt; 0.17, 100, IF(C25 &gt;= 0.1, 50, 0))) +
  (IF(D25 &gt; 0.17, 100, IF(D25 &gt;= 0.1, 50, 0))) +
  (IF(E25 &gt; 0.17, 100, IF(E25 &gt;= 0.1, 50, 0))) +
  (IF(F25 &gt; 0.17, 100, IF(F25 &gt;= 0.1, 50, 0)))</f>
        <v>150</v>
      </c>
      <c r="H25" s="47" t="s">
        <v>572</v>
      </c>
      <c r="I25" s="20"/>
      <c r="J25" s="20"/>
      <c r="K25" s="20"/>
      <c r="L25" s="20"/>
      <c r="M25" s="20"/>
      <c r="N25" s="20"/>
      <c r="O25" s="20"/>
      <c r="P25" s="20"/>
      <c r="Q25" s="20"/>
      <c r="R25" s="20"/>
      <c r="S25" s="20"/>
      <c r="T25" s="20"/>
      <c r="U25" s="20"/>
      <c r="V25" s="20"/>
    </row>
    <row r="26" spans="1:22" x14ac:dyDescent="0.2">
      <c r="A26" s="20"/>
      <c r="B26" s="39" t="s">
        <v>489</v>
      </c>
      <c r="C26" s="50">
        <f>C8/C6</f>
        <v>0</v>
      </c>
      <c r="D26" s="50">
        <f>D8/D6</f>
        <v>0</v>
      </c>
      <c r="E26" s="50">
        <f>E8/E6</f>
        <v>0</v>
      </c>
      <c r="F26" s="51">
        <f>F8/F6</f>
        <v>0</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3.3739390741279571</v>
      </c>
      <c r="D27" s="50">
        <f>D9/(D13+D10)</f>
        <v>3.7489144798942799</v>
      </c>
      <c r="E27" s="50">
        <f>E9/(E13+E10)</f>
        <v>2.9015939358037692</v>
      </c>
      <c r="F27" s="51">
        <f>F9/(F13+F10)</f>
        <v>2.761946404047281</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Fail</v>
      </c>
      <c r="D28" s="52" t="str">
        <f>IF(D11=0, "Pass", "Fail")</f>
        <v>Fail</v>
      </c>
      <c r="E28" s="52" t="str">
        <f>IF(E11=0, "Pass", "Fail")</f>
        <v>Fail</v>
      </c>
      <c r="F28" s="53" t="str">
        <f>IF(F11=0, "Pass", "Fail")</f>
        <v>Fail</v>
      </c>
      <c r="G28" s="46">
        <f>(COUNTIF(C28:F28, "Pass") * 100) + (COUNTIF(C28:F28, "Fail") * 0)</f>
        <v>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0.12311966271042703</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0.52489261284897737</v>
      </c>
      <c r="D31" s="50">
        <f>D17/(D13+D10)</f>
        <v>0.43098609275690641</v>
      </c>
      <c r="E31" s="50">
        <f>E17/(E13+E10)</f>
        <v>0.42572785712718575</v>
      </c>
      <c r="F31" s="51">
        <f>F17/(F13+F10)</f>
        <v>0.4052915145610555</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0.51500000000000001</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891737000</v>
      </c>
      <c r="D4" s="27">
        <v>855327000</v>
      </c>
      <c r="E4" s="27">
        <v>577408000</v>
      </c>
      <c r="F4" s="28">
        <v>610501000</v>
      </c>
      <c r="G4" s="20"/>
      <c r="H4" s="20"/>
      <c r="I4" s="20"/>
      <c r="J4" s="20"/>
      <c r="K4" s="20"/>
      <c r="L4" s="20"/>
      <c r="M4" s="20"/>
      <c r="N4" s="20"/>
      <c r="O4" s="20"/>
      <c r="P4" s="20"/>
      <c r="Q4" s="20"/>
      <c r="R4" s="20"/>
      <c r="S4" s="20"/>
      <c r="T4" s="20"/>
      <c r="U4" s="20"/>
      <c r="V4" s="20"/>
    </row>
    <row r="5" spans="1:22" ht="19" x14ac:dyDescent="0.25">
      <c r="A5" s="20"/>
      <c r="B5" s="29" t="s">
        <v>547</v>
      </c>
      <c r="C5" s="27">
        <v>0</v>
      </c>
      <c r="D5" s="27">
        <v>0</v>
      </c>
      <c r="E5" s="27">
        <v>0</v>
      </c>
      <c r="F5" s="28">
        <v>0</v>
      </c>
      <c r="G5" s="20"/>
      <c r="H5" s="20"/>
      <c r="I5" s="20"/>
      <c r="J5" s="20"/>
      <c r="K5" s="20"/>
      <c r="L5" s="20"/>
      <c r="M5" s="20"/>
      <c r="N5" s="20"/>
      <c r="O5" s="20"/>
      <c r="P5" s="20"/>
      <c r="Q5" s="20"/>
      <c r="R5" s="20"/>
      <c r="S5" s="20"/>
      <c r="T5" s="20"/>
      <c r="U5" s="20"/>
      <c r="V5" s="20"/>
    </row>
    <row r="6" spans="1:22" ht="19" x14ac:dyDescent="0.25">
      <c r="A6" s="20"/>
      <c r="B6" s="29" t="s">
        <v>548</v>
      </c>
      <c r="C6" s="27">
        <v>93020840000</v>
      </c>
      <c r="D6" s="27">
        <v>87897448000</v>
      </c>
      <c r="E6" s="27">
        <v>58486220000</v>
      </c>
      <c r="F6" s="28">
        <v>56065005000</v>
      </c>
      <c r="G6" s="20"/>
      <c r="H6" s="20"/>
      <c r="I6" s="20"/>
      <c r="J6" s="20"/>
      <c r="K6" s="20"/>
      <c r="L6" s="20"/>
      <c r="M6" s="20"/>
      <c r="N6" s="20"/>
      <c r="O6" s="20"/>
      <c r="P6" s="20"/>
      <c r="Q6" s="20"/>
      <c r="R6" s="20"/>
      <c r="S6" s="20"/>
      <c r="T6" s="20"/>
      <c r="U6" s="20"/>
      <c r="V6" s="20"/>
    </row>
    <row r="7" spans="1:22" ht="19" x14ac:dyDescent="0.25">
      <c r="A7" s="20"/>
      <c r="B7" s="29" t="s">
        <v>549</v>
      </c>
      <c r="C7" s="27">
        <v>3259369000</v>
      </c>
      <c r="D7" s="27">
        <v>3699579000</v>
      </c>
      <c r="E7" s="27">
        <v>2033722000</v>
      </c>
      <c r="F7" s="28">
        <v>1609522000</v>
      </c>
      <c r="G7" s="20"/>
      <c r="H7" s="20"/>
      <c r="I7" s="20"/>
      <c r="J7" s="20"/>
      <c r="K7" s="20"/>
      <c r="L7" s="20"/>
      <c r="M7" s="20"/>
      <c r="N7" s="20"/>
      <c r="O7" s="20"/>
      <c r="P7" s="20"/>
      <c r="Q7" s="20"/>
      <c r="R7" s="20"/>
      <c r="S7" s="20"/>
      <c r="T7" s="20"/>
      <c r="U7" s="20"/>
      <c r="V7" s="20"/>
    </row>
    <row r="8" spans="1:22" ht="19" x14ac:dyDescent="0.25">
      <c r="A8" s="20"/>
      <c r="B8" s="29" t="s">
        <v>550</v>
      </c>
      <c r="C8" s="27">
        <v>31937751000</v>
      </c>
      <c r="D8" s="27">
        <v>26334776000</v>
      </c>
      <c r="E8" s="27">
        <v>18710288000</v>
      </c>
      <c r="F8" s="28">
        <v>18130903000</v>
      </c>
      <c r="G8" s="20"/>
      <c r="H8" s="20"/>
      <c r="I8" s="20"/>
      <c r="J8" s="20"/>
      <c r="K8" s="20"/>
      <c r="L8" s="20"/>
      <c r="M8" s="20"/>
      <c r="N8" s="20"/>
      <c r="O8" s="20"/>
      <c r="P8" s="20"/>
      <c r="Q8" s="20"/>
      <c r="R8" s="20"/>
      <c r="S8" s="20"/>
      <c r="T8" s="20"/>
      <c r="U8" s="20"/>
      <c r="V8" s="20"/>
    </row>
    <row r="9" spans="1:22" ht="19" x14ac:dyDescent="0.25">
      <c r="A9" s="20"/>
      <c r="B9" s="29" t="s">
        <v>551</v>
      </c>
      <c r="C9" s="27">
        <v>35197120000</v>
      </c>
      <c r="D9" s="27">
        <v>30034355000</v>
      </c>
      <c r="E9" s="27">
        <v>20744010000</v>
      </c>
      <c r="F9" s="28">
        <v>19740425000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63948000</v>
      </c>
      <c r="D11" s="27">
        <v>63948000</v>
      </c>
      <c r="E11" s="27">
        <v>63948000</v>
      </c>
      <c r="F11" s="28">
        <v>63948000</v>
      </c>
      <c r="G11" s="20"/>
      <c r="H11" s="20"/>
      <c r="I11" s="20"/>
      <c r="J11" s="20"/>
      <c r="K11" s="20"/>
      <c r="L11" s="20"/>
      <c r="M11" s="20"/>
      <c r="N11" s="20"/>
      <c r="O11" s="20"/>
      <c r="P11" s="20"/>
      <c r="Q11" s="20"/>
      <c r="R11" s="20"/>
      <c r="S11" s="20"/>
      <c r="T11" s="20"/>
      <c r="U11" s="20"/>
      <c r="V11" s="20"/>
    </row>
    <row r="12" spans="1:22" ht="19" x14ac:dyDescent="0.25">
      <c r="A12" s="20"/>
      <c r="B12" s="29" t="s">
        <v>554</v>
      </c>
      <c r="C12" s="27">
        <v>-627068000</v>
      </c>
      <c r="D12" s="27">
        <v>-457695000</v>
      </c>
      <c r="E12" s="27">
        <v>-1327828000</v>
      </c>
      <c r="F12" s="28">
        <v>-2394690000</v>
      </c>
      <c r="G12" s="20"/>
      <c r="H12" s="20"/>
      <c r="I12" s="20"/>
      <c r="J12" s="20"/>
      <c r="K12" s="20"/>
      <c r="L12" s="20"/>
      <c r="M12" s="20"/>
      <c r="N12" s="20"/>
      <c r="O12" s="20"/>
      <c r="P12" s="20"/>
      <c r="Q12" s="20"/>
      <c r="R12" s="20"/>
      <c r="S12" s="20"/>
      <c r="T12" s="20"/>
      <c r="U12" s="20"/>
      <c r="V12" s="20"/>
    </row>
    <row r="13" spans="1:22" ht="19" x14ac:dyDescent="0.25">
      <c r="A13" s="20"/>
      <c r="B13" s="29" t="s">
        <v>555</v>
      </c>
      <c r="C13" s="27">
        <v>57823720000</v>
      </c>
      <c r="D13" s="27">
        <v>57863093000</v>
      </c>
      <c r="E13" s="27">
        <v>37742210000</v>
      </c>
      <c r="F13" s="28">
        <v>36324580000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5373058000</v>
      </c>
      <c r="D17" s="34">
        <v>4126430000</v>
      </c>
      <c r="E17" s="34">
        <v>2996042000</v>
      </c>
      <c r="F17" s="35">
        <v>2937005000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f>C17/(C4)</f>
        <v>6.0253841659592462</v>
      </c>
      <c r="D24" s="50">
        <f>D17/(D4)</f>
        <v>4.8243888010082694</v>
      </c>
      <c r="E24" s="50">
        <f>E17/(E4)</f>
        <v>5.1887781256927514</v>
      </c>
      <c r="F24" s="51">
        <f>F17/(F4)</f>
        <v>4.8108111207025051</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5.7761873575856763E-2</v>
      </c>
      <c r="D25" s="50">
        <f>D17/D6</f>
        <v>4.694595911362523E-2</v>
      </c>
      <c r="E25" s="50">
        <f>E17/E6</f>
        <v>5.1226459839599822E-2</v>
      </c>
      <c r="F25" s="51">
        <f>F17/F6</f>
        <v>5.238570833981019E-2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0.34333973978304216</v>
      </c>
      <c r="D26" s="50">
        <f>D8/D6</f>
        <v>0.29960797041570536</v>
      </c>
      <c r="E26" s="50">
        <f>E8/E6</f>
        <v>0.31990933932813576</v>
      </c>
      <c r="F26" s="51">
        <f>F8/F6</f>
        <v>0.32339073188346279</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0.60869691538351389</v>
      </c>
      <c r="D27" s="50">
        <f>D9/(D13+D10)</f>
        <v>0.51905892759655969</v>
      </c>
      <c r="E27" s="50">
        <f>E9/(E13+E10)</f>
        <v>0.54962361769488322</v>
      </c>
      <c r="F27" s="51">
        <f>F9/(F13+F10)</f>
        <v>0.5434453750050241</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Fail</v>
      </c>
      <c r="D28" s="52" t="str">
        <f>IF(D11=0, "Pass", "Fail")</f>
        <v>Fail</v>
      </c>
      <c r="E28" s="52" t="str">
        <f>IF(E11=0, "Pass", "Fail")</f>
        <v>Fail</v>
      </c>
      <c r="F28" s="53" t="str">
        <f>IF(F11=0, "Pass", "Fail")</f>
        <v>Fail</v>
      </c>
      <c r="G28" s="46">
        <f>(COUNTIF(C28:F28, "Pass") * 100) + (COUNTIF(C28:F28, "Fail") * 0)</f>
        <v>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-0.24358685178827577</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9.2921347848253275E-2</v>
      </c>
      <c r="D31" s="50">
        <f>D17/(D13+D10)</f>
        <v>7.1313678306135483E-2</v>
      </c>
      <c r="E31" s="50">
        <f>E17/(E13+E10)</f>
        <v>7.9381732018342324E-2</v>
      </c>
      <c r="F31" s="51">
        <f>F17/(F13+F10)</f>
        <v>8.0854479253442163E-2</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t="e">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#DIV/0!</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0</v>
      </c>
      <c r="D4" s="27">
        <v>0</v>
      </c>
      <c r="E4" s="27">
        <v>0</v>
      </c>
      <c r="F4" s="28">
        <v>0</v>
      </c>
      <c r="G4" s="20"/>
      <c r="H4" s="20"/>
      <c r="I4" s="20"/>
      <c r="J4" s="20"/>
      <c r="K4" s="20"/>
      <c r="L4" s="20"/>
      <c r="M4" s="20"/>
      <c r="N4" s="20"/>
      <c r="O4" s="20"/>
      <c r="P4" s="20"/>
      <c r="Q4" s="20"/>
      <c r="R4" s="20"/>
      <c r="S4" s="20"/>
      <c r="T4" s="20"/>
      <c r="U4" s="20"/>
      <c r="V4" s="20"/>
    </row>
    <row r="5" spans="1:22" ht="19" x14ac:dyDescent="0.25">
      <c r="A5" s="20"/>
      <c r="B5" s="29" t="s">
        <v>547</v>
      </c>
      <c r="C5" s="27">
        <v>1071000000</v>
      </c>
      <c r="D5" s="27">
        <v>876000000</v>
      </c>
      <c r="E5" s="27">
        <v>1804000000</v>
      </c>
      <c r="F5" s="28">
        <v>3035000000</v>
      </c>
      <c r="G5" s="20"/>
      <c r="H5" s="20"/>
      <c r="I5" s="20"/>
      <c r="J5" s="20"/>
      <c r="K5" s="20"/>
      <c r="L5" s="20"/>
      <c r="M5" s="20"/>
      <c r="N5" s="20"/>
      <c r="O5" s="20"/>
      <c r="P5" s="20"/>
      <c r="Q5" s="20"/>
      <c r="R5" s="20"/>
      <c r="S5" s="20"/>
      <c r="T5" s="20"/>
      <c r="U5" s="20"/>
      <c r="V5" s="20"/>
    </row>
    <row r="6" spans="1:22" ht="19" x14ac:dyDescent="0.25">
      <c r="A6" s="20"/>
      <c r="B6" s="29" t="s">
        <v>548</v>
      </c>
      <c r="C6" s="27">
        <v>721123000000</v>
      </c>
      <c r="D6" s="27">
        <v>689029000000</v>
      </c>
      <c r="E6" s="27">
        <v>937582000000</v>
      </c>
      <c r="F6" s="28">
        <v>940722000000</v>
      </c>
      <c r="G6" s="20"/>
      <c r="H6" s="20"/>
      <c r="I6" s="20"/>
      <c r="J6" s="20"/>
      <c r="K6" s="20"/>
      <c r="L6" s="20"/>
      <c r="M6" s="20"/>
      <c r="N6" s="20"/>
      <c r="O6" s="20"/>
      <c r="P6" s="20"/>
      <c r="Q6" s="20"/>
      <c r="R6" s="20"/>
      <c r="S6" s="20"/>
      <c r="T6" s="20"/>
      <c r="U6" s="20"/>
      <c r="V6" s="20"/>
    </row>
    <row r="7" spans="1:22" ht="19" x14ac:dyDescent="0.25">
      <c r="A7" s="20"/>
      <c r="B7" s="29" t="s">
        <v>549</v>
      </c>
      <c r="C7" s="27">
        <v>0</v>
      </c>
      <c r="D7" s="27">
        <v>0</v>
      </c>
      <c r="E7" s="27">
        <v>0</v>
      </c>
      <c r="F7" s="28">
        <v>0</v>
      </c>
      <c r="G7" s="20"/>
      <c r="H7" s="20"/>
      <c r="I7" s="20"/>
      <c r="J7" s="20"/>
      <c r="K7" s="20"/>
      <c r="L7" s="20"/>
      <c r="M7" s="20"/>
      <c r="N7" s="20"/>
      <c r="O7" s="20"/>
      <c r="P7" s="20"/>
      <c r="Q7" s="20"/>
      <c r="R7" s="20"/>
      <c r="S7" s="20"/>
      <c r="T7" s="20"/>
      <c r="U7" s="20"/>
      <c r="V7" s="20"/>
    </row>
    <row r="8" spans="1:22" ht="19" x14ac:dyDescent="0.25">
      <c r="A8" s="20"/>
      <c r="B8" s="29" t="s">
        <v>550</v>
      </c>
      <c r="C8" s="27">
        <v>0</v>
      </c>
      <c r="D8" s="27">
        <v>0</v>
      </c>
      <c r="E8" s="27">
        <v>0</v>
      </c>
      <c r="F8" s="28">
        <v>0</v>
      </c>
      <c r="G8" s="20"/>
      <c r="H8" s="20"/>
      <c r="I8" s="20"/>
      <c r="J8" s="20"/>
      <c r="K8" s="20"/>
      <c r="L8" s="20"/>
      <c r="M8" s="20"/>
      <c r="N8" s="20"/>
      <c r="O8" s="20"/>
      <c r="P8" s="20"/>
      <c r="Q8" s="20"/>
      <c r="R8" s="20"/>
      <c r="S8" s="20"/>
      <c r="T8" s="20"/>
      <c r="U8" s="20"/>
      <c r="V8" s="20"/>
    </row>
    <row r="9" spans="1:22" ht="19" x14ac:dyDescent="0.25">
      <c r="A9" s="20"/>
      <c r="B9" s="29" t="s">
        <v>551</v>
      </c>
      <c r="C9" s="27">
        <v>691336000000</v>
      </c>
      <c r="D9" s="27">
        <v>657110000000</v>
      </c>
      <c r="E9" s="27">
        <v>874974000000</v>
      </c>
      <c r="F9" s="28">
        <v>872512000000</v>
      </c>
      <c r="G9" s="20"/>
      <c r="H9" s="20"/>
      <c r="I9" s="20"/>
      <c r="J9" s="20"/>
      <c r="K9" s="20"/>
      <c r="L9" s="20"/>
      <c r="M9" s="20"/>
      <c r="N9" s="20"/>
      <c r="O9" s="20"/>
      <c r="P9" s="20"/>
      <c r="Q9" s="20"/>
      <c r="R9" s="20"/>
      <c r="S9" s="20"/>
      <c r="T9" s="20"/>
      <c r="U9" s="20"/>
      <c r="V9" s="20"/>
    </row>
    <row r="10" spans="1:22" ht="19" x14ac:dyDescent="0.25">
      <c r="A10" s="20"/>
      <c r="B10" s="29" t="s">
        <v>552</v>
      </c>
      <c r="C10" s="27">
        <v>23780000000</v>
      </c>
      <c r="D10" s="27">
        <v>23068000000</v>
      </c>
      <c r="E10" s="27">
        <v>21838000000</v>
      </c>
      <c r="F10" s="28">
        <v>19652000000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32352000000</v>
      </c>
      <c r="D12" s="27">
        <v>31714000000</v>
      </c>
      <c r="E12" s="27">
        <v>36652000000</v>
      </c>
      <c r="F12" s="28">
        <v>30749000000</v>
      </c>
      <c r="G12" s="20"/>
      <c r="H12" s="20"/>
      <c r="I12" s="20"/>
      <c r="J12" s="20"/>
      <c r="K12" s="20"/>
      <c r="L12" s="20"/>
      <c r="M12" s="20"/>
      <c r="N12" s="20"/>
      <c r="O12" s="20"/>
      <c r="P12" s="20"/>
      <c r="Q12" s="20"/>
      <c r="R12" s="20"/>
      <c r="S12" s="20"/>
      <c r="T12" s="20"/>
      <c r="U12" s="20"/>
      <c r="V12" s="20"/>
    </row>
    <row r="13" spans="1:22" ht="19" x14ac:dyDescent="0.25">
      <c r="A13" s="20"/>
      <c r="B13" s="29" t="s">
        <v>555</v>
      </c>
      <c r="C13" s="27">
        <v>29787000000</v>
      </c>
      <c r="D13" s="27">
        <v>31919000000</v>
      </c>
      <c r="E13" s="27">
        <v>62608000000</v>
      </c>
      <c r="F13" s="28">
        <v>68210000000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6510000000</v>
      </c>
      <c r="D17" s="34">
        <v>5158000000</v>
      </c>
      <c r="E17" s="34">
        <v>9812000000</v>
      </c>
      <c r="F17" s="35">
        <v>8368000000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t="e">
        <f>C17/(C4)</f>
        <v>#DIV/0!</v>
      </c>
      <c r="D24" s="50" t="e">
        <f>D17/(D4)</f>
        <v>#DIV/0!</v>
      </c>
      <c r="E24" s="50" t="e">
        <f>E17/(E4)</f>
        <v>#DIV/0!</v>
      </c>
      <c r="F24" s="51" t="e">
        <f>F17/(F4)</f>
        <v>#DIV/0!</v>
      </c>
      <c r="G24" s="46" t="e">
        <f>(IF(C24 &gt; 0.5, 100, IF(C24 &gt;= 0.2, 50, 0))) +
  (IF(D24 &gt; 0.5, 100, IF(D24 &gt;= 0.2, 50, 0))) +
  (IF(E24 &gt; 0.5, 100, IF(E24 &gt;= 0.2, 50, 0))) +
  (IF(F24 &gt; 0.5, 100, IF(F24 &gt;= 0.2, 50, 0)))</f>
        <v>#DIV/0!</v>
      </c>
      <c r="H24" s="47" t="s">
        <v>571</v>
      </c>
      <c r="I24" s="20"/>
      <c r="J24" s="20"/>
      <c r="K24" s="20"/>
      <c r="L24" s="20"/>
      <c r="M24" s="20"/>
      <c r="N24" s="20"/>
      <c r="O24" s="20"/>
      <c r="P24" s="20"/>
      <c r="Q24" s="20"/>
      <c r="R24" s="20"/>
      <c r="S24" s="20"/>
      <c r="T24" s="20"/>
      <c r="U24" s="20"/>
      <c r="V24" s="20"/>
    </row>
    <row r="25" spans="1:22" x14ac:dyDescent="0.2">
      <c r="A25" s="20"/>
      <c r="B25" s="39" t="s">
        <v>487</v>
      </c>
      <c r="C25" s="50">
        <f>C17/C6</f>
        <v>9.0275861399511589E-3</v>
      </c>
      <c r="D25" s="50">
        <f>D17/D6</f>
        <v>7.4858968200177348E-3</v>
      </c>
      <c r="E25" s="50">
        <f>E17/E6</f>
        <v>1.0465217975601068E-2</v>
      </c>
      <c r="F25" s="51">
        <f>F17/F6</f>
        <v>8.8952953157255803E-3</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v>
      </c>
      <c r="D26" s="50">
        <f>D8/D6</f>
        <v>0</v>
      </c>
      <c r="E26" s="50">
        <f>E8/E6</f>
        <v>0</v>
      </c>
      <c r="F26" s="51">
        <f>F8/F6</f>
        <v>0</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12.906005563126552</v>
      </c>
      <c r="D27" s="50">
        <f>D9/(D13+D10)</f>
        <v>11.950279156891629</v>
      </c>
      <c r="E27" s="50">
        <f>E9/(E13+E10)</f>
        <v>10.361343343675248</v>
      </c>
      <c r="F27" s="51">
        <f>F9/(F13+F10)</f>
        <v>9.9304818920579994</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2.5788134385611384E-2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0.12153004648384266</v>
      </c>
      <c r="D31" s="50">
        <f>D17/(D13+D10)</f>
        <v>9.3803990034008036E-2</v>
      </c>
      <c r="E31" s="50">
        <f>E17/(E13+E10)</f>
        <v>0.11619259645217062</v>
      </c>
      <c r="F31" s="51">
        <f>F17/(F13+F10)</f>
        <v>9.5240263139923967E-2</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0.13500000000000001</v>
      </c>
      <c r="J2" s="20"/>
      <c r="K2" s="20"/>
      <c r="L2" s="20"/>
      <c r="M2" s="20"/>
      <c r="N2" s="20"/>
      <c r="O2" s="20"/>
      <c r="P2" s="20"/>
      <c r="Q2" s="20"/>
      <c r="R2" s="20"/>
      <c r="S2" s="20"/>
      <c r="T2" s="20"/>
      <c r="U2" s="20"/>
      <c r="V2" s="20"/>
    </row>
    <row r="3" spans="1:22" ht="19" x14ac:dyDescent="0.25">
      <c r="A3" s="20"/>
      <c r="B3" s="26" t="s">
        <v>545</v>
      </c>
      <c r="C3" s="27">
        <v>1023000000</v>
      </c>
      <c r="D3" s="27">
        <v>960000000</v>
      </c>
      <c r="E3" s="27">
        <v>744000000</v>
      </c>
      <c r="F3" s="28">
        <v>878000000</v>
      </c>
      <c r="G3" s="20"/>
      <c r="H3" s="20"/>
      <c r="I3" s="20"/>
      <c r="J3" s="20"/>
      <c r="K3" s="20"/>
      <c r="L3" s="20"/>
      <c r="M3" s="20"/>
      <c r="N3" s="20"/>
      <c r="O3" s="20"/>
      <c r="P3" s="20"/>
      <c r="Q3" s="20"/>
      <c r="R3" s="20"/>
      <c r="S3" s="20"/>
      <c r="T3" s="20"/>
      <c r="U3" s="20"/>
      <c r="V3" s="20"/>
    </row>
    <row r="4" spans="1:22" ht="19" x14ac:dyDescent="0.25">
      <c r="A4" s="20"/>
      <c r="B4" s="29" t="s">
        <v>546</v>
      </c>
      <c r="C4" s="27">
        <v>38210000000</v>
      </c>
      <c r="D4" s="27">
        <v>36118000000</v>
      </c>
      <c r="E4" s="27">
        <v>34567000000</v>
      </c>
      <c r="F4" s="28">
        <v>37847000000</v>
      </c>
      <c r="G4" s="20"/>
      <c r="H4" s="20"/>
      <c r="I4" s="20"/>
      <c r="J4" s="20"/>
      <c r="K4" s="20"/>
      <c r="L4" s="20"/>
      <c r="M4" s="20"/>
      <c r="N4" s="20"/>
      <c r="O4" s="20"/>
      <c r="P4" s="20"/>
      <c r="Q4" s="20"/>
      <c r="R4" s="20"/>
      <c r="S4" s="20"/>
      <c r="T4" s="20"/>
      <c r="U4" s="20"/>
      <c r="V4" s="20"/>
    </row>
    <row r="5" spans="1:22" ht="19" x14ac:dyDescent="0.25">
      <c r="A5" s="20"/>
      <c r="B5" s="29" t="s">
        <v>547</v>
      </c>
      <c r="C5" s="27">
        <v>0</v>
      </c>
      <c r="D5" s="27">
        <v>0</v>
      </c>
      <c r="E5" s="27">
        <v>0</v>
      </c>
      <c r="F5" s="28">
        <v>0</v>
      </c>
      <c r="G5" s="20"/>
      <c r="H5" s="20"/>
      <c r="I5" s="20"/>
      <c r="J5" s="20"/>
      <c r="K5" s="20"/>
      <c r="L5" s="20"/>
      <c r="M5" s="20"/>
      <c r="N5" s="20"/>
      <c r="O5" s="20"/>
      <c r="P5" s="20"/>
      <c r="Q5" s="20"/>
      <c r="R5" s="20"/>
      <c r="S5" s="20"/>
      <c r="T5" s="20"/>
      <c r="U5" s="20"/>
      <c r="V5" s="20"/>
    </row>
    <row r="6" spans="1:22" ht="19" x14ac:dyDescent="0.25">
      <c r="A6" s="20"/>
      <c r="B6" s="29" t="s">
        <v>548</v>
      </c>
      <c r="C6" s="27">
        <v>50741000000</v>
      </c>
      <c r="D6" s="27">
        <v>48718000000</v>
      </c>
      <c r="E6" s="27">
        <v>48999000000</v>
      </c>
      <c r="F6" s="28">
        <v>50050000000</v>
      </c>
      <c r="G6" s="20"/>
      <c r="H6" s="20"/>
      <c r="I6" s="20"/>
      <c r="J6" s="20"/>
      <c r="K6" s="20"/>
      <c r="L6" s="20"/>
      <c r="M6" s="20"/>
      <c r="N6" s="20"/>
      <c r="O6" s="20"/>
      <c r="P6" s="20"/>
      <c r="Q6" s="20"/>
      <c r="R6" s="20"/>
      <c r="S6" s="20"/>
      <c r="T6" s="20"/>
      <c r="U6" s="20"/>
      <c r="V6" s="20"/>
    </row>
    <row r="7" spans="1:22" ht="19" x14ac:dyDescent="0.25">
      <c r="A7" s="20"/>
      <c r="B7" s="29" t="s">
        <v>549</v>
      </c>
      <c r="C7" s="27">
        <v>5057000000</v>
      </c>
      <c r="D7" s="27">
        <v>6680000000</v>
      </c>
      <c r="E7" s="27">
        <v>7072000000</v>
      </c>
      <c r="F7" s="28">
        <v>5522000000</v>
      </c>
      <c r="G7" s="20"/>
      <c r="H7" s="20"/>
      <c r="I7" s="20"/>
      <c r="J7" s="20"/>
      <c r="K7" s="20"/>
      <c r="L7" s="20"/>
      <c r="M7" s="20"/>
      <c r="N7" s="20"/>
      <c r="O7" s="20"/>
      <c r="P7" s="20"/>
      <c r="Q7" s="20"/>
      <c r="R7" s="20"/>
      <c r="S7" s="20"/>
      <c r="T7" s="20"/>
      <c r="U7" s="20"/>
      <c r="V7" s="20"/>
    </row>
    <row r="8" spans="1:22" ht="19" x14ac:dyDescent="0.25">
      <c r="A8" s="20"/>
      <c r="B8" s="29" t="s">
        <v>550</v>
      </c>
      <c r="C8" s="27">
        <v>30207000000</v>
      </c>
      <c r="D8" s="27">
        <v>28309000000</v>
      </c>
      <c r="E8" s="27">
        <v>27489000000</v>
      </c>
      <c r="F8" s="28">
        <v>28544000000</v>
      </c>
      <c r="G8" s="20"/>
      <c r="H8" s="20"/>
      <c r="I8" s="20"/>
      <c r="J8" s="20"/>
      <c r="K8" s="20"/>
      <c r="L8" s="20"/>
      <c r="M8" s="20"/>
      <c r="N8" s="20"/>
      <c r="O8" s="20"/>
      <c r="P8" s="20"/>
      <c r="Q8" s="20"/>
      <c r="R8" s="20"/>
      <c r="S8" s="20"/>
      <c r="T8" s="20"/>
      <c r="U8" s="20"/>
      <c r="V8" s="20"/>
    </row>
    <row r="9" spans="1:22" ht="19" x14ac:dyDescent="0.25">
      <c r="A9" s="20"/>
      <c r="B9" s="29" t="s">
        <v>551</v>
      </c>
      <c r="C9" s="27">
        <v>35264000000</v>
      </c>
      <c r="D9" s="27">
        <v>34989000000</v>
      </c>
      <c r="E9" s="27">
        <v>34561000000</v>
      </c>
      <c r="F9" s="28">
        <v>34066000000</v>
      </c>
      <c r="G9" s="20"/>
      <c r="H9" s="20"/>
      <c r="I9" s="20"/>
      <c r="J9" s="20"/>
      <c r="K9" s="20"/>
      <c r="L9" s="20"/>
      <c r="M9" s="20"/>
      <c r="N9" s="20"/>
      <c r="O9" s="20"/>
      <c r="P9" s="20"/>
      <c r="Q9" s="20"/>
      <c r="R9" s="20"/>
      <c r="S9" s="20"/>
      <c r="T9" s="20"/>
      <c r="U9" s="20"/>
      <c r="V9" s="20"/>
    </row>
    <row r="10" spans="1:22" ht="19" x14ac:dyDescent="0.25">
      <c r="A10" s="20"/>
      <c r="B10" s="29" t="s">
        <v>552</v>
      </c>
      <c r="C10" s="27">
        <v>1379000000</v>
      </c>
      <c r="D10" s="27">
        <v>1377000000</v>
      </c>
      <c r="E10" s="27">
        <v>896000000</v>
      </c>
      <c r="F10" s="28">
        <v>861000000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12017000000</v>
      </c>
      <c r="D12" s="27">
        <v>10591000000</v>
      </c>
      <c r="E12" s="27">
        <v>10639000000</v>
      </c>
      <c r="F12" s="28">
        <v>12318000000</v>
      </c>
      <c r="G12" s="20"/>
      <c r="H12" s="20"/>
      <c r="I12" s="20"/>
      <c r="J12" s="20"/>
      <c r="K12" s="20"/>
      <c r="L12" s="20"/>
      <c r="M12" s="20"/>
      <c r="N12" s="20"/>
      <c r="O12" s="20"/>
      <c r="P12" s="20"/>
      <c r="Q12" s="20"/>
      <c r="R12" s="20"/>
      <c r="S12" s="20"/>
      <c r="T12" s="20"/>
      <c r="U12" s="20"/>
      <c r="V12" s="20"/>
    </row>
    <row r="13" spans="1:22" ht="19" x14ac:dyDescent="0.25">
      <c r="A13" s="20"/>
      <c r="B13" s="29" t="s">
        <v>555</v>
      </c>
      <c r="C13" s="27">
        <v>15477000000</v>
      </c>
      <c r="D13" s="27">
        <v>13729000000</v>
      </c>
      <c r="E13" s="27">
        <v>14438000000</v>
      </c>
      <c r="F13" s="28">
        <v>15984000000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3806000000</v>
      </c>
      <c r="D17" s="34">
        <v>1503000000</v>
      </c>
      <c r="E17" s="34">
        <v>1736000000</v>
      </c>
      <c r="F17" s="35">
        <v>3102000000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Fail</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9.9607432609264593E-2</v>
      </c>
      <c r="D24" s="50">
        <f>D17/(D4)</f>
        <v>4.1613599867102273E-2</v>
      </c>
      <c r="E24" s="50">
        <f>E17/(E4)</f>
        <v>5.0221309341279254E-2</v>
      </c>
      <c r="F24" s="51">
        <f>F17/(F4)</f>
        <v>8.1961582159748456E-2</v>
      </c>
      <c r="G24" s="46">
        <f>(IF(C24 &gt; 0.5, 100, IF(C24 &gt;= 0.2, 50, 0))) +
  (IF(D24 &gt; 0.5, 100, IF(D24 &gt;= 0.2, 50, 0))) +
  (IF(E24 &gt; 0.5, 100, IF(E24 &gt;= 0.2, 50, 0))) +
  (IF(F24 &gt; 0.5, 100, IF(F24 &gt;= 0.2, 50, 0)))</f>
        <v>0</v>
      </c>
      <c r="H24" s="47" t="s">
        <v>571</v>
      </c>
      <c r="I24" s="20"/>
      <c r="J24" s="20"/>
      <c r="K24" s="20"/>
      <c r="L24" s="20"/>
      <c r="M24" s="20"/>
      <c r="N24" s="20"/>
      <c r="O24" s="20"/>
      <c r="P24" s="20"/>
      <c r="Q24" s="20"/>
      <c r="R24" s="20"/>
      <c r="S24" s="20"/>
      <c r="T24" s="20"/>
      <c r="U24" s="20"/>
      <c r="V24" s="20"/>
    </row>
    <row r="25" spans="1:22" x14ac:dyDescent="0.2">
      <c r="A25" s="20"/>
      <c r="B25" s="39" t="s">
        <v>487</v>
      </c>
      <c r="C25" s="50">
        <f>C17/C6</f>
        <v>7.5008375869612343E-2</v>
      </c>
      <c r="D25" s="50">
        <f>D17/D6</f>
        <v>3.0851020156820886E-2</v>
      </c>
      <c r="E25" s="50">
        <f>E17/E6</f>
        <v>3.5429294475397458E-2</v>
      </c>
      <c r="F25" s="51">
        <f>F17/F6</f>
        <v>6.1978021978021977E-2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0.59531739618848667</v>
      </c>
      <c r="D26" s="50">
        <f>D8/D6</f>
        <v>0.58107886202225045</v>
      </c>
      <c r="E26" s="50">
        <f>E8/E6</f>
        <v>0.5610114492132493</v>
      </c>
      <c r="F26" s="51">
        <f>F8/F6</f>
        <v>0.57030969030969036</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2.0920740389178927</v>
      </c>
      <c r="D27" s="50">
        <f>D9/(D13+D10)</f>
        <v>2.3162319608102742</v>
      </c>
      <c r="E27" s="50">
        <f>E9/(E13+E10)</f>
        <v>2.2538802660753881</v>
      </c>
      <c r="F27" s="51">
        <f>F9/(F13+F10)</f>
        <v>2.0223211635500147</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-2.0578920120138586E-3</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0.22579496915045089</v>
      </c>
      <c r="D31" s="50">
        <f>D17/(D13+D10)</f>
        <v>9.9496888653515164E-2</v>
      </c>
      <c r="E31" s="50">
        <f>E17/(E13+E10)</f>
        <v>0.11321246902308595</v>
      </c>
      <c r="F31" s="51">
        <f>F17/(F13+F10)</f>
        <v>0.18414959928762245</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599</v>
      </c>
      <c r="D2" s="23" t="s">
        <v>600</v>
      </c>
      <c r="E2" s="23" t="s">
        <v>601</v>
      </c>
      <c r="F2" s="23" t="s">
        <v>602</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0.23499999999999999</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231419000</v>
      </c>
      <c r="D4" s="27">
        <v>235881000</v>
      </c>
      <c r="E4" s="27">
        <v>252574000</v>
      </c>
      <c r="F4" s="28">
        <v>251432000</v>
      </c>
      <c r="G4" s="20"/>
      <c r="H4" s="20"/>
      <c r="I4" s="20"/>
      <c r="J4" s="20"/>
      <c r="K4" s="20"/>
      <c r="L4" s="20"/>
      <c r="M4" s="20"/>
      <c r="N4" s="20"/>
      <c r="O4" s="20"/>
      <c r="P4" s="20"/>
      <c r="Q4" s="20"/>
      <c r="R4" s="20"/>
      <c r="S4" s="20"/>
      <c r="T4" s="20"/>
      <c r="U4" s="20"/>
      <c r="V4" s="20"/>
    </row>
    <row r="5" spans="1:22" ht="19" x14ac:dyDescent="0.25">
      <c r="A5" s="20"/>
      <c r="B5" s="29" t="s">
        <v>547</v>
      </c>
      <c r="C5" s="27">
        <v>3358511000</v>
      </c>
      <c r="D5" s="27">
        <v>2353654000</v>
      </c>
      <c r="E5" s="27">
        <v>2191887000</v>
      </c>
      <c r="F5" s="28">
        <v>1625786000</v>
      </c>
      <c r="G5" s="20"/>
      <c r="H5" s="20"/>
      <c r="I5" s="20"/>
      <c r="J5" s="20"/>
      <c r="K5" s="20"/>
      <c r="L5" s="20"/>
      <c r="M5" s="20"/>
      <c r="N5" s="20"/>
      <c r="O5" s="20"/>
      <c r="P5" s="20"/>
      <c r="Q5" s="20"/>
      <c r="R5" s="20"/>
      <c r="S5" s="20"/>
      <c r="T5" s="20"/>
      <c r="U5" s="20"/>
      <c r="V5" s="20"/>
    </row>
    <row r="6" spans="1:22" ht="19" x14ac:dyDescent="0.25">
      <c r="A6" s="20"/>
      <c r="B6" s="29" t="s">
        <v>548</v>
      </c>
      <c r="C6" s="27">
        <v>6288842000</v>
      </c>
      <c r="D6" s="27">
        <v>4687268000</v>
      </c>
      <c r="E6" s="27">
        <v>4507560000</v>
      </c>
      <c r="F6" s="28">
        <v>3382738000</v>
      </c>
      <c r="G6" s="20"/>
      <c r="H6" s="20"/>
      <c r="I6" s="20"/>
      <c r="J6" s="20"/>
      <c r="K6" s="20"/>
      <c r="L6" s="20"/>
      <c r="M6" s="20"/>
      <c r="N6" s="20"/>
      <c r="O6" s="20"/>
      <c r="P6" s="20"/>
      <c r="Q6" s="20"/>
      <c r="R6" s="20"/>
      <c r="S6" s="20"/>
      <c r="T6" s="20"/>
      <c r="U6" s="20"/>
      <c r="V6" s="20"/>
    </row>
    <row r="7" spans="1:22" ht="19" x14ac:dyDescent="0.25">
      <c r="A7" s="20"/>
      <c r="B7" s="29" t="s">
        <v>549</v>
      </c>
      <c r="C7" s="27">
        <v>1671185000</v>
      </c>
      <c r="D7" s="27">
        <v>792258000</v>
      </c>
      <c r="E7" s="27">
        <v>779282000</v>
      </c>
      <c r="F7" s="28">
        <v>680760000</v>
      </c>
      <c r="G7" s="20"/>
      <c r="H7" s="20"/>
      <c r="I7" s="20"/>
      <c r="J7" s="20"/>
      <c r="K7" s="20"/>
      <c r="L7" s="20"/>
      <c r="M7" s="20"/>
      <c r="N7" s="20"/>
      <c r="O7" s="20"/>
      <c r="P7" s="20"/>
      <c r="Q7" s="20"/>
      <c r="R7" s="20"/>
      <c r="S7" s="20"/>
      <c r="T7" s="20"/>
      <c r="U7" s="20"/>
      <c r="V7" s="20"/>
    </row>
    <row r="8" spans="1:22" ht="19" x14ac:dyDescent="0.25">
      <c r="A8" s="20"/>
      <c r="B8" s="29" t="s">
        <v>550</v>
      </c>
      <c r="C8" s="27">
        <v>1940367000</v>
      </c>
      <c r="D8" s="27">
        <v>1598976000</v>
      </c>
      <c r="E8" s="27">
        <v>1689810000</v>
      </c>
      <c r="F8" s="28">
        <v>1263730000</v>
      </c>
      <c r="G8" s="20"/>
      <c r="H8" s="20"/>
      <c r="I8" s="20"/>
      <c r="J8" s="20"/>
      <c r="K8" s="20"/>
      <c r="L8" s="20"/>
      <c r="M8" s="20"/>
      <c r="N8" s="20"/>
      <c r="O8" s="20"/>
      <c r="P8" s="20"/>
      <c r="Q8" s="20"/>
      <c r="R8" s="20"/>
      <c r="S8" s="20"/>
      <c r="T8" s="20"/>
      <c r="U8" s="20"/>
      <c r="V8" s="20"/>
    </row>
    <row r="9" spans="1:22" ht="19" x14ac:dyDescent="0.25">
      <c r="A9" s="20"/>
      <c r="B9" s="29" t="s">
        <v>551</v>
      </c>
      <c r="C9" s="27">
        <v>3611552000</v>
      </c>
      <c r="D9" s="27">
        <v>2391234000</v>
      </c>
      <c r="E9" s="27">
        <v>2469092000</v>
      </c>
      <c r="F9" s="28">
        <v>1944490000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973277000</v>
      </c>
      <c r="D12" s="27">
        <v>727737000</v>
      </c>
      <c r="E12" s="27">
        <v>414656000</v>
      </c>
      <c r="F12" s="28">
        <v>-62267000</v>
      </c>
      <c r="G12" s="20"/>
      <c r="H12" s="20"/>
      <c r="I12" s="20"/>
      <c r="J12" s="20"/>
      <c r="K12" s="20"/>
      <c r="L12" s="20"/>
      <c r="M12" s="20"/>
      <c r="N12" s="20"/>
      <c r="O12" s="20"/>
      <c r="P12" s="20"/>
      <c r="Q12" s="20"/>
      <c r="R12" s="20"/>
      <c r="S12" s="20"/>
      <c r="T12" s="20"/>
      <c r="U12" s="20"/>
      <c r="V12" s="20"/>
    </row>
    <row r="13" spans="1:22" ht="19" x14ac:dyDescent="0.25">
      <c r="A13" s="20"/>
      <c r="B13" s="29" t="s">
        <v>555</v>
      </c>
      <c r="C13" s="27">
        <v>2677290000</v>
      </c>
      <c r="D13" s="27">
        <v>2296034000</v>
      </c>
      <c r="E13" s="27">
        <v>2038468000</v>
      </c>
      <c r="F13" s="28">
        <v>1438248000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394370000</v>
      </c>
      <c r="D15" s="27">
        <v>338822000</v>
      </c>
      <c r="E15" s="27">
        <v>299917000</v>
      </c>
      <c r="F15" s="28">
        <v>256575000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610861000</v>
      </c>
      <c r="D17" s="34">
        <v>435326000</v>
      </c>
      <c r="E17" s="34">
        <v>368809000</v>
      </c>
      <c r="F17" s="35">
        <v>233808000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2.6396320094719967</v>
      </c>
      <c r="D24" s="50">
        <f>D17/(D4)</f>
        <v>1.8455322811078467</v>
      </c>
      <c r="E24" s="50">
        <f>E17/(E4)</f>
        <v>1.4602017626517376</v>
      </c>
      <c r="F24" s="51">
        <f>F17/(F4)</f>
        <v>0.92990550128861882</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9.7134098773669297E-2</v>
      </c>
      <c r="D25" s="50">
        <f>D17/D6</f>
        <v>9.2874143317599939E-2</v>
      </c>
      <c r="E25" s="50">
        <f>E17/E6</f>
        <v>8.1820097791266228E-2</v>
      </c>
      <c r="F25" s="51">
        <f>F17/F6</f>
        <v>6.9117974847593869E-2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0.30854122269250839</v>
      </c>
      <c r="D26" s="50">
        <f>D8/D6</f>
        <v>0.34113176374809379</v>
      </c>
      <c r="E26" s="50">
        <f>E8/E6</f>
        <v>0.37488352900460559</v>
      </c>
      <c r="F26" s="51">
        <f>F8/F6</f>
        <v>0.3735819918657608</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1.3489580882160692</v>
      </c>
      <c r="D27" s="50">
        <f>D9/(D13+D10)</f>
        <v>1.0414628006379696</v>
      </c>
      <c r="E27" s="50">
        <f>E9/(E13+E10)</f>
        <v>1.2112488398149983</v>
      </c>
      <c r="F27" s="51">
        <f>F9/(F13+F10)</f>
        <v>1.3519851930960447</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-2.18896064345582</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0.22816392695598908</v>
      </c>
      <c r="D31" s="50">
        <f>D17/(D13+D10)</f>
        <v>0.18959910872399974</v>
      </c>
      <c r="E31" s="50">
        <f>E17/(E13+E10)</f>
        <v>0.18092459631448715</v>
      </c>
      <c r="F31" s="51">
        <f>F17/(F13+F10)</f>
        <v>0.16256445341832562</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0.74250000000000005</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345453000</v>
      </c>
      <c r="D4" s="27">
        <v>372992000</v>
      </c>
      <c r="E4" s="27">
        <v>272471000</v>
      </c>
      <c r="F4" s="28">
        <v>188079000</v>
      </c>
      <c r="G4" s="20"/>
      <c r="H4" s="20"/>
      <c r="I4" s="20"/>
      <c r="J4" s="20"/>
      <c r="K4" s="20"/>
      <c r="L4" s="20"/>
      <c r="M4" s="20"/>
      <c r="N4" s="20"/>
      <c r="O4" s="20"/>
      <c r="P4" s="20"/>
      <c r="Q4" s="20"/>
      <c r="R4" s="20"/>
      <c r="S4" s="20"/>
      <c r="T4" s="20"/>
      <c r="U4" s="20"/>
      <c r="V4" s="20"/>
    </row>
    <row r="5" spans="1:22" ht="19" x14ac:dyDescent="0.25">
      <c r="A5" s="20"/>
      <c r="B5" s="29" t="s">
        <v>547</v>
      </c>
      <c r="C5" s="27">
        <v>165843000</v>
      </c>
      <c r="D5" s="27">
        <v>165843000</v>
      </c>
      <c r="E5" s="27">
        <v>165843000</v>
      </c>
      <c r="F5" s="28">
        <v>165843000</v>
      </c>
      <c r="G5" s="20"/>
      <c r="H5" s="20"/>
      <c r="I5" s="20"/>
      <c r="J5" s="20"/>
      <c r="K5" s="20"/>
      <c r="L5" s="20"/>
      <c r="M5" s="20"/>
      <c r="N5" s="20"/>
      <c r="O5" s="20"/>
      <c r="P5" s="20"/>
      <c r="Q5" s="20"/>
      <c r="R5" s="20"/>
      <c r="S5" s="20"/>
      <c r="T5" s="20"/>
      <c r="U5" s="20"/>
      <c r="V5" s="20"/>
    </row>
    <row r="6" spans="1:22" ht="19" x14ac:dyDescent="0.25">
      <c r="A6" s="20"/>
      <c r="B6" s="29" t="s">
        <v>548</v>
      </c>
      <c r="C6" s="27">
        <v>19809216000</v>
      </c>
      <c r="D6" s="27">
        <v>17552307000</v>
      </c>
      <c r="E6" s="27">
        <v>17380908000</v>
      </c>
      <c r="F6" s="28">
        <v>11816546000</v>
      </c>
      <c r="G6" s="20"/>
      <c r="H6" s="20"/>
      <c r="I6" s="20"/>
      <c r="J6" s="20"/>
      <c r="K6" s="20"/>
      <c r="L6" s="20"/>
      <c r="M6" s="20"/>
      <c r="N6" s="20"/>
      <c r="O6" s="20"/>
      <c r="P6" s="20"/>
      <c r="Q6" s="20"/>
      <c r="R6" s="20"/>
      <c r="S6" s="20"/>
      <c r="T6" s="20"/>
      <c r="U6" s="20"/>
      <c r="V6" s="20"/>
    </row>
    <row r="7" spans="1:22" ht="19" x14ac:dyDescent="0.25">
      <c r="A7" s="20"/>
      <c r="B7" s="29" t="s">
        <v>549</v>
      </c>
      <c r="C7" s="27">
        <v>598993000</v>
      </c>
      <c r="D7" s="27">
        <v>514680000</v>
      </c>
      <c r="E7" s="27">
        <v>482091000</v>
      </c>
      <c r="F7" s="28">
        <v>394655000</v>
      </c>
      <c r="G7" s="20"/>
      <c r="H7" s="20"/>
      <c r="I7" s="20"/>
      <c r="J7" s="20"/>
      <c r="K7" s="20"/>
      <c r="L7" s="20"/>
      <c r="M7" s="20"/>
      <c r="N7" s="20"/>
      <c r="O7" s="20"/>
      <c r="P7" s="20"/>
      <c r="Q7" s="20"/>
      <c r="R7" s="20"/>
      <c r="S7" s="20"/>
      <c r="T7" s="20"/>
      <c r="U7" s="20"/>
      <c r="V7" s="20"/>
    </row>
    <row r="8" spans="1:22" ht="19" x14ac:dyDescent="0.25">
      <c r="A8" s="20"/>
      <c r="B8" s="29" t="s">
        <v>550</v>
      </c>
      <c r="C8" s="27">
        <v>9103277000</v>
      </c>
      <c r="D8" s="27">
        <v>6870826000</v>
      </c>
      <c r="E8" s="27">
        <v>7475279000</v>
      </c>
      <c r="F8" s="28">
        <v>2844992000</v>
      </c>
      <c r="G8" s="20"/>
      <c r="H8" s="20"/>
      <c r="I8" s="20"/>
      <c r="J8" s="20"/>
      <c r="K8" s="20"/>
      <c r="L8" s="20"/>
      <c r="M8" s="20"/>
      <c r="N8" s="20"/>
      <c r="O8" s="20"/>
      <c r="P8" s="20"/>
      <c r="Q8" s="20"/>
      <c r="R8" s="20"/>
      <c r="S8" s="20"/>
      <c r="T8" s="20"/>
      <c r="U8" s="20"/>
      <c r="V8" s="20"/>
    </row>
    <row r="9" spans="1:22" ht="19" x14ac:dyDescent="0.25">
      <c r="A9" s="20"/>
      <c r="B9" s="29" t="s">
        <v>551</v>
      </c>
      <c r="C9" s="27">
        <v>9702270000</v>
      </c>
      <c r="D9" s="27">
        <v>7385506000</v>
      </c>
      <c r="E9" s="27">
        <v>7957370000</v>
      </c>
      <c r="F9" s="28">
        <v>3239647000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4350000000</v>
      </c>
      <c r="D11" s="27">
        <v>4350000000</v>
      </c>
      <c r="E11" s="27">
        <v>4100000000</v>
      </c>
      <c r="F11" s="28">
        <v>3792500000</v>
      </c>
      <c r="G11" s="20"/>
      <c r="H11" s="20"/>
      <c r="I11" s="20"/>
      <c r="J11" s="20"/>
      <c r="K11" s="20"/>
      <c r="L11" s="20"/>
      <c r="M11" s="20"/>
      <c r="N11" s="20"/>
      <c r="O11" s="20"/>
      <c r="P11" s="20"/>
      <c r="Q11" s="20"/>
      <c r="R11" s="20"/>
      <c r="S11" s="20"/>
      <c r="T11" s="20"/>
      <c r="U11" s="20"/>
      <c r="V11" s="20"/>
    </row>
    <row r="12" spans="1:22" ht="19" x14ac:dyDescent="0.25">
      <c r="A12" s="20"/>
      <c r="B12" s="29" t="s">
        <v>554</v>
      </c>
      <c r="C12" s="27">
        <v>-267910000</v>
      </c>
      <c r="D12" s="27">
        <v>-110231000</v>
      </c>
      <c r="E12" s="27">
        <v>-550416000</v>
      </c>
      <c r="F12" s="28">
        <v>-914791000</v>
      </c>
      <c r="G12" s="20"/>
      <c r="H12" s="20"/>
      <c r="I12" s="20"/>
      <c r="J12" s="20"/>
      <c r="K12" s="20"/>
      <c r="L12" s="20"/>
      <c r="M12" s="20"/>
      <c r="N12" s="20"/>
      <c r="O12" s="20"/>
      <c r="P12" s="20"/>
      <c r="Q12" s="20"/>
      <c r="R12" s="20"/>
      <c r="S12" s="20"/>
      <c r="T12" s="20"/>
      <c r="U12" s="20"/>
      <c r="V12" s="20"/>
    </row>
    <row r="13" spans="1:22" ht="19" x14ac:dyDescent="0.25">
      <c r="A13" s="20"/>
      <c r="B13" s="29" t="s">
        <v>555</v>
      </c>
      <c r="C13" s="27">
        <v>10106946000</v>
      </c>
      <c r="D13" s="27">
        <v>10166801000</v>
      </c>
      <c r="E13" s="27">
        <v>9423538000</v>
      </c>
      <c r="F13" s="28">
        <v>8576899000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17540000</v>
      </c>
      <c r="E15" s="27">
        <v>8403000</v>
      </c>
      <c r="F15" s="28">
        <v>10839000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3246648000</v>
      </c>
      <c r="D17" s="34">
        <v>3117141000</v>
      </c>
      <c r="E17" s="34">
        <v>2543555000</v>
      </c>
      <c r="F17" s="35">
        <v>2042902000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f>C17/(C4)</f>
        <v>9.3982336236767381</v>
      </c>
      <c r="D24" s="50">
        <f>D17/(D4)</f>
        <v>8.3571256219972554</v>
      </c>
      <c r="E24" s="50">
        <f>E17/(E4)</f>
        <v>9.3351402534581656</v>
      </c>
      <c r="F24" s="51">
        <f>F17/(F4)</f>
        <v>10.861935675965951</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0.16389583515066927</v>
      </c>
      <c r="D25" s="50">
        <f>D17/D6</f>
        <v>0.17759152685740967</v>
      </c>
      <c r="E25" s="50">
        <f>E17/E6</f>
        <v>0.14634189422094634</v>
      </c>
      <c r="F25" s="51">
        <f>F17/F6</f>
        <v>0.17288486838709044</v>
      </c>
      <c r="G25" s="46">
        <f>(IF(C25 &gt; 0.17, 100, IF(C25 &gt;= 0.1, 50, 0))) +
  (IF(D25 &gt; 0.17, 100, IF(D25 &gt;= 0.1, 50, 0))) +
  (IF(E25 &gt; 0.17, 100, IF(E25 &gt;= 0.1, 50, 0))) +
  (IF(F25 &gt; 0.17, 100, IF(F25 &gt;= 0.1, 50, 0)))</f>
        <v>300</v>
      </c>
      <c r="H25" s="47" t="s">
        <v>572</v>
      </c>
      <c r="I25" s="20"/>
      <c r="J25" s="20"/>
      <c r="K25" s="20"/>
      <c r="L25" s="20"/>
      <c r="M25" s="20"/>
      <c r="N25" s="20"/>
      <c r="O25" s="20"/>
      <c r="P25" s="20"/>
      <c r="Q25" s="20"/>
      <c r="R25" s="20"/>
      <c r="S25" s="20"/>
      <c r="T25" s="20"/>
      <c r="U25" s="20"/>
      <c r="V25" s="20"/>
    </row>
    <row r="26" spans="1:22" x14ac:dyDescent="0.2">
      <c r="A26" s="20"/>
      <c r="B26" s="39" t="s">
        <v>489</v>
      </c>
      <c r="C26" s="50">
        <f>C8/C6</f>
        <v>0.45954756614295084</v>
      </c>
      <c r="D26" s="50">
        <f>D8/D6</f>
        <v>0.39144859989060127</v>
      </c>
      <c r="E26" s="50">
        <f>E8/E6</f>
        <v>0.43008564339676614</v>
      </c>
      <c r="F26" s="51">
        <f>F8/F6</f>
        <v>0.24076341766875023</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0.95996060531044691</v>
      </c>
      <c r="D27" s="50">
        <f>D9/(D13+D10)</f>
        <v>0.72643361466404233</v>
      </c>
      <c r="E27" s="50">
        <f>E9/(E13+E10)</f>
        <v>0.84441427412931325</v>
      </c>
      <c r="F27" s="51">
        <f>F9/(F13+F10)</f>
        <v>0.37771775090274468</v>
      </c>
      <c r="G27" s="46">
        <f>(IF(C27 &lt; 0.8, 100, IF(C27 &lt; 1, 50, 0))) +
  (IF(D27 &lt; 0.8, 100, IF(D27 &lt; 1, 50, 0))) +
  (IF(E27 &lt; 0.8, 100, IF(E27 &lt; 1, 50, 0))) +
  (IF(F27 &lt; 0.8, 100, IF(F27 &lt; 1, 50, 0)))</f>
        <v>300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Fail</v>
      </c>
      <c r="D28" s="52" t="str">
        <f>IF(D11=0, "Pass", "Fail")</f>
        <v>Fail</v>
      </c>
      <c r="E28" s="52" t="str">
        <f>IF(E11=0, "Pass", "Fail")</f>
        <v>Fail</v>
      </c>
      <c r="F28" s="53" t="str">
        <f>IF(F11=0, "Pass", "Fail")</f>
        <v>Fail</v>
      </c>
      <c r="G28" s="46">
        <f>(COUNTIF(C28:F28, "Pass") * 100) + (COUNTIF(C28:F28, "Fail") * 0)</f>
        <v>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7.7465008848955921E-2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0.32122938026976694</v>
      </c>
      <c r="D31" s="50">
        <f>D17/(D13+D10)</f>
        <v>0.30659998164614416</v>
      </c>
      <c r="E31" s="50">
        <f>E17/(E13+E10)</f>
        <v>0.26991507860423547</v>
      </c>
      <c r="F31" s="51">
        <f>F17/(F13+F10)</f>
        <v>0.23818655203937927</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0.62041666666666673</v>
      </c>
      <c r="J2" s="20"/>
      <c r="K2" s="20"/>
      <c r="L2" s="20"/>
      <c r="M2" s="20"/>
      <c r="N2" s="20"/>
      <c r="O2" s="20"/>
      <c r="P2" s="20"/>
      <c r="Q2" s="20"/>
      <c r="R2" s="20"/>
      <c r="S2" s="20"/>
      <c r="T2" s="20"/>
      <c r="U2" s="20"/>
      <c r="V2" s="20"/>
    </row>
    <row r="3" spans="1:22" ht="19" x14ac:dyDescent="0.25">
      <c r="A3" s="20"/>
      <c r="B3" s="26" t="s">
        <v>545</v>
      </c>
      <c r="C3" s="27">
        <v>11795370000</v>
      </c>
      <c r="D3" s="27">
        <v>11326017000</v>
      </c>
      <c r="E3" s="27">
        <v>9047569000</v>
      </c>
      <c r="F3" s="28">
        <v>7721798000</v>
      </c>
      <c r="G3" s="20"/>
      <c r="H3" s="20"/>
      <c r="I3" s="20"/>
      <c r="J3" s="20"/>
      <c r="K3" s="20"/>
      <c r="L3" s="20"/>
      <c r="M3" s="20"/>
      <c r="N3" s="20"/>
      <c r="O3" s="20"/>
      <c r="P3" s="20"/>
      <c r="Q3" s="20"/>
      <c r="R3" s="20"/>
      <c r="S3" s="20"/>
      <c r="T3" s="20"/>
      <c r="U3" s="20"/>
      <c r="V3" s="20"/>
    </row>
    <row r="4" spans="1:22" ht="19" x14ac:dyDescent="0.25">
      <c r="A4" s="20"/>
      <c r="B4" s="29" t="s">
        <v>546</v>
      </c>
      <c r="C4" s="27">
        <v>298888000</v>
      </c>
      <c r="D4" s="27">
        <v>273747000</v>
      </c>
      <c r="E4" s="27">
        <v>223466000</v>
      </c>
      <c r="F4" s="28">
        <v>203017000</v>
      </c>
      <c r="G4" s="20"/>
      <c r="H4" s="20"/>
      <c r="I4" s="20"/>
      <c r="J4" s="20"/>
      <c r="K4" s="20"/>
      <c r="L4" s="20"/>
      <c r="M4" s="20"/>
      <c r="N4" s="20"/>
      <c r="O4" s="20"/>
      <c r="P4" s="20"/>
      <c r="Q4" s="20"/>
      <c r="R4" s="20"/>
      <c r="S4" s="20"/>
      <c r="T4" s="20"/>
      <c r="U4" s="20"/>
      <c r="V4" s="20"/>
    </row>
    <row r="5" spans="1:22" ht="19" x14ac:dyDescent="0.25">
      <c r="A5" s="20"/>
      <c r="B5" s="29" t="s">
        <v>547</v>
      </c>
      <c r="C5" s="27">
        <v>68930000</v>
      </c>
      <c r="D5" s="27">
        <v>68930000</v>
      </c>
      <c r="E5" s="27">
        <v>68900000</v>
      </c>
      <c r="F5" s="28">
        <v>68900000</v>
      </c>
      <c r="G5" s="20"/>
      <c r="H5" s="20"/>
      <c r="I5" s="20"/>
      <c r="J5" s="20"/>
      <c r="K5" s="20"/>
      <c r="L5" s="20"/>
      <c r="M5" s="20"/>
      <c r="N5" s="20"/>
      <c r="O5" s="20"/>
      <c r="P5" s="20"/>
      <c r="Q5" s="20"/>
      <c r="R5" s="20"/>
      <c r="S5" s="20"/>
      <c r="T5" s="20"/>
      <c r="U5" s="20"/>
      <c r="V5" s="20"/>
    </row>
    <row r="6" spans="1:22" ht="19" x14ac:dyDescent="0.25">
      <c r="A6" s="20"/>
      <c r="B6" s="29" t="s">
        <v>548</v>
      </c>
      <c r="C6" s="27">
        <v>16087050000</v>
      </c>
      <c r="D6" s="27">
        <v>14796515000</v>
      </c>
      <c r="E6" s="27">
        <v>13352631000</v>
      </c>
      <c r="F6" s="28">
        <v>12205498000</v>
      </c>
      <c r="G6" s="20"/>
      <c r="H6" s="20"/>
      <c r="I6" s="20"/>
      <c r="J6" s="20"/>
      <c r="K6" s="20"/>
      <c r="L6" s="20"/>
      <c r="M6" s="20"/>
      <c r="N6" s="20"/>
      <c r="O6" s="20"/>
      <c r="P6" s="20"/>
      <c r="Q6" s="20"/>
      <c r="R6" s="20"/>
      <c r="S6" s="20"/>
      <c r="T6" s="20"/>
      <c r="U6" s="20"/>
      <c r="V6" s="20"/>
    </row>
    <row r="7" spans="1:22" ht="19" x14ac:dyDescent="0.25">
      <c r="A7" s="20"/>
      <c r="B7" s="29" t="s">
        <v>549</v>
      </c>
      <c r="C7" s="27">
        <v>1557374000</v>
      </c>
      <c r="D7" s="27">
        <v>1598129000</v>
      </c>
      <c r="E7" s="27">
        <v>1618474000</v>
      </c>
      <c r="F7" s="28">
        <v>1011745000</v>
      </c>
      <c r="G7" s="20"/>
      <c r="H7" s="20"/>
      <c r="I7" s="20"/>
      <c r="J7" s="20"/>
      <c r="K7" s="20"/>
      <c r="L7" s="20"/>
      <c r="M7" s="20"/>
      <c r="N7" s="20"/>
      <c r="O7" s="20"/>
      <c r="P7" s="20"/>
      <c r="Q7" s="20"/>
      <c r="R7" s="20"/>
      <c r="S7" s="20"/>
      <c r="T7" s="20"/>
      <c r="U7" s="20"/>
      <c r="V7" s="20"/>
    </row>
    <row r="8" spans="1:22" ht="19" x14ac:dyDescent="0.25">
      <c r="A8" s="20"/>
      <c r="B8" s="29" t="s">
        <v>550</v>
      </c>
      <c r="C8" s="27">
        <v>4146419000</v>
      </c>
      <c r="D8" s="27">
        <v>4284288000</v>
      </c>
      <c r="E8" s="27">
        <v>4244642000</v>
      </c>
      <c r="F8" s="28">
        <v>4623764000</v>
      </c>
      <c r="G8" s="20"/>
      <c r="H8" s="20"/>
      <c r="I8" s="20"/>
      <c r="J8" s="20"/>
      <c r="K8" s="20"/>
      <c r="L8" s="20"/>
      <c r="M8" s="20"/>
      <c r="N8" s="20"/>
      <c r="O8" s="20"/>
      <c r="P8" s="20"/>
      <c r="Q8" s="20"/>
      <c r="R8" s="20"/>
      <c r="S8" s="20"/>
      <c r="T8" s="20"/>
      <c r="U8" s="20"/>
      <c r="V8" s="20"/>
    </row>
    <row r="9" spans="1:22" ht="19" x14ac:dyDescent="0.25">
      <c r="A9" s="20"/>
      <c r="B9" s="29" t="s">
        <v>551</v>
      </c>
      <c r="C9" s="27">
        <v>5703793000</v>
      </c>
      <c r="D9" s="27">
        <v>5882417000</v>
      </c>
      <c r="E9" s="27">
        <v>5863116000</v>
      </c>
      <c r="F9" s="28">
        <v>5635509000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7012724000</v>
      </c>
      <c r="D12" s="27">
        <v>5581702000</v>
      </c>
      <c r="E12" s="27">
        <v>4196276000</v>
      </c>
      <c r="F12" s="28">
        <v>3306057000</v>
      </c>
      <c r="G12" s="20"/>
      <c r="H12" s="20"/>
      <c r="I12" s="20"/>
      <c r="J12" s="20"/>
      <c r="K12" s="20"/>
      <c r="L12" s="20"/>
      <c r="M12" s="20"/>
      <c r="N12" s="20"/>
      <c r="O12" s="20"/>
      <c r="P12" s="20"/>
      <c r="Q12" s="20"/>
      <c r="R12" s="20"/>
      <c r="S12" s="20"/>
      <c r="T12" s="20"/>
      <c r="U12" s="20"/>
      <c r="V12" s="20"/>
    </row>
    <row r="13" spans="1:22" ht="19" x14ac:dyDescent="0.25">
      <c r="A13" s="20"/>
      <c r="B13" s="29" t="s">
        <v>555</v>
      </c>
      <c r="C13" s="27">
        <v>10383257000</v>
      </c>
      <c r="D13" s="27">
        <v>8914098000</v>
      </c>
      <c r="E13" s="27">
        <v>7489515000</v>
      </c>
      <c r="F13" s="28">
        <v>6569989000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2196762000</v>
      </c>
      <c r="D17" s="34">
        <v>668466000</v>
      </c>
      <c r="E17" s="34">
        <v>1004021000</v>
      </c>
      <c r="F17" s="35">
        <v>1784342000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Fail</v>
      </c>
      <c r="E23" s="44" t="str">
        <f>IF(E17&gt;E7, "Pass", "Fail")</f>
        <v>Fail</v>
      </c>
      <c r="F23" s="49" t="str">
        <f>IF(F17&gt;F7, "Pass", "Fail")</f>
        <v>Pass</v>
      </c>
      <c r="G23" s="46">
        <f>(COUNTIF(C23:F23, "Pass") * 100) + (COUNTIF(C23:F23, "Fail") * 0)</f>
        <v>200</v>
      </c>
      <c r="H23" s="47" t="s">
        <v>570</v>
      </c>
      <c r="I23" s="20"/>
      <c r="J23" s="20"/>
      <c r="K23" s="20"/>
      <c r="L23" s="20"/>
      <c r="M23" s="20"/>
      <c r="N23" s="20"/>
      <c r="O23" s="20"/>
      <c r="P23" s="20"/>
      <c r="Q23" s="20"/>
      <c r="R23" s="20"/>
      <c r="S23" s="20"/>
      <c r="T23" s="20"/>
      <c r="U23" s="20"/>
      <c r="V23" s="20"/>
    </row>
    <row r="24" spans="1:22" x14ac:dyDescent="0.2">
      <c r="A24" s="20"/>
      <c r="B24" s="39" t="s">
        <v>499</v>
      </c>
      <c r="C24" s="50">
        <f>C17/(C4)</f>
        <v>7.349783196381253</v>
      </c>
      <c r="D24" s="50">
        <f>D17/(D4)</f>
        <v>2.441911692182928</v>
      </c>
      <c r="E24" s="50">
        <f>E17/(E4)</f>
        <v>4.4929474729936549</v>
      </c>
      <c r="F24" s="51">
        <f>F17/(F4)</f>
        <v>8.7891260337804216</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0.1365546821822522</v>
      </c>
      <c r="D25" s="50">
        <f>D17/D6</f>
        <v>4.5177259645261064E-2</v>
      </c>
      <c r="E25" s="50">
        <f>E17/E6</f>
        <v>7.5192746657943288E-2</v>
      </c>
      <c r="F25" s="51">
        <f>F17/F6</f>
        <v>0.14619165887373051</v>
      </c>
      <c r="G25" s="46">
        <f>(IF(C25 &gt; 0.17, 100, IF(C25 &gt;= 0.1, 50, 0))) +
  (IF(D25 &gt; 0.17, 100, IF(D25 &gt;= 0.1, 50, 0))) +
  (IF(E25 &gt; 0.17, 100, IF(E25 &gt;= 0.1, 50, 0))) +
  (IF(F25 &gt; 0.17, 100, IF(F25 &gt;= 0.1, 50, 0)))</f>
        <v>100</v>
      </c>
      <c r="H25" s="47" t="s">
        <v>572</v>
      </c>
      <c r="I25" s="20"/>
      <c r="J25" s="20"/>
      <c r="K25" s="20"/>
      <c r="L25" s="20"/>
      <c r="M25" s="20"/>
      <c r="N25" s="20"/>
      <c r="O25" s="20"/>
      <c r="P25" s="20"/>
      <c r="Q25" s="20"/>
      <c r="R25" s="20"/>
      <c r="S25" s="20"/>
      <c r="T25" s="20"/>
      <c r="U25" s="20"/>
      <c r="V25" s="20"/>
    </row>
    <row r="26" spans="1:22" x14ac:dyDescent="0.2">
      <c r="A26" s="20"/>
      <c r="B26" s="39" t="s">
        <v>489</v>
      </c>
      <c r="C26" s="50">
        <f>C8/C6</f>
        <v>0.25774887254033524</v>
      </c>
      <c r="D26" s="50">
        <f>D8/D6</f>
        <v>0.28954709943523865</v>
      </c>
      <c r="E26" s="50">
        <f>E8/E6</f>
        <v>0.31788806265971103</v>
      </c>
      <c r="F26" s="51">
        <f>F8/F6</f>
        <v>0.37882632892160567</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0.549325996650184</v>
      </c>
      <c r="D27" s="50">
        <f>D9/(D13+D10)</f>
        <v>0.65990041841586211</v>
      </c>
      <c r="E27" s="50">
        <f>E9/(E13+E10)</f>
        <v>0.78284321481431041</v>
      </c>
      <c r="F27" s="51">
        <f>F9/(F13+F10)</f>
        <v>0.85776536307747242</v>
      </c>
      <c r="G27" s="46">
        <f>(IF(C27 &lt; 0.8, 100, IF(C27 &lt; 1, 50, 0))) +
  (IF(D27 &lt; 0.8, 100, IF(D27 &lt; 1, 50, 0))) +
  (IF(E27 &lt; 0.8, 100, IF(E27 &lt; 1, 50, 0))) +
  (IF(F27 &lt; 0.8, 100, IF(F27 &lt; 1, 50, 0)))</f>
        <v>350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0.28526750990674321</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0.211567719069267</v>
      </c>
      <c r="D31" s="50">
        <f>D17/(D13+D10)</f>
        <v>7.4989752188050887E-2</v>
      </c>
      <c r="E31" s="50">
        <f>E17/(E13+E10)</f>
        <v>0.13405687818236561</v>
      </c>
      <c r="F31" s="51">
        <f>F17/(F13+F10)</f>
        <v>0.27158980022645396</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626</v>
      </c>
      <c r="D2" s="23" t="s">
        <v>627</v>
      </c>
      <c r="E2" s="23" t="s">
        <v>628</v>
      </c>
      <c r="F2" s="23" t="s">
        <v>629</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0.6595833333333333</v>
      </c>
      <c r="J2" s="20"/>
      <c r="K2" s="20"/>
      <c r="L2" s="20"/>
      <c r="M2" s="20"/>
      <c r="N2" s="20"/>
      <c r="O2" s="20"/>
      <c r="P2" s="20"/>
      <c r="Q2" s="20"/>
      <c r="R2" s="20"/>
      <c r="S2" s="20"/>
      <c r="T2" s="20"/>
      <c r="U2" s="20"/>
      <c r="V2" s="20"/>
    </row>
    <row r="3" spans="1:22" ht="19" x14ac:dyDescent="0.25">
      <c r="A3" s="20"/>
      <c r="B3" s="26" t="s">
        <v>545</v>
      </c>
      <c r="C3" s="27">
        <v>710555000</v>
      </c>
      <c r="D3" s="27">
        <v>796596000</v>
      </c>
      <c r="E3" s="27">
        <v>755748000</v>
      </c>
      <c r="F3" s="28">
        <v>507787000</v>
      </c>
      <c r="G3" s="20"/>
      <c r="H3" s="20"/>
      <c r="I3" s="20"/>
      <c r="J3" s="20"/>
      <c r="K3" s="20"/>
      <c r="L3" s="20"/>
      <c r="M3" s="20"/>
      <c r="N3" s="20"/>
      <c r="O3" s="20"/>
      <c r="P3" s="20"/>
      <c r="Q3" s="20"/>
      <c r="R3" s="20"/>
      <c r="S3" s="20"/>
      <c r="T3" s="20"/>
      <c r="U3" s="20"/>
      <c r="V3" s="20"/>
    </row>
    <row r="4" spans="1:22" ht="19" x14ac:dyDescent="0.25">
      <c r="A4" s="20"/>
      <c r="B4" s="29" t="s">
        <v>546</v>
      </c>
      <c r="C4" s="27">
        <v>870982000</v>
      </c>
      <c r="D4" s="27">
        <v>1149806000</v>
      </c>
      <c r="E4" s="27">
        <v>1253591000</v>
      </c>
      <c r="F4" s="28">
        <v>1266031000</v>
      </c>
      <c r="G4" s="20"/>
      <c r="H4" s="20"/>
      <c r="I4" s="20"/>
      <c r="J4" s="20"/>
      <c r="K4" s="20"/>
      <c r="L4" s="20"/>
      <c r="M4" s="20"/>
      <c r="N4" s="20"/>
      <c r="O4" s="20"/>
      <c r="P4" s="20"/>
      <c r="Q4" s="20"/>
      <c r="R4" s="20"/>
      <c r="S4" s="20"/>
      <c r="T4" s="20"/>
      <c r="U4" s="20"/>
      <c r="V4" s="20"/>
    </row>
    <row r="5" spans="1:22" ht="19" x14ac:dyDescent="0.25">
      <c r="A5" s="20"/>
      <c r="B5" s="29" t="s">
        <v>547</v>
      </c>
      <c r="C5" s="27">
        <v>2534601000</v>
      </c>
      <c r="D5" s="27">
        <v>2760813000</v>
      </c>
      <c r="E5" s="27">
        <v>2775634000</v>
      </c>
      <c r="F5" s="28">
        <v>2642708000</v>
      </c>
      <c r="G5" s="20"/>
      <c r="H5" s="20"/>
      <c r="I5" s="20"/>
      <c r="J5" s="20"/>
      <c r="K5" s="20"/>
      <c r="L5" s="20"/>
      <c r="M5" s="20"/>
      <c r="N5" s="20"/>
      <c r="O5" s="20"/>
      <c r="P5" s="20"/>
      <c r="Q5" s="20"/>
      <c r="R5" s="20"/>
      <c r="S5" s="20"/>
      <c r="T5" s="20"/>
      <c r="U5" s="20"/>
      <c r="V5" s="20"/>
    </row>
    <row r="6" spans="1:22" ht="19" x14ac:dyDescent="0.25">
      <c r="A6" s="20"/>
      <c r="B6" s="29" t="s">
        <v>548</v>
      </c>
      <c r="C6" s="27">
        <v>6554635000</v>
      </c>
      <c r="D6" s="27">
        <v>6691903000</v>
      </c>
      <c r="E6" s="27">
        <v>7509072000</v>
      </c>
      <c r="F6" s="28">
        <v>7221470000</v>
      </c>
      <c r="G6" s="20"/>
      <c r="H6" s="20"/>
      <c r="I6" s="20"/>
      <c r="J6" s="20"/>
      <c r="K6" s="20"/>
      <c r="L6" s="20"/>
      <c r="M6" s="20"/>
      <c r="N6" s="20"/>
      <c r="O6" s="20"/>
      <c r="P6" s="20"/>
      <c r="Q6" s="20"/>
      <c r="R6" s="20"/>
      <c r="S6" s="20"/>
      <c r="T6" s="20"/>
      <c r="U6" s="20"/>
      <c r="V6" s="20"/>
    </row>
    <row r="7" spans="1:22" ht="19" x14ac:dyDescent="0.25">
      <c r="A7" s="20"/>
      <c r="B7" s="29" t="s">
        <v>549</v>
      </c>
      <c r="C7" s="27">
        <v>1230087000</v>
      </c>
      <c r="D7" s="27">
        <v>555763000</v>
      </c>
      <c r="E7" s="27">
        <v>675127000</v>
      </c>
      <c r="F7" s="28">
        <v>681581000</v>
      </c>
      <c r="G7" s="20"/>
      <c r="H7" s="20"/>
      <c r="I7" s="20"/>
      <c r="J7" s="20"/>
      <c r="K7" s="20"/>
      <c r="L7" s="20"/>
      <c r="M7" s="20"/>
      <c r="N7" s="20"/>
      <c r="O7" s="20"/>
      <c r="P7" s="20"/>
      <c r="Q7" s="20"/>
      <c r="R7" s="20"/>
      <c r="S7" s="20"/>
      <c r="T7" s="20"/>
      <c r="U7" s="20"/>
      <c r="V7" s="20"/>
    </row>
    <row r="8" spans="1:22" ht="19" x14ac:dyDescent="0.25">
      <c r="A8" s="20"/>
      <c r="B8" s="29" t="s">
        <v>550</v>
      </c>
      <c r="C8" s="27">
        <v>1768176000</v>
      </c>
      <c r="D8" s="27">
        <v>2233346000</v>
      </c>
      <c r="E8" s="27">
        <v>2280727000</v>
      </c>
      <c r="F8" s="28">
        <v>1910464000</v>
      </c>
      <c r="G8" s="20"/>
      <c r="H8" s="20"/>
      <c r="I8" s="20"/>
      <c r="J8" s="20"/>
      <c r="K8" s="20"/>
      <c r="L8" s="20"/>
      <c r="M8" s="20"/>
      <c r="N8" s="20"/>
      <c r="O8" s="20"/>
      <c r="P8" s="20"/>
      <c r="Q8" s="20"/>
      <c r="R8" s="20"/>
      <c r="S8" s="20"/>
      <c r="T8" s="20"/>
      <c r="U8" s="20"/>
      <c r="V8" s="20"/>
    </row>
    <row r="9" spans="1:22" ht="19" x14ac:dyDescent="0.25">
      <c r="A9" s="20"/>
      <c r="B9" s="29" t="s">
        <v>551</v>
      </c>
      <c r="C9" s="27">
        <v>2998263000</v>
      </c>
      <c r="D9" s="27">
        <v>2789109000</v>
      </c>
      <c r="E9" s="27">
        <v>2955854000</v>
      </c>
      <c r="F9" s="28">
        <v>2592045000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-89598000</v>
      </c>
      <c r="D12" s="27">
        <v>84495000</v>
      </c>
      <c r="E12" s="27">
        <v>512137000</v>
      </c>
      <c r="F12" s="28">
        <v>355036000</v>
      </c>
      <c r="G12" s="20"/>
      <c r="H12" s="20"/>
      <c r="I12" s="20"/>
      <c r="J12" s="20"/>
      <c r="K12" s="20"/>
      <c r="L12" s="20"/>
      <c r="M12" s="20"/>
      <c r="N12" s="20"/>
      <c r="O12" s="20"/>
      <c r="P12" s="20"/>
      <c r="Q12" s="20"/>
      <c r="R12" s="20"/>
      <c r="S12" s="20"/>
      <c r="T12" s="20"/>
      <c r="U12" s="20"/>
      <c r="V12" s="20"/>
    </row>
    <row r="13" spans="1:22" ht="19" x14ac:dyDescent="0.25">
      <c r="A13" s="20"/>
      <c r="B13" s="29" t="s">
        <v>555</v>
      </c>
      <c r="C13" s="27">
        <v>3556372000</v>
      </c>
      <c r="D13" s="27">
        <v>3902794000</v>
      </c>
      <c r="E13" s="27">
        <v>4553218000</v>
      </c>
      <c r="F13" s="28">
        <v>4629425000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682249000</v>
      </c>
      <c r="D15" s="27">
        <v>649841000</v>
      </c>
      <c r="E15" s="27">
        <v>623636000</v>
      </c>
      <c r="F15" s="28">
        <v>570395000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833189000</v>
      </c>
      <c r="D17" s="34">
        <v>843231000</v>
      </c>
      <c r="E17" s="34">
        <v>1049243000</v>
      </c>
      <c r="F17" s="35">
        <v>1301853000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Fail</v>
      </c>
      <c r="E22" s="44" t="str">
        <f>IF(E17&gt;F17, "Pass", "Fail")</f>
        <v>Fail</v>
      </c>
      <c r="F22" s="40"/>
      <c r="G22" s="46">
        <f>(((COUNTIF(C22:F22, "Pass") * 100) + (COUNTIF(C22:F22, "Fail") * 0)) * (400/300)) / 2</f>
        <v>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Pass</v>
      </c>
      <c r="E23" s="44" t="str">
        <f>IF(E17&gt;E7, "Pass", "Fail")</f>
        <v>Pass</v>
      </c>
      <c r="F23" s="49" t="str">
        <f>IF(F17&gt;F7, "Pass", "Fail")</f>
        <v>Pass</v>
      </c>
      <c r="G23" s="46">
        <f>(COUNTIF(C23:F23, "Pass") * 100) + (COUNTIF(C23:F23, "Fail") * 0)</f>
        <v>300</v>
      </c>
      <c r="H23" s="47" t="s">
        <v>570</v>
      </c>
      <c r="I23" s="20"/>
      <c r="J23" s="20"/>
      <c r="K23" s="20"/>
      <c r="L23" s="20"/>
      <c r="M23" s="20"/>
      <c r="N23" s="20"/>
      <c r="O23" s="20"/>
      <c r="P23" s="20"/>
      <c r="Q23" s="20"/>
      <c r="R23" s="20"/>
      <c r="S23" s="20"/>
      <c r="T23" s="20"/>
      <c r="U23" s="20"/>
      <c r="V23" s="20"/>
    </row>
    <row r="24" spans="1:22" x14ac:dyDescent="0.2">
      <c r="A24" s="20"/>
      <c r="B24" s="39" t="s">
        <v>499</v>
      </c>
      <c r="C24" s="50">
        <f>C17/(C4)</f>
        <v>0.95660874736791346</v>
      </c>
      <c r="D24" s="50">
        <f>D17/(D4)</f>
        <v>0.73336806382989828</v>
      </c>
      <c r="E24" s="50">
        <f>E17/(E4)</f>
        <v>0.83698989542841329</v>
      </c>
      <c r="F24" s="51">
        <f>F17/(F4)</f>
        <v>1.028294725800553</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0.12711447700749165</v>
      </c>
      <c r="D25" s="50">
        <f>D17/D6</f>
        <v>0.12600765432493566</v>
      </c>
      <c r="E25" s="50">
        <f>E17/E6</f>
        <v>0.13973004919915538</v>
      </c>
      <c r="F25" s="51">
        <f>F17/F6</f>
        <v>0.18027534560138034</v>
      </c>
      <c r="G25" s="46">
        <f>(IF(C25 &gt; 0.17, 100, IF(C25 &gt;= 0.1, 50, 0))) +
  (IF(D25 &gt; 0.17, 100, IF(D25 &gt;= 0.1, 50, 0))) +
  (IF(E25 &gt; 0.17, 100, IF(E25 &gt;= 0.1, 50, 0))) +
  (IF(F25 &gt; 0.17, 100, IF(F25 &gt;= 0.1, 50, 0)))</f>
        <v>250</v>
      </c>
      <c r="H25" s="47" t="s">
        <v>572</v>
      </c>
      <c r="I25" s="20"/>
      <c r="J25" s="20"/>
      <c r="K25" s="20"/>
      <c r="L25" s="20"/>
      <c r="M25" s="20"/>
      <c r="N25" s="20"/>
      <c r="O25" s="20"/>
      <c r="P25" s="20"/>
      <c r="Q25" s="20"/>
      <c r="R25" s="20"/>
      <c r="S25" s="20"/>
      <c r="T25" s="20"/>
      <c r="U25" s="20"/>
      <c r="V25" s="20"/>
    </row>
    <row r="26" spans="1:22" x14ac:dyDescent="0.2">
      <c r="A26" s="20"/>
      <c r="B26" s="39" t="s">
        <v>489</v>
      </c>
      <c r="C26" s="50">
        <f>C8/C6</f>
        <v>0.26975964336686942</v>
      </c>
      <c r="D26" s="50">
        <f>D8/D6</f>
        <v>0.33373854940814296</v>
      </c>
      <c r="E26" s="50">
        <f>E8/E6</f>
        <v>0.3037295420792343</v>
      </c>
      <c r="F26" s="51">
        <f>F8/F6</f>
        <v>0.26455333886314003</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0.84306787928821847</v>
      </c>
      <c r="D27" s="50">
        <f>D9/(D13+D10)</f>
        <v>0.71464417542919256</v>
      </c>
      <c r="E27" s="50">
        <f>E9/(E13+E10)</f>
        <v>0.64917910805061385</v>
      </c>
      <c r="F27" s="51">
        <f>F9/(F13+F10)</f>
        <v>0.55990646786587972</v>
      </c>
      <c r="G27" s="46">
        <f>(IF(C27 &lt; 0.8, 100, IF(C27 &lt; 1, 50, 0))) +
  (IF(D27 &lt; 0.8, 100, IF(D27 &lt; 1, 50, 0))) +
  (IF(E27 &lt; 0.8, 100, IF(E27 &lt; 1, 50, 0))) +
  (IF(F27 &lt; 0.8, 100, IF(F27 &lt; 1, 50, 0)))</f>
        <v>350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-0.81763860002622835</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0.23428060956502864</v>
      </c>
      <c r="D31" s="50">
        <f>D17/(D13+D10)</f>
        <v>0.21605829054774606</v>
      </c>
      <c r="E31" s="50">
        <f>E17/(E13+E10)</f>
        <v>0.23043987790613144</v>
      </c>
      <c r="F31" s="51">
        <f>F17/(F13+F10)</f>
        <v>0.28121267760034996</v>
      </c>
      <c r="G31" s="46">
        <f>(IF(C31 &gt; 0.23, 100, 0)) +
  (IF(D31 &gt; 0.23, 100, 0)) +
  (IF(E31 &gt; 0.23, 100, 0)) +
  (IF(F31 &gt; 0.23, 100, 0))</f>
        <v>300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0.39458333333333334</v>
      </c>
      <c r="J2" s="20"/>
      <c r="K2" s="20"/>
      <c r="L2" s="20"/>
      <c r="M2" s="20"/>
      <c r="N2" s="20"/>
      <c r="O2" s="20"/>
      <c r="P2" s="20"/>
      <c r="Q2" s="20"/>
      <c r="R2" s="20"/>
      <c r="S2" s="20"/>
      <c r="T2" s="20"/>
      <c r="U2" s="20"/>
      <c r="V2" s="20"/>
    </row>
    <row r="3" spans="1:22" ht="19" x14ac:dyDescent="0.25">
      <c r="A3" s="20"/>
      <c r="B3" s="26" t="s">
        <v>545</v>
      </c>
      <c r="C3" s="27">
        <v>175658000</v>
      </c>
      <c r="D3" s="27">
        <v>103265000</v>
      </c>
      <c r="E3" s="27">
        <v>84659000</v>
      </c>
      <c r="F3" s="28">
        <v>50472000</v>
      </c>
      <c r="G3" s="20"/>
      <c r="H3" s="20"/>
      <c r="I3" s="20"/>
      <c r="J3" s="20"/>
      <c r="K3" s="20"/>
      <c r="L3" s="20"/>
      <c r="M3" s="20"/>
      <c r="N3" s="20"/>
      <c r="O3" s="20"/>
      <c r="P3" s="20"/>
      <c r="Q3" s="20"/>
      <c r="R3" s="20"/>
      <c r="S3" s="20"/>
      <c r="T3" s="20"/>
      <c r="U3" s="20"/>
      <c r="V3" s="20"/>
    </row>
    <row r="4" spans="1:22" ht="19" x14ac:dyDescent="0.25">
      <c r="A4" s="20"/>
      <c r="B4" s="29" t="s">
        <v>546</v>
      </c>
      <c r="C4" s="27">
        <v>2586386000</v>
      </c>
      <c r="D4" s="27">
        <v>2260155000</v>
      </c>
      <c r="E4" s="27">
        <v>2160302000</v>
      </c>
      <c r="F4" s="28">
        <v>1817501000</v>
      </c>
      <c r="G4" s="20"/>
      <c r="H4" s="20"/>
      <c r="I4" s="20"/>
      <c r="J4" s="20"/>
      <c r="K4" s="20"/>
      <c r="L4" s="20"/>
      <c r="M4" s="20"/>
      <c r="N4" s="20"/>
      <c r="O4" s="20"/>
      <c r="P4" s="20"/>
      <c r="Q4" s="20"/>
      <c r="R4" s="20"/>
      <c r="S4" s="20"/>
      <c r="T4" s="20"/>
      <c r="U4" s="20"/>
      <c r="V4" s="20"/>
    </row>
    <row r="5" spans="1:22" ht="19" x14ac:dyDescent="0.25">
      <c r="A5" s="20"/>
      <c r="B5" s="29" t="s">
        <v>547</v>
      </c>
      <c r="C5" s="27">
        <v>4045905000</v>
      </c>
      <c r="D5" s="27">
        <v>3586745000</v>
      </c>
      <c r="E5" s="27">
        <v>3528886000</v>
      </c>
      <c r="F5" s="28">
        <v>2121014000</v>
      </c>
      <c r="G5" s="20"/>
      <c r="H5" s="20"/>
      <c r="I5" s="20"/>
      <c r="J5" s="20"/>
      <c r="K5" s="20"/>
      <c r="L5" s="20"/>
      <c r="M5" s="20"/>
      <c r="N5" s="20"/>
      <c r="O5" s="20"/>
      <c r="P5" s="20"/>
      <c r="Q5" s="20"/>
      <c r="R5" s="20"/>
      <c r="S5" s="20"/>
      <c r="T5" s="20"/>
      <c r="U5" s="20"/>
      <c r="V5" s="20"/>
    </row>
    <row r="6" spans="1:22" ht="19" x14ac:dyDescent="0.25">
      <c r="A6" s="20"/>
      <c r="B6" s="29" t="s">
        <v>548</v>
      </c>
      <c r="C6" s="27">
        <v>16237225000</v>
      </c>
      <c r="D6" s="27">
        <v>13464337000</v>
      </c>
      <c r="E6" s="27">
        <v>12855189000</v>
      </c>
      <c r="F6" s="28">
        <v>8398272000</v>
      </c>
      <c r="G6" s="20"/>
      <c r="H6" s="20"/>
      <c r="I6" s="20"/>
      <c r="J6" s="20"/>
      <c r="K6" s="20"/>
      <c r="L6" s="20"/>
      <c r="M6" s="20"/>
      <c r="N6" s="20"/>
      <c r="O6" s="20"/>
      <c r="P6" s="20"/>
      <c r="Q6" s="20"/>
      <c r="R6" s="20"/>
      <c r="S6" s="20"/>
      <c r="T6" s="20"/>
      <c r="U6" s="20"/>
      <c r="V6" s="20"/>
    </row>
    <row r="7" spans="1:22" ht="19" x14ac:dyDescent="0.25">
      <c r="A7" s="20"/>
      <c r="B7" s="29" t="s">
        <v>549</v>
      </c>
      <c r="C7" s="27">
        <v>5213116000</v>
      </c>
      <c r="D7" s="27">
        <v>3406194000</v>
      </c>
      <c r="E7" s="27">
        <v>3164960000</v>
      </c>
      <c r="F7" s="28">
        <v>2138556000</v>
      </c>
      <c r="G7" s="20"/>
      <c r="H7" s="20"/>
      <c r="I7" s="20"/>
      <c r="J7" s="20"/>
      <c r="K7" s="20"/>
      <c r="L7" s="20"/>
      <c r="M7" s="20"/>
      <c r="N7" s="20"/>
      <c r="O7" s="20"/>
      <c r="P7" s="20"/>
      <c r="Q7" s="20"/>
      <c r="R7" s="20"/>
      <c r="S7" s="20"/>
      <c r="T7" s="20"/>
      <c r="U7" s="20"/>
      <c r="V7" s="20"/>
    </row>
    <row r="8" spans="1:22" ht="19" x14ac:dyDescent="0.25">
      <c r="A8" s="20"/>
      <c r="B8" s="29" t="s">
        <v>550</v>
      </c>
      <c r="C8" s="27">
        <v>4740754000</v>
      </c>
      <c r="D8" s="27">
        <v>4659324000</v>
      </c>
      <c r="E8" s="27">
        <v>4573308000</v>
      </c>
      <c r="F8" s="28">
        <v>1910744000</v>
      </c>
      <c r="G8" s="20"/>
      <c r="H8" s="20"/>
      <c r="I8" s="20"/>
      <c r="J8" s="20"/>
      <c r="K8" s="20"/>
      <c r="L8" s="20"/>
      <c r="M8" s="20"/>
      <c r="N8" s="20"/>
      <c r="O8" s="20"/>
      <c r="P8" s="20"/>
      <c r="Q8" s="20"/>
      <c r="R8" s="20"/>
      <c r="S8" s="20"/>
      <c r="T8" s="20"/>
      <c r="U8" s="20"/>
      <c r="V8" s="20"/>
    </row>
    <row r="9" spans="1:22" ht="19" x14ac:dyDescent="0.25">
      <c r="A9" s="20"/>
      <c r="B9" s="29" t="s">
        <v>551</v>
      </c>
      <c r="C9" s="27">
        <v>9953870000</v>
      </c>
      <c r="D9" s="27">
        <v>8065518000</v>
      </c>
      <c r="E9" s="27">
        <v>7738268000</v>
      </c>
      <c r="F9" s="28">
        <v>4049300000</v>
      </c>
      <c r="G9" s="20"/>
      <c r="H9" s="20"/>
      <c r="I9" s="20"/>
      <c r="J9" s="20"/>
      <c r="K9" s="20"/>
      <c r="L9" s="20"/>
      <c r="M9" s="20"/>
      <c r="N9" s="20"/>
      <c r="O9" s="20"/>
      <c r="P9" s="20"/>
      <c r="Q9" s="20"/>
      <c r="R9" s="20"/>
      <c r="S9" s="20"/>
      <c r="T9" s="20"/>
      <c r="U9" s="20"/>
      <c r="V9" s="20"/>
    </row>
    <row r="10" spans="1:22" ht="19" x14ac:dyDescent="0.25">
      <c r="A10" s="20"/>
      <c r="B10" s="29" t="s">
        <v>552</v>
      </c>
      <c r="C10" s="27">
        <v>1305534000</v>
      </c>
      <c r="D10" s="27">
        <v>1188061000</v>
      </c>
      <c r="E10" s="27">
        <v>980265000</v>
      </c>
      <c r="F10" s="28">
        <v>857817000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4858066000</v>
      </c>
      <c r="D12" s="27">
        <v>4163212000</v>
      </c>
      <c r="E12" s="27">
        <v>3714843000</v>
      </c>
      <c r="F12" s="28">
        <v>3264967000</v>
      </c>
      <c r="G12" s="20"/>
      <c r="H12" s="20"/>
      <c r="I12" s="20"/>
      <c r="J12" s="20"/>
      <c r="K12" s="20"/>
      <c r="L12" s="20"/>
      <c r="M12" s="20"/>
      <c r="N12" s="20"/>
      <c r="O12" s="20"/>
      <c r="P12" s="20"/>
      <c r="Q12" s="20"/>
      <c r="R12" s="20"/>
      <c r="S12" s="20"/>
      <c r="T12" s="20"/>
      <c r="U12" s="20"/>
      <c r="V12" s="20"/>
    </row>
    <row r="13" spans="1:22" ht="19" x14ac:dyDescent="0.25">
      <c r="A13" s="20"/>
      <c r="B13" s="29" t="s">
        <v>555</v>
      </c>
      <c r="C13" s="27">
        <v>6283355000</v>
      </c>
      <c r="D13" s="27">
        <v>5398819000</v>
      </c>
      <c r="E13" s="27">
        <v>5116921000</v>
      </c>
      <c r="F13" s="28">
        <v>4348972000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1575952000</v>
      </c>
      <c r="D17" s="34">
        <v>1130312000</v>
      </c>
      <c r="E17" s="34">
        <v>582390000</v>
      </c>
      <c r="F17" s="35">
        <v>1115977000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0.60932590881639481</v>
      </c>
      <c r="D24" s="50">
        <f>D17/(D4)</f>
        <v>0.50010375394607887</v>
      </c>
      <c r="E24" s="50">
        <f>E17/(E4)</f>
        <v>0.26958730770049744</v>
      </c>
      <c r="F24" s="51">
        <f>F17/(F4)</f>
        <v>0.61401726876628959</v>
      </c>
      <c r="G24" s="46">
        <f>(IF(C24 &gt; 0.5, 100, IF(C24 &gt;= 0.2, 50, 0))) +
  (IF(D24 &gt; 0.5, 100, IF(D24 &gt;= 0.2, 50, 0))) +
  (IF(E24 &gt; 0.5, 100, IF(E24 &gt;= 0.2, 50, 0))) +
  (IF(F24 &gt; 0.5, 100, IF(F24 &gt;= 0.2, 50, 0)))</f>
        <v>350</v>
      </c>
      <c r="H24" s="47" t="s">
        <v>571</v>
      </c>
      <c r="I24" s="20"/>
      <c r="J24" s="20"/>
      <c r="K24" s="20"/>
      <c r="L24" s="20"/>
      <c r="M24" s="20"/>
      <c r="N24" s="20"/>
      <c r="O24" s="20"/>
      <c r="P24" s="20"/>
      <c r="Q24" s="20"/>
      <c r="R24" s="20"/>
      <c r="S24" s="20"/>
      <c r="T24" s="20"/>
      <c r="U24" s="20"/>
      <c r="V24" s="20"/>
    </row>
    <row r="25" spans="1:22" x14ac:dyDescent="0.2">
      <c r="A25" s="20"/>
      <c r="B25" s="39" t="s">
        <v>487</v>
      </c>
      <c r="C25" s="50">
        <f>C17/C6</f>
        <v>9.7057964030183727E-2</v>
      </c>
      <c r="D25" s="50">
        <f>D17/D6</f>
        <v>8.3948582095055999E-2</v>
      </c>
      <c r="E25" s="50">
        <f>E17/E6</f>
        <v>4.5303884680341924E-2</v>
      </c>
      <c r="F25" s="51">
        <f>F17/F6</f>
        <v>0.13288174043422266</v>
      </c>
      <c r="G25" s="46">
        <f>(IF(C25 &gt; 0.17, 100, IF(C25 &gt;= 0.1, 50, 0))) +
  (IF(D25 &gt; 0.17, 100, IF(D25 &gt;= 0.1, 50, 0))) +
  (IF(E25 &gt; 0.17, 100, IF(E25 &gt;= 0.1, 50, 0))) +
  (IF(F25 &gt; 0.17, 100, IF(F25 &gt;= 0.1, 50, 0)))</f>
        <v>50</v>
      </c>
      <c r="H25" s="47" t="s">
        <v>572</v>
      </c>
      <c r="I25" s="20"/>
      <c r="J25" s="20"/>
      <c r="K25" s="20"/>
      <c r="L25" s="20"/>
      <c r="M25" s="20"/>
      <c r="N25" s="20"/>
      <c r="O25" s="20"/>
      <c r="P25" s="20"/>
      <c r="Q25" s="20"/>
      <c r="R25" s="20"/>
      <c r="S25" s="20"/>
      <c r="T25" s="20"/>
      <c r="U25" s="20"/>
      <c r="V25" s="20"/>
    </row>
    <row r="26" spans="1:22" x14ac:dyDescent="0.2">
      <c r="A26" s="20"/>
      <c r="B26" s="39" t="s">
        <v>489</v>
      </c>
      <c r="C26" s="50">
        <f>C8/C6</f>
        <v>0.29196823964686086</v>
      </c>
      <c r="D26" s="50">
        <f>D8/D6</f>
        <v>0.34604927075131886</v>
      </c>
      <c r="E26" s="50">
        <f>E8/E6</f>
        <v>0.35575579635585286</v>
      </c>
      <c r="F26" s="51">
        <f>F8/F6</f>
        <v>0.22751632716825557</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1.311637316081445</v>
      </c>
      <c r="D27" s="50">
        <f>D9/(D13+D10)</f>
        <v>1.2244823042168675</v>
      </c>
      <c r="E27" s="50">
        <f>E9/(E13+E10)</f>
        <v>1.2691539998943775</v>
      </c>
      <c r="F27" s="51">
        <f>F9/(F13+F10)</f>
        <v>0.77769619625454378</v>
      </c>
      <c r="G27" s="46">
        <f>(IF(C27 &lt; 0.8, 100, IF(C27 &lt; 1, 50, 0))) +
  (IF(D27 &lt; 0.8, 100, IF(D27 &lt; 1, 50, 0))) +
  (IF(E27 &lt; 0.8, 100, IF(E27 &lt; 1, 50, 0))) +
  (IF(F27 &lt; 0.8, 100, IF(F27 &lt; 1, 50, 0)))</f>
        <v>100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0.14179626658839731</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0.2076657070619955</v>
      </c>
      <c r="D31" s="50">
        <f>D17/(D13+D10)</f>
        <v>0.17160051496307813</v>
      </c>
      <c r="E31" s="50">
        <f>E17/(E13+E10)</f>
        <v>9.5517833964717497E-2</v>
      </c>
      <c r="F31" s="51">
        <f>F17/(F13+F10)</f>
        <v>0.21433113575372462</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599</v>
      </c>
      <c r="D2" s="23" t="s">
        <v>600</v>
      </c>
      <c r="E2" s="23" t="s">
        <v>601</v>
      </c>
      <c r="F2" s="23" t="s">
        <v>602</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0.60083333333333333</v>
      </c>
      <c r="J2" s="20"/>
      <c r="K2" s="20"/>
      <c r="L2" s="20"/>
      <c r="M2" s="20"/>
      <c r="N2" s="20"/>
      <c r="O2" s="20"/>
      <c r="P2" s="20"/>
      <c r="Q2" s="20"/>
      <c r="R2" s="20"/>
      <c r="S2" s="20"/>
      <c r="T2" s="20"/>
      <c r="U2" s="20"/>
      <c r="V2" s="20"/>
    </row>
    <row r="3" spans="1:22" ht="19" x14ac:dyDescent="0.25">
      <c r="A3" s="20"/>
      <c r="B3" s="26" t="s">
        <v>545</v>
      </c>
      <c r="C3" s="27">
        <v>6422000000</v>
      </c>
      <c r="D3" s="27">
        <v>6341000000</v>
      </c>
      <c r="E3" s="27">
        <v>3228000000</v>
      </c>
      <c r="F3" s="28">
        <v>2598000000</v>
      </c>
      <c r="G3" s="20"/>
      <c r="H3" s="20"/>
      <c r="I3" s="20"/>
      <c r="J3" s="20"/>
      <c r="K3" s="20"/>
      <c r="L3" s="20"/>
      <c r="M3" s="20"/>
      <c r="N3" s="20"/>
      <c r="O3" s="20"/>
      <c r="P3" s="20"/>
      <c r="Q3" s="20"/>
      <c r="R3" s="20"/>
      <c r="S3" s="20"/>
      <c r="T3" s="20"/>
      <c r="U3" s="20"/>
      <c r="V3" s="20"/>
    </row>
    <row r="4" spans="1:22" ht="19" x14ac:dyDescent="0.25">
      <c r="A4" s="20"/>
      <c r="B4" s="29" t="s">
        <v>546</v>
      </c>
      <c r="C4" s="27">
        <v>5042000000</v>
      </c>
      <c r="D4" s="27">
        <v>5168000000</v>
      </c>
      <c r="E4" s="27">
        <v>4559000000</v>
      </c>
      <c r="F4" s="28">
        <v>3711000000</v>
      </c>
      <c r="G4" s="20"/>
      <c r="H4" s="20"/>
      <c r="I4" s="20"/>
      <c r="J4" s="20"/>
      <c r="K4" s="20"/>
      <c r="L4" s="20"/>
      <c r="M4" s="20"/>
      <c r="N4" s="20"/>
      <c r="O4" s="20"/>
      <c r="P4" s="20"/>
      <c r="Q4" s="20"/>
      <c r="R4" s="20"/>
      <c r="S4" s="20"/>
      <c r="T4" s="20"/>
      <c r="U4" s="20"/>
      <c r="V4" s="20"/>
    </row>
    <row r="5" spans="1:22" ht="19" x14ac:dyDescent="0.25">
      <c r="A5" s="20"/>
      <c r="B5" s="29" t="s">
        <v>547</v>
      </c>
      <c r="C5" s="27">
        <v>10642000000</v>
      </c>
      <c r="D5" s="27">
        <v>10508000000</v>
      </c>
      <c r="E5" s="27">
        <v>7246000000</v>
      </c>
      <c r="F5" s="28">
        <v>6323000000</v>
      </c>
      <c r="G5" s="20"/>
      <c r="H5" s="20"/>
      <c r="I5" s="20"/>
      <c r="J5" s="20"/>
      <c r="K5" s="20"/>
      <c r="L5" s="20"/>
      <c r="M5" s="20"/>
      <c r="N5" s="20"/>
      <c r="O5" s="20"/>
      <c r="P5" s="20"/>
      <c r="Q5" s="20"/>
      <c r="R5" s="20"/>
      <c r="S5" s="20"/>
      <c r="T5" s="20"/>
      <c r="U5" s="20"/>
      <c r="V5" s="20"/>
    </row>
    <row r="6" spans="1:22" ht="19" x14ac:dyDescent="0.25">
      <c r="A6" s="20"/>
      <c r="B6" s="29" t="s">
        <v>548</v>
      </c>
      <c r="C6" s="27">
        <v>51040000000</v>
      </c>
      <c r="D6" s="27">
        <v>49014000000</v>
      </c>
      <c r="E6" s="27">
        <v>41240000000</v>
      </c>
      <c r="F6" s="28">
        <v>35594000000</v>
      </c>
      <c r="G6" s="20"/>
      <c r="H6" s="20"/>
      <c r="I6" s="20"/>
      <c r="J6" s="20"/>
      <c r="K6" s="20"/>
      <c r="L6" s="20"/>
      <c r="M6" s="20"/>
      <c r="N6" s="20"/>
      <c r="O6" s="20"/>
      <c r="P6" s="20"/>
      <c r="Q6" s="20"/>
      <c r="R6" s="20"/>
      <c r="S6" s="20"/>
      <c r="T6" s="20"/>
      <c r="U6" s="20"/>
      <c r="V6" s="20"/>
    </row>
    <row r="7" spans="1:22" ht="19" x14ac:dyDescent="0.25">
      <c r="A7" s="20"/>
      <c r="B7" s="29" t="s">
        <v>549</v>
      </c>
      <c r="C7" s="27">
        <v>9628000000</v>
      </c>
      <c r="D7" s="27">
        <v>11866000000</v>
      </c>
      <c r="E7" s="27">
        <v>11951000000</v>
      </c>
      <c r="F7" s="28">
        <v>8672000000</v>
      </c>
      <c r="G7" s="20"/>
      <c r="H7" s="20"/>
      <c r="I7" s="20"/>
      <c r="J7" s="20"/>
      <c r="K7" s="20"/>
      <c r="L7" s="20"/>
      <c r="M7" s="20"/>
      <c r="N7" s="20"/>
      <c r="O7" s="20"/>
      <c r="P7" s="20"/>
      <c r="Q7" s="20"/>
      <c r="R7" s="20"/>
      <c r="S7" s="20"/>
      <c r="T7" s="20"/>
      <c r="U7" s="20"/>
      <c r="V7" s="20"/>
    </row>
    <row r="8" spans="1:22" ht="19" x14ac:dyDescent="0.25">
      <c r="A8" s="20"/>
      <c r="B8" s="29" t="s">
        <v>550</v>
      </c>
      <c r="C8" s="27">
        <v>19831000000</v>
      </c>
      <c r="D8" s="27">
        <v>19135000000</v>
      </c>
      <c r="E8" s="27">
        <v>19339000000</v>
      </c>
      <c r="F8" s="28">
        <v>20845000000</v>
      </c>
      <c r="G8" s="20"/>
      <c r="H8" s="20"/>
      <c r="I8" s="20"/>
      <c r="J8" s="20"/>
      <c r="K8" s="20"/>
      <c r="L8" s="20"/>
      <c r="M8" s="20"/>
      <c r="N8" s="20"/>
      <c r="O8" s="20"/>
      <c r="P8" s="20"/>
      <c r="Q8" s="20"/>
      <c r="R8" s="20"/>
      <c r="S8" s="20"/>
      <c r="T8" s="20"/>
      <c r="U8" s="20"/>
      <c r="V8" s="20"/>
    </row>
    <row r="9" spans="1:22" ht="19" x14ac:dyDescent="0.25">
      <c r="A9" s="20"/>
      <c r="B9" s="29" t="s">
        <v>551</v>
      </c>
      <c r="C9" s="27">
        <v>29459000000</v>
      </c>
      <c r="D9" s="27">
        <v>31001000000</v>
      </c>
      <c r="E9" s="27">
        <v>31290000000</v>
      </c>
      <c r="F9" s="28">
        <v>29517000000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20733000000</v>
      </c>
      <c r="D12" s="27">
        <v>17840000000</v>
      </c>
      <c r="E12" s="27">
        <v>9822000000</v>
      </c>
      <c r="F12" s="28">
        <v>5284000000</v>
      </c>
      <c r="G12" s="20"/>
      <c r="H12" s="20"/>
      <c r="I12" s="20"/>
      <c r="J12" s="20"/>
      <c r="K12" s="20"/>
      <c r="L12" s="20"/>
      <c r="M12" s="20"/>
      <c r="N12" s="20"/>
      <c r="O12" s="20"/>
      <c r="P12" s="20"/>
      <c r="Q12" s="20"/>
      <c r="R12" s="20"/>
      <c r="S12" s="20"/>
      <c r="T12" s="20"/>
      <c r="U12" s="20"/>
      <c r="V12" s="20"/>
    </row>
    <row r="13" spans="1:22" ht="19" x14ac:dyDescent="0.25">
      <c r="A13" s="20"/>
      <c r="B13" s="29" t="s">
        <v>555</v>
      </c>
      <c r="C13" s="27">
        <v>21581000000</v>
      </c>
      <c r="D13" s="27">
        <v>18013000000</v>
      </c>
      <c r="E13" s="27">
        <v>9950000000</v>
      </c>
      <c r="F13" s="28">
        <v>6077000000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8818000000</v>
      </c>
      <c r="D15" s="27">
        <v>8194000000</v>
      </c>
      <c r="E15" s="27">
        <v>7176000000</v>
      </c>
      <c r="F15" s="28">
        <v>5975000000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11299000000</v>
      </c>
      <c r="D17" s="34">
        <v>9096000000</v>
      </c>
      <c r="E17" s="34">
        <v>10536000000</v>
      </c>
      <c r="F17" s="35">
        <v>5814000000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Fail</v>
      </c>
      <c r="E23" s="44" t="str">
        <f>IF(E17&gt;E7, "Pass", "Fail")</f>
        <v>Fail</v>
      </c>
      <c r="F23" s="49" t="str">
        <f>IF(F17&gt;F7, "Pass", "Fail")</f>
        <v>Fail</v>
      </c>
      <c r="G23" s="46">
        <f>(COUNTIF(C23:F23, "Pass") * 100) + (COUNTIF(C23:F23, "Fail") * 0)</f>
        <v>100</v>
      </c>
      <c r="H23" s="47" t="s">
        <v>570</v>
      </c>
      <c r="I23" s="20"/>
      <c r="J23" s="20"/>
      <c r="K23" s="20"/>
      <c r="L23" s="20"/>
      <c r="M23" s="20"/>
      <c r="N23" s="20"/>
      <c r="O23" s="20"/>
      <c r="P23" s="20"/>
      <c r="Q23" s="20"/>
      <c r="R23" s="20"/>
      <c r="S23" s="20"/>
      <c r="T23" s="20"/>
      <c r="U23" s="20"/>
      <c r="V23" s="20"/>
    </row>
    <row r="24" spans="1:22" x14ac:dyDescent="0.2">
      <c r="A24" s="20"/>
      <c r="B24" s="39" t="s">
        <v>499</v>
      </c>
      <c r="C24" s="50">
        <f>C17/(C4)</f>
        <v>2.2409758032526774</v>
      </c>
      <c r="D24" s="50">
        <f>D17/(D4)</f>
        <v>1.7600619195046439</v>
      </c>
      <c r="E24" s="50">
        <f>E17/(E4)</f>
        <v>2.3110331212985304</v>
      </c>
      <c r="F24" s="51">
        <f>F17/(F4)</f>
        <v>1.566693613581245</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0.22137539184952978</v>
      </c>
      <c r="D25" s="50">
        <f>D17/D6</f>
        <v>0.18557963030970742</v>
      </c>
      <c r="E25" s="50">
        <f>E17/E6</f>
        <v>0.25548011639185259</v>
      </c>
      <c r="F25" s="51">
        <f>F17/F6</f>
        <v>0.1633421363151093</v>
      </c>
      <c r="G25" s="46">
        <f>(IF(C25 &gt; 0.17, 100, IF(C25 &gt;= 0.1, 50, 0))) +
  (IF(D25 &gt; 0.17, 100, IF(D25 &gt;= 0.1, 50, 0))) +
  (IF(E25 &gt; 0.17, 100, IF(E25 &gt;= 0.1, 50, 0))) +
  (IF(F25 &gt; 0.17, 100, IF(F25 &gt;= 0.1, 50, 0)))</f>
        <v>350</v>
      </c>
      <c r="H25" s="47" t="s">
        <v>572</v>
      </c>
      <c r="I25" s="20"/>
      <c r="J25" s="20"/>
      <c r="K25" s="20"/>
      <c r="L25" s="20"/>
      <c r="M25" s="20"/>
      <c r="N25" s="20"/>
      <c r="O25" s="20"/>
      <c r="P25" s="20"/>
      <c r="Q25" s="20"/>
      <c r="R25" s="20"/>
      <c r="S25" s="20"/>
      <c r="T25" s="20"/>
      <c r="U25" s="20"/>
      <c r="V25" s="20"/>
    </row>
    <row r="26" spans="1:22" x14ac:dyDescent="0.2">
      <c r="A26" s="20"/>
      <c r="B26" s="39" t="s">
        <v>489</v>
      </c>
      <c r="C26" s="50">
        <f>C8/C6</f>
        <v>0.38853840125391848</v>
      </c>
      <c r="D26" s="50">
        <f>D8/D6</f>
        <v>0.39039866160688785</v>
      </c>
      <c r="E26" s="50">
        <f>E8/E6</f>
        <v>0.46893792434529585</v>
      </c>
      <c r="F26" s="51">
        <f>F8/F6</f>
        <v>0.58563240995673427</v>
      </c>
      <c r="G26" s="46">
        <f>(IF(C26 &lt; 0.5, 100, 0)) +
  (IF(D26 &lt; 0.5, 100, 0)) +
  (IF(E26 &lt; 0.5, 100, 0)) +
  (IF(F26 &lt; 0.5, 100, 0))</f>
        <v>300</v>
      </c>
      <c r="H26" s="47" t="s">
        <v>573</v>
      </c>
      <c r="I26" s="20"/>
      <c r="J26" s="20"/>
      <c r="K26" s="20"/>
      <c r="L26" s="20"/>
      <c r="M26" s="20"/>
      <c r="N26" s="20"/>
      <c r="O26" s="20"/>
      <c r="P26" s="20"/>
      <c r="Q26" s="20"/>
      <c r="R26" s="20"/>
      <c r="S26" s="20"/>
      <c r="T26" s="20"/>
      <c r="U26" s="20"/>
      <c r="V26" s="20"/>
    </row>
    <row r="27" spans="1:22" x14ac:dyDescent="0.2">
      <c r="A27" s="20"/>
      <c r="B27" s="39" t="s">
        <v>574</v>
      </c>
      <c r="C27" s="50">
        <f>C9/(C13+C10)</f>
        <v>1.3650433251471201</v>
      </c>
      <c r="D27" s="50">
        <f>D9/(D13+D10)</f>
        <v>1.7210348081940821</v>
      </c>
      <c r="E27" s="50">
        <f>E9/(E13+E10)</f>
        <v>3.1447236180904521</v>
      </c>
      <c r="F27" s="51">
        <f>F9/(F13+F10)</f>
        <v>4.8571663649827217</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0.61243781326729818</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0.52356239284555861</v>
      </c>
      <c r="D31" s="50">
        <f>D17/(D13+D10)</f>
        <v>0.50496863376450341</v>
      </c>
      <c r="E31" s="50">
        <f>E17/(E13+E10)</f>
        <v>1.058894472361809</v>
      </c>
      <c r="F31" s="51">
        <f>F17/(F13+F10)</f>
        <v>0.95672206680928085</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0.59916666666666674</v>
      </c>
      <c r="J2" s="20"/>
      <c r="K2" s="20"/>
      <c r="L2" s="20"/>
      <c r="M2" s="20"/>
      <c r="N2" s="20"/>
      <c r="O2" s="20"/>
      <c r="P2" s="20"/>
      <c r="Q2" s="20"/>
      <c r="R2" s="20"/>
      <c r="S2" s="20"/>
      <c r="T2" s="20"/>
      <c r="U2" s="20"/>
      <c r="V2" s="20"/>
    </row>
    <row r="3" spans="1:22" ht="19" x14ac:dyDescent="0.25">
      <c r="A3" s="20"/>
      <c r="B3" s="26" t="s">
        <v>545</v>
      </c>
      <c r="C3" s="27">
        <v>190000000</v>
      </c>
      <c r="D3" s="27">
        <v>192000000</v>
      </c>
      <c r="E3" s="27">
        <v>208000000</v>
      </c>
      <c r="F3" s="28">
        <v>223000000</v>
      </c>
      <c r="G3" s="20"/>
      <c r="H3" s="20"/>
      <c r="I3" s="20"/>
      <c r="J3" s="20"/>
      <c r="K3" s="20"/>
      <c r="L3" s="20"/>
      <c r="M3" s="20"/>
      <c r="N3" s="20"/>
      <c r="O3" s="20"/>
      <c r="P3" s="20"/>
      <c r="Q3" s="20"/>
      <c r="R3" s="20"/>
      <c r="S3" s="20"/>
      <c r="T3" s="20"/>
      <c r="U3" s="20"/>
      <c r="V3" s="20"/>
    </row>
    <row r="4" spans="1:22" ht="19" x14ac:dyDescent="0.25">
      <c r="A4" s="20"/>
      <c r="B4" s="29" t="s">
        <v>546</v>
      </c>
      <c r="C4" s="27">
        <v>2418000000</v>
      </c>
      <c r="D4" s="27">
        <v>2351000000</v>
      </c>
      <c r="E4" s="27">
        <v>2304000000</v>
      </c>
      <c r="F4" s="28">
        <v>2231000000</v>
      </c>
      <c r="G4" s="20"/>
      <c r="H4" s="20"/>
      <c r="I4" s="20"/>
      <c r="J4" s="20"/>
      <c r="K4" s="20"/>
      <c r="L4" s="20"/>
      <c r="M4" s="20"/>
      <c r="N4" s="20"/>
      <c r="O4" s="20"/>
      <c r="P4" s="20"/>
      <c r="Q4" s="20"/>
      <c r="R4" s="20"/>
      <c r="S4" s="20"/>
      <c r="T4" s="20"/>
      <c r="U4" s="20"/>
      <c r="V4" s="20"/>
    </row>
    <row r="5" spans="1:22" ht="19" x14ac:dyDescent="0.25">
      <c r="A5" s="20"/>
      <c r="B5" s="29" t="s">
        <v>547</v>
      </c>
      <c r="C5" s="27">
        <v>7733000000</v>
      </c>
      <c r="D5" s="27">
        <v>7220000000</v>
      </c>
      <c r="E5" s="27">
        <v>7095000000</v>
      </c>
      <c r="F5" s="28">
        <v>6873000000</v>
      </c>
      <c r="G5" s="20"/>
      <c r="H5" s="20"/>
      <c r="I5" s="20"/>
      <c r="J5" s="20"/>
      <c r="K5" s="20"/>
      <c r="L5" s="20"/>
      <c r="M5" s="20"/>
      <c r="N5" s="20"/>
      <c r="O5" s="20"/>
      <c r="P5" s="20"/>
      <c r="Q5" s="20"/>
      <c r="R5" s="20"/>
      <c r="S5" s="20"/>
      <c r="T5" s="20"/>
      <c r="U5" s="20"/>
      <c r="V5" s="20"/>
    </row>
    <row r="6" spans="1:22" ht="19" x14ac:dyDescent="0.25">
      <c r="A6" s="20"/>
      <c r="B6" s="29" t="s">
        <v>548</v>
      </c>
      <c r="C6" s="27">
        <v>14022000000</v>
      </c>
      <c r="D6" s="27">
        <v>12837000000</v>
      </c>
      <c r="E6" s="27">
        <v>13611000000</v>
      </c>
      <c r="F6" s="28">
        <v>14026000000</v>
      </c>
      <c r="G6" s="20"/>
      <c r="H6" s="20"/>
      <c r="I6" s="20"/>
      <c r="J6" s="20"/>
      <c r="K6" s="20"/>
      <c r="L6" s="20"/>
      <c r="M6" s="20"/>
      <c r="N6" s="20"/>
      <c r="O6" s="20"/>
      <c r="P6" s="20"/>
      <c r="Q6" s="20"/>
      <c r="R6" s="20"/>
      <c r="S6" s="20"/>
      <c r="T6" s="20"/>
      <c r="U6" s="20"/>
      <c r="V6" s="20"/>
    </row>
    <row r="7" spans="1:22" ht="19" x14ac:dyDescent="0.25">
      <c r="A7" s="20"/>
      <c r="B7" s="29" t="s">
        <v>549</v>
      </c>
      <c r="C7" s="27">
        <v>1815000000</v>
      </c>
      <c r="D7" s="27">
        <v>1551000000</v>
      </c>
      <c r="E7" s="27">
        <v>1753000000</v>
      </c>
      <c r="F7" s="28">
        <v>1776000000</v>
      </c>
      <c r="G7" s="20"/>
      <c r="H7" s="20"/>
      <c r="I7" s="20"/>
      <c r="J7" s="20"/>
      <c r="K7" s="20"/>
      <c r="L7" s="20"/>
      <c r="M7" s="20"/>
      <c r="N7" s="20"/>
      <c r="O7" s="20"/>
      <c r="P7" s="20"/>
      <c r="Q7" s="20"/>
      <c r="R7" s="20"/>
      <c r="S7" s="20"/>
      <c r="T7" s="20"/>
      <c r="U7" s="20"/>
      <c r="V7" s="20"/>
    </row>
    <row r="8" spans="1:22" ht="19" x14ac:dyDescent="0.25">
      <c r="A8" s="20"/>
      <c r="B8" s="29" t="s">
        <v>550</v>
      </c>
      <c r="C8" s="27">
        <v>5789000000</v>
      </c>
      <c r="D8" s="27">
        <v>5279000000</v>
      </c>
      <c r="E8" s="27">
        <v>5296000000</v>
      </c>
      <c r="F8" s="28">
        <v>5359000000</v>
      </c>
      <c r="G8" s="20"/>
      <c r="H8" s="20"/>
      <c r="I8" s="20"/>
      <c r="J8" s="20"/>
      <c r="K8" s="20"/>
      <c r="L8" s="20"/>
      <c r="M8" s="20"/>
      <c r="N8" s="20"/>
      <c r="O8" s="20"/>
      <c r="P8" s="20"/>
      <c r="Q8" s="20"/>
      <c r="R8" s="20"/>
      <c r="S8" s="20"/>
      <c r="T8" s="20"/>
      <c r="U8" s="20"/>
      <c r="V8" s="20"/>
    </row>
    <row r="9" spans="1:22" ht="19" x14ac:dyDescent="0.25">
      <c r="A9" s="20"/>
      <c r="B9" s="29" t="s">
        <v>551</v>
      </c>
      <c r="C9" s="27">
        <v>7604000000</v>
      </c>
      <c r="D9" s="27">
        <v>6830000000</v>
      </c>
      <c r="E9" s="27">
        <v>7049000000</v>
      </c>
      <c r="F9" s="28">
        <v>7135000000</v>
      </c>
      <c r="G9" s="20"/>
      <c r="H9" s="20"/>
      <c r="I9" s="20"/>
      <c r="J9" s="20"/>
      <c r="K9" s="20"/>
      <c r="L9" s="20"/>
      <c r="M9" s="20"/>
      <c r="N9" s="20"/>
      <c r="O9" s="20"/>
      <c r="P9" s="20"/>
      <c r="Q9" s="20"/>
      <c r="R9" s="20"/>
      <c r="S9" s="20"/>
      <c r="T9" s="20"/>
      <c r="U9" s="20"/>
      <c r="V9" s="20"/>
    </row>
    <row r="10" spans="1:22" ht="19" x14ac:dyDescent="0.25">
      <c r="A10" s="20"/>
      <c r="B10" s="29" t="s">
        <v>552</v>
      </c>
      <c r="C10" s="27">
        <v>4826000000</v>
      </c>
      <c r="D10" s="27">
        <v>4673000000</v>
      </c>
      <c r="E10" s="27">
        <v>3453000000</v>
      </c>
      <c r="F10" s="28">
        <v>5366000000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8825000000</v>
      </c>
      <c r="D12" s="27">
        <v>8290000000</v>
      </c>
      <c r="E12" s="27">
        <v>7649000000</v>
      </c>
      <c r="F12" s="28">
        <v>9303000000</v>
      </c>
      <c r="G12" s="20"/>
      <c r="H12" s="20"/>
      <c r="I12" s="20"/>
      <c r="J12" s="20"/>
      <c r="K12" s="20"/>
      <c r="L12" s="20"/>
      <c r="M12" s="20"/>
      <c r="N12" s="20"/>
      <c r="O12" s="20"/>
      <c r="P12" s="20"/>
      <c r="Q12" s="20"/>
      <c r="R12" s="20"/>
      <c r="S12" s="20"/>
      <c r="T12" s="20"/>
      <c r="U12" s="20"/>
      <c r="V12" s="20"/>
    </row>
    <row r="13" spans="1:22" ht="19" x14ac:dyDescent="0.25">
      <c r="A13" s="20"/>
      <c r="B13" s="29" t="s">
        <v>555</v>
      </c>
      <c r="C13" s="27">
        <v>6418000000</v>
      </c>
      <c r="D13" s="27">
        <v>6007000000</v>
      </c>
      <c r="E13" s="27">
        <v>6562000000</v>
      </c>
      <c r="F13" s="28">
        <v>6891000000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1272000000</v>
      </c>
      <c r="D17" s="34">
        <v>1718000000</v>
      </c>
      <c r="E17" s="34">
        <v>2233000000</v>
      </c>
      <c r="F17" s="35">
        <v>2005000000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Fail</v>
      </c>
      <c r="E22" s="44" t="str">
        <f>IF(E17&gt;F17, "Pass", "Fail")</f>
        <v>Pass</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Pass</v>
      </c>
      <c r="E23" s="44" t="str">
        <f>IF(E17&gt;E7, "Pass", "Fail")</f>
        <v>Pass</v>
      </c>
      <c r="F23" s="49" t="str">
        <f>IF(F17&gt;F7, "Pass", "Fail")</f>
        <v>Pass</v>
      </c>
      <c r="G23" s="46">
        <f>(COUNTIF(C23:F23, "Pass") * 100) + (COUNTIF(C23:F23, "Fail") * 0)</f>
        <v>300</v>
      </c>
      <c r="H23" s="47" t="s">
        <v>570</v>
      </c>
      <c r="I23" s="20"/>
      <c r="J23" s="20"/>
      <c r="K23" s="20"/>
      <c r="L23" s="20"/>
      <c r="M23" s="20"/>
      <c r="N23" s="20"/>
      <c r="O23" s="20"/>
      <c r="P23" s="20"/>
      <c r="Q23" s="20"/>
      <c r="R23" s="20"/>
      <c r="S23" s="20"/>
      <c r="T23" s="20"/>
      <c r="U23" s="20"/>
      <c r="V23" s="20"/>
    </row>
    <row r="24" spans="1:22" x14ac:dyDescent="0.2">
      <c r="A24" s="20"/>
      <c r="B24" s="39" t="s">
        <v>499</v>
      </c>
      <c r="C24" s="50">
        <f>C17/(C4)</f>
        <v>0.52605459057071957</v>
      </c>
      <c r="D24" s="50">
        <f>D17/(D4)</f>
        <v>0.73075287111867293</v>
      </c>
      <c r="E24" s="50">
        <f>E17/(E4)</f>
        <v>0.96918402777777779</v>
      </c>
      <c r="F24" s="51">
        <f>F17/(F4)</f>
        <v>0.898700134468848</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9.0714591356439875E-2</v>
      </c>
      <c r="D25" s="50">
        <f>D17/D6</f>
        <v>0.13383189218664798</v>
      </c>
      <c r="E25" s="50">
        <f>E17/E6</f>
        <v>0.16405848211005805</v>
      </c>
      <c r="F25" s="51">
        <f>F17/F6</f>
        <v>0.14294880935405674</v>
      </c>
      <c r="G25" s="46">
        <f>(IF(C25 &gt; 0.17, 100, IF(C25 &gt;= 0.1, 50, 0))) +
  (IF(D25 &gt; 0.17, 100, IF(D25 &gt;= 0.1, 50, 0))) +
  (IF(E25 &gt; 0.17, 100, IF(E25 &gt;= 0.1, 50, 0))) +
  (IF(F25 &gt; 0.17, 100, IF(F25 &gt;= 0.1, 50, 0)))</f>
        <v>150</v>
      </c>
      <c r="H25" s="47" t="s">
        <v>572</v>
      </c>
      <c r="I25" s="20"/>
      <c r="J25" s="20"/>
      <c r="K25" s="20"/>
      <c r="L25" s="20"/>
      <c r="M25" s="20"/>
      <c r="N25" s="20"/>
      <c r="O25" s="20"/>
      <c r="P25" s="20"/>
      <c r="Q25" s="20"/>
      <c r="R25" s="20"/>
      <c r="S25" s="20"/>
      <c r="T25" s="20"/>
      <c r="U25" s="20"/>
      <c r="V25" s="20"/>
    </row>
    <row r="26" spans="1:22" x14ac:dyDescent="0.2">
      <c r="A26" s="20"/>
      <c r="B26" s="39" t="s">
        <v>489</v>
      </c>
      <c r="C26" s="50">
        <f>C8/C6</f>
        <v>0.41285123377549565</v>
      </c>
      <c r="D26" s="50">
        <f>D8/D6</f>
        <v>0.4112331541637454</v>
      </c>
      <c r="E26" s="50">
        <f>E8/E6</f>
        <v>0.38909705385350085</v>
      </c>
      <c r="F26" s="51">
        <f>F8/F6</f>
        <v>0.38207614430343645</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0.67627178939879051</v>
      </c>
      <c r="D27" s="50">
        <f>D9/(D13+D10)</f>
        <v>0.63951310861423216</v>
      </c>
      <c r="E27" s="50">
        <f>E9/(E13+E10)</f>
        <v>0.70384423364952575</v>
      </c>
      <c r="F27" s="51">
        <f>F9/(F13+F10)</f>
        <v>0.58211634168230397</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-9.8182402907980113E-3</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0.11312700106723586</v>
      </c>
      <c r="D31" s="50">
        <f>D17/(D13+D10)</f>
        <v>0.16086142322097377</v>
      </c>
      <c r="E31" s="50">
        <f>E17/(E13+E10)</f>
        <v>0.22296555167249127</v>
      </c>
      <c r="F31" s="51">
        <f>F17/(F13+F10)</f>
        <v>0.16357999510483806</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626</v>
      </c>
      <c r="D2" s="23" t="s">
        <v>627</v>
      </c>
      <c r="E2" s="23" t="s">
        <v>628</v>
      </c>
      <c r="F2" s="23" t="s">
        <v>629</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0.46041666666666664</v>
      </c>
      <c r="J2" s="20"/>
      <c r="K2" s="20"/>
      <c r="L2" s="20"/>
      <c r="M2" s="20"/>
      <c r="N2" s="20"/>
      <c r="O2" s="20"/>
      <c r="P2" s="20"/>
      <c r="Q2" s="20"/>
      <c r="R2" s="20"/>
      <c r="S2" s="20"/>
      <c r="T2" s="20"/>
      <c r="U2" s="20"/>
      <c r="V2" s="20"/>
    </row>
    <row r="3" spans="1:22" ht="19" x14ac:dyDescent="0.25">
      <c r="A3" s="20"/>
      <c r="B3" s="26" t="s">
        <v>545</v>
      </c>
      <c r="C3" s="27">
        <v>902200000</v>
      </c>
      <c r="D3" s="27">
        <v>1071300000</v>
      </c>
      <c r="E3" s="27">
        <v>977300000</v>
      </c>
      <c r="F3" s="28">
        <v>759000000</v>
      </c>
      <c r="G3" s="20"/>
      <c r="H3" s="20"/>
      <c r="I3" s="20"/>
      <c r="J3" s="20"/>
      <c r="K3" s="20"/>
      <c r="L3" s="20"/>
      <c r="M3" s="20"/>
      <c r="N3" s="20"/>
      <c r="O3" s="20"/>
      <c r="P3" s="20"/>
      <c r="Q3" s="20"/>
      <c r="R3" s="20"/>
      <c r="S3" s="20"/>
      <c r="T3" s="20"/>
      <c r="U3" s="20"/>
      <c r="V3" s="20"/>
    </row>
    <row r="4" spans="1:22" ht="19" x14ac:dyDescent="0.25">
      <c r="A4" s="20"/>
      <c r="B4" s="29" t="s">
        <v>546</v>
      </c>
      <c r="C4" s="27">
        <v>1865000000</v>
      </c>
      <c r="D4" s="27">
        <v>2089500000</v>
      </c>
      <c r="E4" s="27">
        <v>2080800000</v>
      </c>
      <c r="F4" s="28">
        <v>2253500000</v>
      </c>
      <c r="G4" s="20"/>
      <c r="H4" s="20"/>
      <c r="I4" s="20"/>
      <c r="J4" s="20"/>
      <c r="K4" s="20"/>
      <c r="L4" s="20"/>
      <c r="M4" s="20"/>
      <c r="N4" s="20"/>
      <c r="O4" s="20"/>
      <c r="P4" s="20"/>
      <c r="Q4" s="20"/>
      <c r="R4" s="20"/>
      <c r="S4" s="20"/>
      <c r="T4" s="20"/>
      <c r="U4" s="20"/>
      <c r="V4" s="20"/>
    </row>
    <row r="5" spans="1:22" ht="19" x14ac:dyDescent="0.25">
      <c r="A5" s="20"/>
      <c r="B5" s="29" t="s">
        <v>547</v>
      </c>
      <c r="C5" s="27">
        <v>888100000</v>
      </c>
      <c r="D5" s="27">
        <v>898900000</v>
      </c>
      <c r="E5" s="27">
        <v>908700000</v>
      </c>
      <c r="F5" s="28">
        <v>934600000</v>
      </c>
      <c r="G5" s="20"/>
      <c r="H5" s="20"/>
      <c r="I5" s="20"/>
      <c r="J5" s="20"/>
      <c r="K5" s="20"/>
      <c r="L5" s="20"/>
      <c r="M5" s="20"/>
      <c r="N5" s="20"/>
      <c r="O5" s="20"/>
      <c r="P5" s="20"/>
      <c r="Q5" s="20"/>
      <c r="R5" s="20"/>
      <c r="S5" s="20"/>
      <c r="T5" s="20"/>
      <c r="U5" s="20"/>
      <c r="V5" s="20"/>
    </row>
    <row r="6" spans="1:22" ht="19" x14ac:dyDescent="0.25">
      <c r="A6" s="20"/>
      <c r="B6" s="29" t="s">
        <v>548</v>
      </c>
      <c r="C6" s="27">
        <v>6602600000</v>
      </c>
      <c r="D6" s="27">
        <v>6789500000</v>
      </c>
      <c r="E6" s="27">
        <v>7724700000</v>
      </c>
      <c r="F6" s="28">
        <v>7887500000</v>
      </c>
      <c r="G6" s="20"/>
      <c r="H6" s="20"/>
      <c r="I6" s="20"/>
      <c r="J6" s="20"/>
      <c r="K6" s="20"/>
      <c r="L6" s="20"/>
      <c r="M6" s="20"/>
      <c r="N6" s="20"/>
      <c r="O6" s="20"/>
      <c r="P6" s="20"/>
      <c r="Q6" s="20"/>
      <c r="R6" s="20"/>
      <c r="S6" s="20"/>
      <c r="T6" s="20"/>
      <c r="U6" s="20"/>
      <c r="V6" s="20"/>
    </row>
    <row r="7" spans="1:22" ht="19" x14ac:dyDescent="0.25">
      <c r="A7" s="20"/>
      <c r="B7" s="29" t="s">
        <v>549</v>
      </c>
      <c r="C7" s="27">
        <v>1467200000</v>
      </c>
      <c r="D7" s="27">
        <v>1493500000</v>
      </c>
      <c r="E7" s="27">
        <v>2255700000</v>
      </c>
      <c r="F7" s="28">
        <v>1584800000</v>
      </c>
      <c r="G7" s="20"/>
      <c r="H7" s="20"/>
      <c r="I7" s="20"/>
      <c r="J7" s="20"/>
      <c r="K7" s="20"/>
      <c r="L7" s="20"/>
      <c r="M7" s="20"/>
      <c r="N7" s="20"/>
      <c r="O7" s="20"/>
      <c r="P7" s="20"/>
      <c r="Q7" s="20"/>
      <c r="R7" s="20"/>
      <c r="S7" s="20"/>
      <c r="T7" s="20"/>
      <c r="U7" s="20"/>
      <c r="V7" s="20"/>
    </row>
    <row r="8" spans="1:22" ht="19" x14ac:dyDescent="0.25">
      <c r="A8" s="20"/>
      <c r="B8" s="29" t="s">
        <v>550</v>
      </c>
      <c r="C8" s="27">
        <v>2685100000</v>
      </c>
      <c r="D8" s="27">
        <v>2865500000</v>
      </c>
      <c r="E8" s="27">
        <v>2933000000</v>
      </c>
      <c r="F8" s="28">
        <v>3698300000</v>
      </c>
      <c r="G8" s="20"/>
      <c r="H8" s="20"/>
      <c r="I8" s="20"/>
      <c r="J8" s="20"/>
      <c r="K8" s="20"/>
      <c r="L8" s="20"/>
      <c r="M8" s="20"/>
      <c r="N8" s="20"/>
      <c r="O8" s="20"/>
      <c r="P8" s="20"/>
      <c r="Q8" s="20"/>
      <c r="R8" s="20"/>
      <c r="S8" s="20"/>
      <c r="T8" s="20"/>
      <c r="U8" s="20"/>
      <c r="V8" s="20"/>
    </row>
    <row r="9" spans="1:22" ht="19" x14ac:dyDescent="0.25">
      <c r="A9" s="20"/>
      <c r="B9" s="29" t="s">
        <v>551</v>
      </c>
      <c r="C9" s="27">
        <v>4152300000</v>
      </c>
      <c r="D9" s="27">
        <v>4359000000</v>
      </c>
      <c r="E9" s="27">
        <v>5188700000</v>
      </c>
      <c r="F9" s="28">
        <v>5283100000</v>
      </c>
      <c r="G9" s="20"/>
      <c r="H9" s="20"/>
      <c r="I9" s="20"/>
      <c r="J9" s="20"/>
      <c r="K9" s="20"/>
      <c r="L9" s="20"/>
      <c r="M9" s="20"/>
      <c r="N9" s="20"/>
      <c r="O9" s="20"/>
      <c r="P9" s="20"/>
      <c r="Q9" s="20"/>
      <c r="R9" s="20"/>
      <c r="S9" s="20"/>
      <c r="T9" s="20"/>
      <c r="U9" s="20"/>
      <c r="V9" s="20"/>
    </row>
    <row r="10" spans="1:22" ht="19" x14ac:dyDescent="0.25">
      <c r="A10" s="20"/>
      <c r="B10" s="29" t="s">
        <v>552</v>
      </c>
      <c r="C10" s="27">
        <v>7250300000</v>
      </c>
      <c r="D10" s="27">
        <v>6797300000</v>
      </c>
      <c r="E10" s="27">
        <v>6308700000</v>
      </c>
      <c r="F10" s="28">
        <v>5816100000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7051600000</v>
      </c>
      <c r="D12" s="27">
        <v>6598200000</v>
      </c>
      <c r="E12" s="27">
        <v>6274900000</v>
      </c>
      <c r="F12" s="28">
        <v>5872900000</v>
      </c>
      <c r="G12" s="20"/>
      <c r="H12" s="20"/>
      <c r="I12" s="20"/>
      <c r="J12" s="20"/>
      <c r="K12" s="20"/>
      <c r="L12" s="20"/>
      <c r="M12" s="20"/>
      <c r="N12" s="20"/>
      <c r="O12" s="20"/>
      <c r="P12" s="20"/>
      <c r="Q12" s="20"/>
      <c r="R12" s="20"/>
      <c r="S12" s="20"/>
      <c r="T12" s="20"/>
      <c r="U12" s="20"/>
      <c r="V12" s="20"/>
    </row>
    <row r="13" spans="1:22" ht="19" x14ac:dyDescent="0.25">
      <c r="A13" s="20"/>
      <c r="B13" s="29" t="s">
        <v>555</v>
      </c>
      <c r="C13" s="27">
        <v>2450300000</v>
      </c>
      <c r="D13" s="27">
        <v>2430500000</v>
      </c>
      <c r="E13" s="27">
        <v>2536000000</v>
      </c>
      <c r="F13" s="28">
        <v>2604400000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1069700000</v>
      </c>
      <c r="D17" s="34">
        <v>411000000</v>
      </c>
      <c r="E17" s="34">
        <v>715900000</v>
      </c>
      <c r="F17" s="35">
        <v>380900000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0.5735656836461126</v>
      </c>
      <c r="D24" s="50">
        <f>D17/(D4)</f>
        <v>0.19669777458722182</v>
      </c>
      <c r="E24" s="50">
        <f>E17/(E4)</f>
        <v>0.34405036524413685</v>
      </c>
      <c r="F24" s="51">
        <f>F17/(F4)</f>
        <v>0.16902595961837141</v>
      </c>
      <c r="G24" s="46">
        <f>(IF(C24 &gt; 0.5, 100, IF(C24 &gt;= 0.2, 50, 0))) +
  (IF(D24 &gt; 0.5, 100, IF(D24 &gt;= 0.2, 50, 0))) +
  (IF(E24 &gt; 0.5, 100, IF(E24 &gt;= 0.2, 50, 0))) +
  (IF(F24 &gt; 0.5, 100, IF(F24 &gt;= 0.2, 50, 0)))</f>
        <v>150</v>
      </c>
      <c r="H24" s="47" t="s">
        <v>571</v>
      </c>
      <c r="I24" s="20"/>
      <c r="J24" s="20"/>
      <c r="K24" s="20"/>
      <c r="L24" s="20"/>
      <c r="M24" s="20"/>
      <c r="N24" s="20"/>
      <c r="O24" s="20"/>
      <c r="P24" s="20"/>
      <c r="Q24" s="20"/>
      <c r="R24" s="20"/>
      <c r="S24" s="20"/>
      <c r="T24" s="20"/>
      <c r="U24" s="20"/>
      <c r="V24" s="20"/>
    </row>
    <row r="25" spans="1:22" x14ac:dyDescent="0.2">
      <c r="A25" s="20"/>
      <c r="B25" s="39" t="s">
        <v>487</v>
      </c>
      <c r="C25" s="50">
        <f>C17/C6</f>
        <v>0.16201193469239392</v>
      </c>
      <c r="D25" s="50">
        <f>D17/D6</f>
        <v>6.0534649090507403E-2</v>
      </c>
      <c r="E25" s="50">
        <f>E17/E6</f>
        <v>9.2676738255207322E-2</v>
      </c>
      <c r="F25" s="51">
        <f>F17/F6</f>
        <v>4.8291600633914425E-2</v>
      </c>
      <c r="G25" s="46">
        <f>(IF(C25 &gt; 0.17, 100, IF(C25 &gt;= 0.1, 50, 0))) +
  (IF(D25 &gt; 0.17, 100, IF(D25 &gt;= 0.1, 50, 0))) +
  (IF(E25 &gt; 0.17, 100, IF(E25 &gt;= 0.1, 50, 0))) +
  (IF(F25 &gt; 0.17, 100, IF(F25 &gt;= 0.1, 50, 0)))</f>
        <v>50</v>
      </c>
      <c r="H25" s="47" t="s">
        <v>572</v>
      </c>
      <c r="I25" s="20"/>
      <c r="J25" s="20"/>
      <c r="K25" s="20"/>
      <c r="L25" s="20"/>
      <c r="M25" s="20"/>
      <c r="N25" s="20"/>
      <c r="O25" s="20"/>
      <c r="P25" s="20"/>
      <c r="Q25" s="20"/>
      <c r="R25" s="20"/>
      <c r="S25" s="20"/>
      <c r="T25" s="20"/>
      <c r="U25" s="20"/>
      <c r="V25" s="20"/>
    </row>
    <row r="26" spans="1:22" x14ac:dyDescent="0.2">
      <c r="A26" s="20"/>
      <c r="B26" s="39" t="s">
        <v>489</v>
      </c>
      <c r="C26" s="50">
        <f>C8/C6</f>
        <v>0.40667312876745526</v>
      </c>
      <c r="D26" s="50">
        <f>D8/D6</f>
        <v>0.42204875174902423</v>
      </c>
      <c r="E26" s="50">
        <f>E8/E6</f>
        <v>0.37969112069077116</v>
      </c>
      <c r="F26" s="51">
        <f>F8/F6</f>
        <v>0.46888114104595879</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0.42804568789559411</v>
      </c>
      <c r="D27" s="50">
        <f>D9/(D13+D10)</f>
        <v>0.47237694791824703</v>
      </c>
      <c r="E27" s="50">
        <f>E9/(E13+E10)</f>
        <v>0.58664510950060489</v>
      </c>
      <c r="F27" s="51">
        <f>F9/(F13+F10)</f>
        <v>0.62740929873522955</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6.2896147641297459E-2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0.11027152959610746</v>
      </c>
      <c r="D31" s="50">
        <f>D17/(D13+D10)</f>
        <v>4.4539326816792735E-2</v>
      </c>
      <c r="E31" s="50">
        <f>E17/(E13+E10)</f>
        <v>8.0941128585480568E-2</v>
      </c>
      <c r="F31" s="51">
        <f>F17/(F13+F10)</f>
        <v>4.5234843536607089E-2</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599</v>
      </c>
      <c r="D2" s="23" t="s">
        <v>600</v>
      </c>
      <c r="E2" s="23" t="s">
        <v>601</v>
      </c>
      <c r="F2" s="23" t="s">
        <v>602</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0.4991666666666667</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1121000000</v>
      </c>
      <c r="D4" s="27">
        <v>983000000</v>
      </c>
      <c r="E4" s="27">
        <v>945000000</v>
      </c>
      <c r="F4" s="28">
        <v>856000000</v>
      </c>
      <c r="G4" s="20"/>
      <c r="H4" s="20"/>
      <c r="I4" s="20"/>
      <c r="J4" s="20"/>
      <c r="K4" s="20"/>
      <c r="L4" s="20"/>
      <c r="M4" s="20"/>
      <c r="N4" s="20"/>
      <c r="O4" s="20"/>
      <c r="P4" s="20"/>
      <c r="Q4" s="20"/>
      <c r="R4" s="20"/>
      <c r="S4" s="20"/>
      <c r="T4" s="20"/>
      <c r="U4" s="20"/>
      <c r="V4" s="20"/>
    </row>
    <row r="5" spans="1:22" ht="19" x14ac:dyDescent="0.25">
      <c r="A5" s="20"/>
      <c r="B5" s="29" t="s">
        <v>547</v>
      </c>
      <c r="C5" s="27">
        <v>1437000000</v>
      </c>
      <c r="D5" s="27">
        <v>1422000000</v>
      </c>
      <c r="E5" s="27">
        <v>660000000</v>
      </c>
      <c r="F5" s="28">
        <v>466000000</v>
      </c>
      <c r="G5" s="20"/>
      <c r="H5" s="20"/>
      <c r="I5" s="20"/>
      <c r="J5" s="20"/>
      <c r="K5" s="20"/>
      <c r="L5" s="20"/>
      <c r="M5" s="20"/>
      <c r="N5" s="20"/>
      <c r="O5" s="20"/>
      <c r="P5" s="20"/>
      <c r="Q5" s="20"/>
      <c r="R5" s="20"/>
      <c r="S5" s="20"/>
      <c r="T5" s="20"/>
      <c r="U5" s="20"/>
      <c r="V5" s="20"/>
    </row>
    <row r="6" spans="1:22" ht="19" x14ac:dyDescent="0.25">
      <c r="A6" s="20"/>
      <c r="B6" s="29" t="s">
        <v>548</v>
      </c>
      <c r="C6" s="27">
        <v>78360000000</v>
      </c>
      <c r="D6" s="27">
        <v>80951000000</v>
      </c>
      <c r="E6" s="27">
        <v>61891000000</v>
      </c>
      <c r="F6" s="28">
        <v>47482000000</v>
      </c>
      <c r="G6" s="20"/>
      <c r="H6" s="20"/>
      <c r="I6" s="20"/>
      <c r="J6" s="20"/>
      <c r="K6" s="20"/>
      <c r="L6" s="20"/>
      <c r="M6" s="20"/>
      <c r="N6" s="20"/>
      <c r="O6" s="20"/>
      <c r="P6" s="20"/>
      <c r="Q6" s="20"/>
      <c r="R6" s="20"/>
      <c r="S6" s="20"/>
      <c r="T6" s="20"/>
      <c r="U6" s="20"/>
      <c r="V6" s="20"/>
    </row>
    <row r="7" spans="1:22" ht="19" x14ac:dyDescent="0.25">
      <c r="A7" s="20"/>
      <c r="B7" s="29" t="s">
        <v>549</v>
      </c>
      <c r="C7" s="27">
        <v>0</v>
      </c>
      <c r="D7" s="27">
        <v>0</v>
      </c>
      <c r="E7" s="27">
        <v>0</v>
      </c>
      <c r="F7" s="28">
        <v>0</v>
      </c>
      <c r="G7" s="20"/>
      <c r="H7" s="20"/>
      <c r="I7" s="20"/>
      <c r="J7" s="20"/>
      <c r="K7" s="20"/>
      <c r="L7" s="20"/>
      <c r="M7" s="20"/>
      <c r="N7" s="20"/>
      <c r="O7" s="20"/>
      <c r="P7" s="20"/>
      <c r="Q7" s="20"/>
      <c r="R7" s="20"/>
      <c r="S7" s="20"/>
      <c r="T7" s="20"/>
      <c r="U7" s="20"/>
      <c r="V7" s="20"/>
    </row>
    <row r="8" spans="1:22" ht="19" x14ac:dyDescent="0.25">
      <c r="A8" s="20"/>
      <c r="B8" s="29" t="s">
        <v>550</v>
      </c>
      <c r="C8" s="27">
        <v>0</v>
      </c>
      <c r="D8" s="27">
        <v>0</v>
      </c>
      <c r="E8" s="27">
        <v>0</v>
      </c>
      <c r="F8" s="28">
        <v>0</v>
      </c>
      <c r="G8" s="20"/>
      <c r="H8" s="20"/>
      <c r="I8" s="20"/>
      <c r="J8" s="20"/>
      <c r="K8" s="20"/>
      <c r="L8" s="20"/>
      <c r="M8" s="20"/>
      <c r="N8" s="20"/>
      <c r="O8" s="20"/>
      <c r="P8" s="20"/>
      <c r="Q8" s="20"/>
      <c r="R8" s="20"/>
      <c r="S8" s="20"/>
      <c r="T8" s="20"/>
      <c r="U8" s="20"/>
      <c r="V8" s="20"/>
    </row>
    <row r="9" spans="1:22" ht="19" x14ac:dyDescent="0.25">
      <c r="A9" s="20"/>
      <c r="B9" s="29" t="s">
        <v>551</v>
      </c>
      <c r="C9" s="27">
        <v>68173000000</v>
      </c>
      <c r="D9" s="27">
        <v>71519000000</v>
      </c>
      <c r="E9" s="27">
        <v>53588000000</v>
      </c>
      <c r="F9" s="28">
        <v>40306000000</v>
      </c>
      <c r="G9" s="20"/>
      <c r="H9" s="20"/>
      <c r="I9" s="20"/>
      <c r="J9" s="20"/>
      <c r="K9" s="20"/>
      <c r="L9" s="20"/>
      <c r="M9" s="20"/>
      <c r="N9" s="20"/>
      <c r="O9" s="20"/>
      <c r="P9" s="20"/>
      <c r="Q9" s="20"/>
      <c r="R9" s="20"/>
      <c r="S9" s="20"/>
      <c r="T9" s="20"/>
      <c r="U9" s="20"/>
      <c r="V9" s="20"/>
    </row>
    <row r="10" spans="1:22" ht="19" x14ac:dyDescent="0.25">
      <c r="A10" s="20"/>
      <c r="B10" s="29" t="s">
        <v>552</v>
      </c>
      <c r="C10" s="27">
        <v>2252000000</v>
      </c>
      <c r="D10" s="27">
        <v>1512000000</v>
      </c>
      <c r="E10" s="27">
        <v>1437000000</v>
      </c>
      <c r="F10" s="28">
        <v>1390000000</v>
      </c>
      <c r="G10" s="20"/>
      <c r="H10" s="20"/>
      <c r="I10" s="20"/>
      <c r="J10" s="20"/>
      <c r="K10" s="20"/>
      <c r="L10" s="20"/>
      <c r="M10" s="20"/>
      <c r="N10" s="20"/>
      <c r="O10" s="20"/>
      <c r="P10" s="20"/>
      <c r="Q10" s="20"/>
      <c r="R10" s="20"/>
      <c r="S10" s="20"/>
      <c r="T10" s="20"/>
      <c r="U10" s="20"/>
      <c r="V10" s="20"/>
    </row>
    <row r="11" spans="1:22" ht="19" x14ac:dyDescent="0.25">
      <c r="A11" s="20"/>
      <c r="B11" s="29" t="s">
        <v>553</v>
      </c>
      <c r="C11" s="27">
        <v>79000000</v>
      </c>
      <c r="D11" s="27">
        <v>120000000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10213000000</v>
      </c>
      <c r="D12" s="27">
        <v>8843000000</v>
      </c>
      <c r="E12" s="27">
        <v>7633000000</v>
      </c>
      <c r="F12" s="28">
        <v>6484000000</v>
      </c>
      <c r="G12" s="20"/>
      <c r="H12" s="20"/>
      <c r="I12" s="20"/>
      <c r="J12" s="20"/>
      <c r="K12" s="20"/>
      <c r="L12" s="20"/>
      <c r="M12" s="20"/>
      <c r="N12" s="20"/>
      <c r="O12" s="20"/>
      <c r="P12" s="20"/>
      <c r="Q12" s="20"/>
      <c r="R12" s="20"/>
      <c r="S12" s="20"/>
      <c r="T12" s="20"/>
      <c r="U12" s="20"/>
      <c r="V12" s="20"/>
    </row>
    <row r="13" spans="1:22" ht="19" x14ac:dyDescent="0.25">
      <c r="A13" s="20"/>
      <c r="B13" s="29" t="s">
        <v>555</v>
      </c>
      <c r="C13" s="27">
        <v>10187000000</v>
      </c>
      <c r="D13" s="27">
        <v>9432000000</v>
      </c>
      <c r="E13" s="27">
        <v>8303000000</v>
      </c>
      <c r="F13" s="28">
        <v>7176000000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-3514000000</v>
      </c>
      <c r="D17" s="34">
        <v>72000000</v>
      </c>
      <c r="E17" s="34">
        <v>6647000000</v>
      </c>
      <c r="F17" s="35">
        <v>4073000000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Fail</v>
      </c>
      <c r="E22" s="44" t="str">
        <f>IF(E17&gt;F17, "Pass", "Fail")</f>
        <v>Pass</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Pass</v>
      </c>
      <c r="E23" s="44" t="str">
        <f>IF(E17&gt;E7, "Pass", "Fail")</f>
        <v>Pass</v>
      </c>
      <c r="F23" s="49" t="str">
        <f>IF(F17&gt;F7, "Pass", "Fail")</f>
        <v>Pass</v>
      </c>
      <c r="G23" s="46">
        <f>(COUNTIF(C23:F23, "Pass") * 100) + (COUNTIF(C23:F23, "Fail") * 0)</f>
        <v>300</v>
      </c>
      <c r="H23" s="47" t="s">
        <v>570</v>
      </c>
      <c r="I23" s="20"/>
      <c r="J23" s="20"/>
      <c r="K23" s="20"/>
      <c r="L23" s="20"/>
      <c r="M23" s="20"/>
      <c r="N23" s="20"/>
      <c r="O23" s="20"/>
      <c r="P23" s="20"/>
      <c r="Q23" s="20"/>
      <c r="R23" s="20"/>
      <c r="S23" s="20"/>
      <c r="T23" s="20"/>
      <c r="U23" s="20"/>
      <c r="V23" s="20"/>
    </row>
    <row r="24" spans="1:22" x14ac:dyDescent="0.2">
      <c r="A24" s="20"/>
      <c r="B24" s="39" t="s">
        <v>499</v>
      </c>
      <c r="C24" s="50">
        <f>C17/(C4)</f>
        <v>-3.1347011596788583</v>
      </c>
      <c r="D24" s="50">
        <f>D17/(D4)</f>
        <v>7.3245167853509666E-2</v>
      </c>
      <c r="E24" s="50">
        <f>E17/(E4)</f>
        <v>7.033862433862434</v>
      </c>
      <c r="F24" s="51">
        <f>F17/(F4)</f>
        <v>4.7581775700934577</v>
      </c>
      <c r="G24" s="46">
        <f>(IF(C24 &gt; 0.5, 100, IF(C24 &gt;= 0.2, 50, 0))) +
  (IF(D24 &gt; 0.5, 100, IF(D24 &gt;= 0.2, 50, 0))) +
  (IF(E24 &gt; 0.5, 100, IF(E24 &gt;= 0.2, 50, 0))) +
  (IF(F24 &gt; 0.5, 100, IF(F24 &gt;= 0.2, 50, 0)))</f>
        <v>200</v>
      </c>
      <c r="H24" s="47" t="s">
        <v>571</v>
      </c>
      <c r="I24" s="20"/>
      <c r="J24" s="20"/>
      <c r="K24" s="20"/>
      <c r="L24" s="20"/>
      <c r="M24" s="20"/>
      <c r="N24" s="20"/>
      <c r="O24" s="20"/>
      <c r="P24" s="20"/>
      <c r="Q24" s="20"/>
      <c r="R24" s="20"/>
      <c r="S24" s="20"/>
      <c r="T24" s="20"/>
      <c r="U24" s="20"/>
      <c r="V24" s="20"/>
    </row>
    <row r="25" spans="1:22" x14ac:dyDescent="0.2">
      <c r="A25" s="20"/>
      <c r="B25" s="39" t="s">
        <v>487</v>
      </c>
      <c r="C25" s="50">
        <f>C17/C6</f>
        <v>-4.4844308320571721E-2</v>
      </c>
      <c r="D25" s="50">
        <f>D17/D6</f>
        <v>8.8942693728304774E-4</v>
      </c>
      <c r="E25" s="50">
        <f>E17/E6</f>
        <v>0.10739849089528364</v>
      </c>
      <c r="F25" s="51">
        <f>F17/F6</f>
        <v>8.5779874478749837E-2</v>
      </c>
      <c r="G25" s="46">
        <f>(IF(C25 &gt; 0.17, 100, IF(C25 &gt;= 0.1, 50, 0))) +
  (IF(D25 &gt; 0.17, 100, IF(D25 &gt;= 0.1, 50, 0))) +
  (IF(E25 &gt; 0.17, 100, IF(E25 &gt;= 0.1, 50, 0))) +
  (IF(F25 &gt; 0.17, 100, IF(F25 &gt;= 0.1, 50, 0)))</f>
        <v>50</v>
      </c>
      <c r="H25" s="47" t="s">
        <v>572</v>
      </c>
      <c r="I25" s="20"/>
      <c r="J25" s="20"/>
      <c r="K25" s="20"/>
      <c r="L25" s="20"/>
      <c r="M25" s="20"/>
      <c r="N25" s="20"/>
      <c r="O25" s="20"/>
      <c r="P25" s="20"/>
      <c r="Q25" s="20"/>
      <c r="R25" s="20"/>
      <c r="S25" s="20"/>
      <c r="T25" s="20"/>
      <c r="U25" s="20"/>
      <c r="V25" s="20"/>
    </row>
    <row r="26" spans="1:22" x14ac:dyDescent="0.2">
      <c r="A26" s="20"/>
      <c r="B26" s="39" t="s">
        <v>489</v>
      </c>
      <c r="C26" s="50">
        <f>C8/C6</f>
        <v>0</v>
      </c>
      <c r="D26" s="50">
        <f>D8/D6</f>
        <v>0</v>
      </c>
      <c r="E26" s="50">
        <f>E8/E6</f>
        <v>0</v>
      </c>
      <c r="F26" s="51">
        <f>F8/F6</f>
        <v>0</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5.4805852560495216</v>
      </c>
      <c r="D27" s="50">
        <f>D9/(D13+D10)</f>
        <v>6.5349963450292394</v>
      </c>
      <c r="E27" s="50">
        <f>E9/(E13+E10)</f>
        <v>5.501848049281314</v>
      </c>
      <c r="F27" s="51">
        <f>F9/(F13+F10)</f>
        <v>4.7053467195890732</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Fail</v>
      </c>
      <c r="D28" s="52" t="str">
        <f>IF(D11=0, "Pass", "Fail")</f>
        <v>Fail</v>
      </c>
      <c r="E28" s="52" t="str">
        <f>IF(E11=0, "Pass", "Fail")</f>
        <v>Pass</v>
      </c>
      <c r="F28" s="53" t="str">
        <f>IF(F11=0, "Pass", "Fail")</f>
        <v>Pass</v>
      </c>
      <c r="G28" s="46">
        <f>(COUNTIF(C28:F28, "Pass") * 100) + (COUNTIF(C28:F28, "Fail") * 0)</f>
        <v>200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0.16355081141127617</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-0.28249859313449632</v>
      </c>
      <c r="D31" s="50">
        <f>D17/(D13+D10)</f>
        <v>6.5789473684210523E-3</v>
      </c>
      <c r="E31" s="50">
        <f>E17/(E13+E10)</f>
        <v>0.68244353182751538</v>
      </c>
      <c r="F31" s="51">
        <f>F17/(F13+F10)</f>
        <v>0.47548447349988326</v>
      </c>
      <c r="G31" s="46">
        <f>(IF(C31 &gt; 0.23, 100, 0)) +
  (IF(D31 &gt; 0.23, 100, 0)) +
  (IF(E31 &gt; 0.23, 100, 0)) +
  (IF(F31 &gt; 0.23, 100, 0))</f>
        <v>200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0.35083333333333333</v>
      </c>
      <c r="J2" s="20"/>
      <c r="K2" s="20"/>
      <c r="L2" s="20"/>
      <c r="M2" s="20"/>
      <c r="N2" s="20"/>
      <c r="O2" s="20"/>
      <c r="P2" s="20"/>
      <c r="Q2" s="20"/>
      <c r="R2" s="20"/>
      <c r="S2" s="20"/>
      <c r="T2" s="20"/>
      <c r="U2" s="20"/>
      <c r="V2" s="20"/>
    </row>
    <row r="3" spans="1:22" ht="19" x14ac:dyDescent="0.25">
      <c r="A3" s="20"/>
      <c r="B3" s="26" t="s">
        <v>545</v>
      </c>
      <c r="C3" s="27">
        <v>11777000000</v>
      </c>
      <c r="D3" s="27">
        <v>10617000000</v>
      </c>
      <c r="E3" s="27">
        <v>9178000000</v>
      </c>
      <c r="F3" s="28">
        <v>9411000000</v>
      </c>
      <c r="G3" s="20"/>
      <c r="H3" s="20"/>
      <c r="I3" s="20"/>
      <c r="J3" s="20"/>
      <c r="K3" s="20"/>
      <c r="L3" s="20"/>
      <c r="M3" s="20"/>
      <c r="N3" s="20"/>
      <c r="O3" s="20"/>
      <c r="P3" s="20"/>
      <c r="Q3" s="20"/>
      <c r="R3" s="20"/>
      <c r="S3" s="20"/>
      <c r="T3" s="20"/>
      <c r="U3" s="20"/>
      <c r="V3" s="20"/>
    </row>
    <row r="4" spans="1:22" ht="19" x14ac:dyDescent="0.25">
      <c r="A4" s="20"/>
      <c r="B4" s="29" t="s">
        <v>546</v>
      </c>
      <c r="C4" s="27">
        <v>17386000000</v>
      </c>
      <c r="D4" s="27">
        <v>16999000000</v>
      </c>
      <c r="E4" s="27">
        <v>16930000000</v>
      </c>
      <c r="F4" s="28">
        <v>16842000000</v>
      </c>
      <c r="G4" s="20"/>
      <c r="H4" s="20"/>
      <c r="I4" s="20"/>
      <c r="J4" s="20"/>
      <c r="K4" s="20"/>
      <c r="L4" s="20"/>
      <c r="M4" s="20"/>
      <c r="N4" s="20"/>
      <c r="O4" s="20"/>
      <c r="P4" s="20"/>
      <c r="Q4" s="20"/>
      <c r="R4" s="20"/>
      <c r="S4" s="20"/>
      <c r="T4" s="20"/>
      <c r="U4" s="20"/>
      <c r="V4" s="20"/>
    </row>
    <row r="5" spans="1:22" ht="19" x14ac:dyDescent="0.25">
      <c r="A5" s="20"/>
      <c r="B5" s="29" t="s">
        <v>547</v>
      </c>
      <c r="C5" s="27">
        <v>53699000000</v>
      </c>
      <c r="D5" s="27">
        <v>53840000000</v>
      </c>
      <c r="E5" s="27">
        <v>54436000000</v>
      </c>
      <c r="F5" s="28">
        <v>54285000000</v>
      </c>
      <c r="G5" s="20"/>
      <c r="H5" s="20"/>
      <c r="I5" s="20"/>
      <c r="J5" s="20"/>
      <c r="K5" s="20"/>
      <c r="L5" s="20"/>
      <c r="M5" s="20"/>
      <c r="N5" s="20"/>
      <c r="O5" s="20"/>
      <c r="P5" s="20"/>
      <c r="Q5" s="20"/>
      <c r="R5" s="20"/>
      <c r="S5" s="20"/>
      <c r="T5" s="20"/>
      <c r="U5" s="20"/>
      <c r="V5" s="20"/>
    </row>
    <row r="6" spans="1:22" ht="19" x14ac:dyDescent="0.25">
      <c r="A6" s="20"/>
      <c r="B6" s="29" t="s">
        <v>548</v>
      </c>
      <c r="C6" s="27">
        <v>161869000000</v>
      </c>
      <c r="D6" s="27">
        <v>158864000000</v>
      </c>
      <c r="E6" s="27">
        <v>161404000000</v>
      </c>
      <c r="F6" s="28">
        <v>162153000000</v>
      </c>
      <c r="G6" s="20"/>
      <c r="H6" s="20"/>
      <c r="I6" s="20"/>
      <c r="J6" s="20"/>
      <c r="K6" s="20"/>
      <c r="L6" s="20"/>
      <c r="M6" s="20"/>
      <c r="N6" s="20"/>
      <c r="O6" s="20"/>
      <c r="P6" s="20"/>
      <c r="Q6" s="20"/>
      <c r="R6" s="20"/>
      <c r="S6" s="20"/>
      <c r="T6" s="20"/>
      <c r="U6" s="20"/>
      <c r="V6" s="20"/>
    </row>
    <row r="7" spans="1:22" ht="19" x14ac:dyDescent="0.25">
      <c r="A7" s="20"/>
      <c r="B7" s="29" t="s">
        <v>549</v>
      </c>
      <c r="C7" s="27">
        <v>46761000000</v>
      </c>
      <c r="D7" s="27">
        <v>39114000000</v>
      </c>
      <c r="E7" s="27">
        <v>35449000000</v>
      </c>
      <c r="F7" s="28">
        <v>35848000000</v>
      </c>
      <c r="G7" s="20"/>
      <c r="H7" s="20"/>
      <c r="I7" s="20"/>
      <c r="J7" s="20"/>
      <c r="K7" s="20"/>
      <c r="L7" s="20"/>
      <c r="M7" s="20"/>
      <c r="N7" s="20"/>
      <c r="O7" s="20"/>
      <c r="P7" s="20"/>
      <c r="Q7" s="20"/>
      <c r="R7" s="20"/>
      <c r="S7" s="20"/>
      <c r="T7" s="20"/>
      <c r="U7" s="20"/>
      <c r="V7" s="20"/>
    </row>
    <row r="8" spans="1:22" ht="19" x14ac:dyDescent="0.25">
      <c r="A8" s="20"/>
      <c r="B8" s="29" t="s">
        <v>550</v>
      </c>
      <c r="C8" s="27">
        <v>53663000000</v>
      </c>
      <c r="D8" s="27">
        <v>45536000000</v>
      </c>
      <c r="E8" s="27">
        <v>51256000000</v>
      </c>
      <c r="F8" s="28">
        <v>52421000000</v>
      </c>
      <c r="G8" s="20"/>
      <c r="H8" s="20"/>
      <c r="I8" s="20"/>
      <c r="J8" s="20"/>
      <c r="K8" s="20"/>
      <c r="L8" s="20"/>
      <c r="M8" s="20"/>
      <c r="N8" s="20"/>
      <c r="O8" s="20"/>
      <c r="P8" s="20"/>
      <c r="Q8" s="20"/>
      <c r="R8" s="20"/>
      <c r="S8" s="20"/>
      <c r="T8" s="20"/>
      <c r="U8" s="20"/>
      <c r="V8" s="20"/>
    </row>
    <row r="9" spans="1:22" ht="19" x14ac:dyDescent="0.25">
      <c r="A9" s="20"/>
      <c r="B9" s="29" t="s">
        <v>551</v>
      </c>
      <c r="C9" s="27">
        <v>100424000000</v>
      </c>
      <c r="D9" s="27">
        <v>84650000000</v>
      </c>
      <c r="E9" s="27">
        <v>86705000000</v>
      </c>
      <c r="F9" s="28">
        <v>88269000000</v>
      </c>
      <c r="G9" s="20"/>
      <c r="H9" s="20"/>
      <c r="I9" s="20"/>
      <c r="J9" s="20"/>
      <c r="K9" s="20"/>
      <c r="L9" s="20"/>
      <c r="M9" s="20"/>
      <c r="N9" s="20"/>
      <c r="O9" s="20"/>
      <c r="P9" s="20"/>
      <c r="Q9" s="20"/>
      <c r="R9" s="20"/>
      <c r="S9" s="20"/>
      <c r="T9" s="20"/>
      <c r="U9" s="20"/>
      <c r="V9" s="20"/>
    </row>
    <row r="10" spans="1:22" ht="19" x14ac:dyDescent="0.25">
      <c r="A10" s="20"/>
      <c r="B10" s="29" t="s">
        <v>552</v>
      </c>
      <c r="C10" s="27">
        <v>26977000000</v>
      </c>
      <c r="D10" s="27">
        <v>15530000000</v>
      </c>
      <c r="E10" s="27">
        <v>12727000000</v>
      </c>
      <c r="F10" s="28">
        <v>10407000000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52154000000</v>
      </c>
      <c r="D12" s="27">
        <v>52269000000</v>
      </c>
      <c r="E12" s="27">
        <v>50265000000</v>
      </c>
      <c r="F12" s="28">
        <v>49423000000</v>
      </c>
      <c r="G12" s="20"/>
      <c r="H12" s="20"/>
      <c r="I12" s="20"/>
      <c r="J12" s="20"/>
      <c r="K12" s="20"/>
      <c r="L12" s="20"/>
      <c r="M12" s="20"/>
      <c r="N12" s="20"/>
      <c r="O12" s="20"/>
      <c r="P12" s="20"/>
      <c r="Q12" s="20"/>
      <c r="R12" s="20"/>
      <c r="S12" s="20"/>
      <c r="T12" s="20"/>
      <c r="U12" s="20"/>
      <c r="V12" s="20"/>
    </row>
    <row r="13" spans="1:22" ht="19" x14ac:dyDescent="0.25">
      <c r="A13" s="20"/>
      <c r="B13" s="29" t="s">
        <v>555</v>
      </c>
      <c r="C13" s="27">
        <v>61445000000</v>
      </c>
      <c r="D13" s="27">
        <v>74214000000</v>
      </c>
      <c r="E13" s="27">
        <v>74699000000</v>
      </c>
      <c r="F13" s="28">
        <v>73884000000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2805000000</v>
      </c>
      <c r="D15" s="27">
        <v>2711000000</v>
      </c>
      <c r="E15" s="27">
        <v>2732000000</v>
      </c>
      <c r="F15" s="28">
        <v>2582000000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7883000000</v>
      </c>
      <c r="D17" s="34">
        <v>7168000000</v>
      </c>
      <c r="E17" s="34">
        <v>7071000000</v>
      </c>
      <c r="F17" s="35">
        <v>3606000000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Fail</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0.45341079029103876</v>
      </c>
      <c r="D24" s="50">
        <f>D17/(D4)</f>
        <v>0.4216718630507677</v>
      </c>
      <c r="E24" s="50">
        <f>E17/(E4)</f>
        <v>0.41766095688127586</v>
      </c>
      <c r="F24" s="51">
        <f>F17/(F4)</f>
        <v>0.21410758817242609</v>
      </c>
      <c r="G24" s="46">
        <f>(IF(C24 &gt; 0.5, 100, IF(C24 &gt;= 0.2, 50, 0))) +
  (IF(D24 &gt; 0.5, 100, IF(D24 &gt;= 0.2, 50, 0))) +
  (IF(E24 &gt; 0.5, 100, IF(E24 &gt;= 0.2, 50, 0))) +
  (IF(F24 &gt; 0.5, 100, IF(F24 &gt;= 0.2, 50, 0)))</f>
        <v>200</v>
      </c>
      <c r="H24" s="47" t="s">
        <v>571</v>
      </c>
      <c r="I24" s="20"/>
      <c r="J24" s="20"/>
      <c r="K24" s="20"/>
      <c r="L24" s="20"/>
      <c r="M24" s="20"/>
      <c r="N24" s="20"/>
      <c r="O24" s="20"/>
      <c r="P24" s="20"/>
      <c r="Q24" s="20"/>
      <c r="R24" s="20"/>
      <c r="S24" s="20"/>
      <c r="T24" s="20"/>
      <c r="U24" s="20"/>
      <c r="V24" s="20"/>
    </row>
    <row r="25" spans="1:22" x14ac:dyDescent="0.2">
      <c r="A25" s="20"/>
      <c r="B25" s="39" t="s">
        <v>487</v>
      </c>
      <c r="C25" s="50">
        <f>C17/C6</f>
        <v>4.8699874589946193E-2</v>
      </c>
      <c r="D25" s="50">
        <f>D17/D6</f>
        <v>4.5120354517071207E-2</v>
      </c>
      <c r="E25" s="50">
        <f>E17/E6</f>
        <v>4.3809323189016383E-2</v>
      </c>
      <c r="F25" s="51">
        <f>F17/F6</f>
        <v>2.2238256461490073E-2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0.33152116835218604</v>
      </c>
      <c r="D26" s="50">
        <f>D8/D6</f>
        <v>0.28663510927585861</v>
      </c>
      <c r="E26" s="50">
        <f>E8/E6</f>
        <v>0.31756338132883943</v>
      </c>
      <c r="F26" s="51">
        <f>F8/F6</f>
        <v>0.32328109871541078</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1.1357354504535071</v>
      </c>
      <c r="D27" s="50">
        <f>D9/(D13+D10)</f>
        <v>0.94323854519522199</v>
      </c>
      <c r="E27" s="50">
        <f>E9/(E13+E10)</f>
        <v>0.99175302541578025</v>
      </c>
      <c r="F27" s="51">
        <f>F9/(F13+F10)</f>
        <v>1.0471936505676762</v>
      </c>
      <c r="G27" s="46">
        <f>(IF(C27 &lt; 0.8, 100, IF(C27 &lt; 1, 50, 0))) +
  (IF(D27 &lt; 0.8, 100, IF(D27 &lt; 1, 50, 0))) +
  (IF(E27 &lt; 0.8, 100, IF(E27 &lt; 1, 50, 0))) +
  (IF(F27 &lt; 0.8, 100, IF(F27 &lt; 1, 50, 0)))</f>
        <v>100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1.8235047140838571E-2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8.9152020990251296E-2</v>
      </c>
      <c r="D31" s="50">
        <f>D17/(D13+D10)</f>
        <v>7.9871634872526298E-2</v>
      </c>
      <c r="E31" s="50">
        <f>E17/(E13+E10)</f>
        <v>8.0879829798915656E-2</v>
      </c>
      <c r="F31" s="51">
        <f>F17/(F13+F10)</f>
        <v>4.2780368010819664E-2</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3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0.56958333333333333</v>
      </c>
      <c r="J2" s="20"/>
      <c r="K2" s="20"/>
      <c r="L2" s="20"/>
      <c r="M2" s="20"/>
      <c r="N2" s="20"/>
      <c r="O2" s="20"/>
      <c r="P2" s="20"/>
      <c r="Q2" s="20"/>
      <c r="R2" s="20"/>
      <c r="S2" s="20"/>
      <c r="T2" s="20"/>
      <c r="U2" s="20"/>
      <c r="V2" s="20"/>
    </row>
    <row r="3" spans="1:22" ht="19" x14ac:dyDescent="0.25">
      <c r="A3" s="20"/>
      <c r="B3" s="26" t="s">
        <v>545</v>
      </c>
      <c r="C3" s="27">
        <v>31466000</v>
      </c>
      <c r="D3" s="27">
        <v>29535000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1301549000</v>
      </c>
      <c r="D4" s="27">
        <v>1071017000</v>
      </c>
      <c r="E4" s="27">
        <v>849847000</v>
      </c>
      <c r="F4" s="28">
        <v>230634000</v>
      </c>
      <c r="G4" s="20"/>
      <c r="H4" s="20"/>
      <c r="I4" s="20"/>
      <c r="J4" s="20"/>
      <c r="K4" s="20"/>
      <c r="L4" s="20"/>
      <c r="M4" s="20"/>
      <c r="N4" s="20"/>
      <c r="O4" s="20"/>
      <c r="P4" s="20"/>
      <c r="Q4" s="20"/>
      <c r="R4" s="20"/>
      <c r="S4" s="20"/>
      <c r="T4" s="20"/>
      <c r="U4" s="20"/>
      <c r="V4" s="20"/>
    </row>
    <row r="5" spans="1:22" ht="19" x14ac:dyDescent="0.25">
      <c r="A5" s="20"/>
      <c r="B5" s="29" t="s">
        <v>547</v>
      </c>
      <c r="C5" s="27">
        <v>3731478000</v>
      </c>
      <c r="D5" s="27">
        <v>3731478000</v>
      </c>
      <c r="E5" s="27">
        <v>3676705000</v>
      </c>
      <c r="F5" s="28">
        <v>14180000</v>
      </c>
      <c r="G5" s="20"/>
      <c r="H5" s="20"/>
      <c r="I5" s="20"/>
      <c r="J5" s="20"/>
      <c r="K5" s="20"/>
      <c r="L5" s="20"/>
      <c r="M5" s="20"/>
      <c r="N5" s="20"/>
      <c r="O5" s="20"/>
      <c r="P5" s="20"/>
      <c r="Q5" s="20"/>
      <c r="R5" s="20"/>
      <c r="S5" s="20"/>
      <c r="T5" s="20"/>
      <c r="U5" s="20"/>
      <c r="V5" s="20"/>
    </row>
    <row r="6" spans="1:22" ht="19" x14ac:dyDescent="0.25">
      <c r="A6" s="20"/>
      <c r="B6" s="29" t="s">
        <v>548</v>
      </c>
      <c r="C6" s="27">
        <v>57779357000</v>
      </c>
      <c r="D6" s="27">
        <v>49673092000</v>
      </c>
      <c r="E6" s="27">
        <v>43137502000</v>
      </c>
      <c r="F6" s="28">
        <v>20740285000</v>
      </c>
      <c r="G6" s="20"/>
      <c r="H6" s="20"/>
      <c r="I6" s="20"/>
      <c r="J6" s="20"/>
      <c r="K6" s="20"/>
      <c r="L6" s="20"/>
      <c r="M6" s="20"/>
      <c r="N6" s="20"/>
      <c r="O6" s="20"/>
      <c r="P6" s="20"/>
      <c r="Q6" s="20"/>
      <c r="R6" s="20"/>
      <c r="S6" s="20"/>
      <c r="T6" s="20"/>
      <c r="U6" s="20"/>
      <c r="V6" s="20"/>
    </row>
    <row r="7" spans="1:22" ht="19" x14ac:dyDescent="0.25">
      <c r="A7" s="20"/>
      <c r="B7" s="29" t="s">
        <v>549</v>
      </c>
      <c r="C7" s="27">
        <v>1890713000</v>
      </c>
      <c r="D7" s="27">
        <v>3498808000</v>
      </c>
      <c r="E7" s="27">
        <v>2220928000</v>
      </c>
      <c r="F7" s="28">
        <v>383902000</v>
      </c>
      <c r="G7" s="20"/>
      <c r="H7" s="20"/>
      <c r="I7" s="20"/>
      <c r="J7" s="20"/>
      <c r="K7" s="20"/>
      <c r="L7" s="20"/>
      <c r="M7" s="20"/>
      <c r="N7" s="20"/>
      <c r="O7" s="20"/>
      <c r="P7" s="20"/>
      <c r="Q7" s="20"/>
      <c r="R7" s="20"/>
      <c r="S7" s="20"/>
      <c r="T7" s="20"/>
      <c r="U7" s="20"/>
      <c r="V7" s="20"/>
    </row>
    <row r="8" spans="1:22" ht="19" x14ac:dyDescent="0.25">
      <c r="A8" s="20"/>
      <c r="B8" s="29" t="s">
        <v>550</v>
      </c>
      <c r="C8" s="27">
        <v>22781675000</v>
      </c>
      <c r="D8" s="27">
        <v>17330995000</v>
      </c>
      <c r="E8" s="27">
        <v>15787174000</v>
      </c>
      <c r="F8" s="28">
        <v>9338653000</v>
      </c>
      <c r="G8" s="20"/>
      <c r="H8" s="20"/>
      <c r="I8" s="20"/>
      <c r="J8" s="20"/>
      <c r="K8" s="20"/>
      <c r="L8" s="20"/>
      <c r="M8" s="20"/>
      <c r="N8" s="20"/>
      <c r="O8" s="20"/>
      <c r="P8" s="20"/>
      <c r="Q8" s="20"/>
      <c r="R8" s="20"/>
      <c r="S8" s="20"/>
      <c r="T8" s="20"/>
      <c r="U8" s="20"/>
      <c r="V8" s="20"/>
    </row>
    <row r="9" spans="1:22" ht="19" x14ac:dyDescent="0.25">
      <c r="A9" s="20"/>
      <c r="B9" s="29" t="s">
        <v>551</v>
      </c>
      <c r="C9" s="27">
        <v>24672388000</v>
      </c>
      <c r="D9" s="27">
        <v>20829803000</v>
      </c>
      <c r="E9" s="27">
        <v>18008102000</v>
      </c>
      <c r="F9" s="28">
        <v>9722555000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-6762136000</v>
      </c>
      <c r="D12" s="27">
        <v>-5493193000</v>
      </c>
      <c r="E12" s="27">
        <v>-4530571000</v>
      </c>
      <c r="F12" s="28">
        <v>-3659933000</v>
      </c>
      <c r="G12" s="20"/>
      <c r="H12" s="20"/>
      <c r="I12" s="20"/>
      <c r="J12" s="20"/>
      <c r="K12" s="20"/>
      <c r="L12" s="20"/>
      <c r="M12" s="20"/>
      <c r="N12" s="20"/>
      <c r="O12" s="20"/>
      <c r="P12" s="20"/>
      <c r="Q12" s="20"/>
      <c r="R12" s="20"/>
      <c r="S12" s="20"/>
      <c r="T12" s="20"/>
      <c r="U12" s="20"/>
      <c r="V12" s="20"/>
    </row>
    <row r="13" spans="1:22" ht="19" x14ac:dyDescent="0.25">
      <c r="A13" s="20"/>
      <c r="B13" s="29" t="s">
        <v>555</v>
      </c>
      <c r="C13" s="27">
        <v>33106969000</v>
      </c>
      <c r="D13" s="27">
        <v>28843289000</v>
      </c>
      <c r="E13" s="27">
        <v>25129400000</v>
      </c>
      <c r="F13" s="28">
        <v>11017730000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2958769000</v>
      </c>
      <c r="D17" s="34">
        <v>2563856000</v>
      </c>
      <c r="E17" s="34">
        <v>1322189000</v>
      </c>
      <c r="F17" s="35">
        <v>1115543000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Fail</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Fail</v>
      </c>
      <c r="E23" s="44" t="str">
        <f>IF(E17&gt;E7, "Pass", "Fail")</f>
        <v>Fail</v>
      </c>
      <c r="F23" s="49" t="str">
        <f>IF(F17&gt;F7, "Pass", "Fail")</f>
        <v>Pass</v>
      </c>
      <c r="G23" s="46">
        <f>(COUNTIF(C23:F23, "Pass") * 100) + (COUNTIF(C23:F23, "Fail") * 0)</f>
        <v>200</v>
      </c>
      <c r="H23" s="47" t="s">
        <v>570</v>
      </c>
      <c r="I23" s="20"/>
      <c r="J23" s="20"/>
      <c r="K23" s="20"/>
      <c r="L23" s="20"/>
      <c r="M23" s="20"/>
      <c r="N23" s="20"/>
      <c r="O23" s="20"/>
      <c r="P23" s="20"/>
      <c r="Q23" s="20"/>
      <c r="R23" s="20"/>
      <c r="S23" s="20"/>
      <c r="T23" s="20"/>
      <c r="U23" s="20"/>
      <c r="V23" s="20"/>
    </row>
    <row r="24" spans="1:22" x14ac:dyDescent="0.2">
      <c r="A24" s="20"/>
      <c r="B24" s="39" t="s">
        <v>499</v>
      </c>
      <c r="C24" s="50">
        <f>C17/(C4)</f>
        <v>2.2732674682244003</v>
      </c>
      <c r="D24" s="50">
        <f>D17/(D4)</f>
        <v>2.3938518249476899</v>
      </c>
      <c r="E24" s="50">
        <f>E17/(E4)</f>
        <v>1.5557965139607481</v>
      </c>
      <c r="F24" s="51">
        <f>F17/(F4)</f>
        <v>4.8368540631476709</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5.1208063807286743E-2</v>
      </c>
      <c r="D25" s="50">
        <f>D17/D6</f>
        <v>5.1614584411214026E-2</v>
      </c>
      <c r="E25" s="50">
        <f>E17/E6</f>
        <v>3.0650569427965485E-2</v>
      </c>
      <c r="F25" s="51">
        <f>F17/F6</f>
        <v>5.3786290786264512E-2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0.39428744421645262</v>
      </c>
      <c r="D26" s="50">
        <f>D8/D6</f>
        <v>0.34890107102654289</v>
      </c>
      <c r="E26" s="50">
        <f>E8/E6</f>
        <v>0.36597330091111907</v>
      </c>
      <c r="F26" s="51">
        <f>F8/F6</f>
        <v>0.4502663777281749</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0.74523246147963595</v>
      </c>
      <c r="D27" s="50">
        <f>D9/(D13+D10)</f>
        <v>0.72217155956104728</v>
      </c>
      <c r="E27" s="50">
        <f>E9/(E13+E10)</f>
        <v>0.71661488137400808</v>
      </c>
      <c r="F27" s="51">
        <f>F9/(F13+F10)</f>
        <v>0.88244629338348279</v>
      </c>
      <c r="G27" s="46">
        <f>(IF(C27 &lt; 0.8, 100, IF(C27 &lt; 1, 50, 0))) +
  (IF(D27 &lt; 0.8, 100, IF(D27 &lt; 1, 50, 0))) +
  (IF(E27 &lt; 0.8, 100, IF(E27 &lt; 1, 50, 0))) +
  (IF(F27 &lt; 0.8, 100, IF(F27 &lt; 1, 50, 0)))</f>
        <v>350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0.22711965070807741</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8.9369975245997296E-2</v>
      </c>
      <c r="D31" s="50">
        <f>D17/(D13+D10)</f>
        <v>8.8889169331555773E-2</v>
      </c>
      <c r="E31" s="50">
        <f>E17/(E13+E10)</f>
        <v>5.2615223602632773E-2</v>
      </c>
      <c r="F31" s="51">
        <f>F17/(F13+F10)</f>
        <v>0.1012498037254498</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0.61208333333333331</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334664000</v>
      </c>
      <c r="D4" s="27">
        <v>281321000</v>
      </c>
      <c r="E4" s="27">
        <v>286227000</v>
      </c>
      <c r="F4" s="28">
        <v>294387000</v>
      </c>
      <c r="G4" s="20"/>
      <c r="H4" s="20"/>
      <c r="I4" s="20"/>
      <c r="J4" s="20"/>
      <c r="K4" s="20"/>
      <c r="L4" s="20"/>
      <c r="M4" s="20"/>
      <c r="N4" s="20"/>
      <c r="O4" s="20"/>
      <c r="P4" s="20"/>
      <c r="Q4" s="20"/>
      <c r="R4" s="20"/>
      <c r="S4" s="20"/>
      <c r="T4" s="20"/>
      <c r="U4" s="20"/>
      <c r="V4" s="20"/>
    </row>
    <row r="5" spans="1:22" ht="19" x14ac:dyDescent="0.25">
      <c r="A5" s="20"/>
      <c r="B5" s="29" t="s">
        <v>547</v>
      </c>
      <c r="C5" s="27">
        <v>167062000</v>
      </c>
      <c r="D5" s="27">
        <v>167062000</v>
      </c>
      <c r="E5" s="27">
        <v>167095000</v>
      </c>
      <c r="F5" s="28">
        <v>173868000</v>
      </c>
      <c r="G5" s="20"/>
      <c r="H5" s="20"/>
      <c r="I5" s="20"/>
      <c r="J5" s="20"/>
      <c r="K5" s="20"/>
      <c r="L5" s="20"/>
      <c r="M5" s="20"/>
      <c r="N5" s="20"/>
      <c r="O5" s="20"/>
      <c r="P5" s="20"/>
      <c r="Q5" s="20"/>
      <c r="R5" s="20"/>
      <c r="S5" s="20"/>
      <c r="T5" s="20"/>
      <c r="U5" s="20"/>
      <c r="V5" s="20"/>
    </row>
    <row r="6" spans="1:22" ht="19" x14ac:dyDescent="0.25">
      <c r="A6" s="20"/>
      <c r="B6" s="29" t="s">
        <v>548</v>
      </c>
      <c r="C6" s="27">
        <v>12426913000</v>
      </c>
      <c r="D6" s="27">
        <v>10860220000</v>
      </c>
      <c r="E6" s="27">
        <v>10792563000</v>
      </c>
      <c r="F6" s="28">
        <v>10936904000</v>
      </c>
      <c r="G6" s="20"/>
      <c r="H6" s="20"/>
      <c r="I6" s="20"/>
      <c r="J6" s="20"/>
      <c r="K6" s="20"/>
      <c r="L6" s="20"/>
      <c r="M6" s="20"/>
      <c r="N6" s="20"/>
      <c r="O6" s="20"/>
      <c r="P6" s="20"/>
      <c r="Q6" s="20"/>
      <c r="R6" s="20"/>
      <c r="S6" s="20"/>
      <c r="T6" s="20"/>
      <c r="U6" s="20"/>
      <c r="V6" s="20"/>
    </row>
    <row r="7" spans="1:22" ht="19" x14ac:dyDescent="0.25">
      <c r="A7" s="20"/>
      <c r="B7" s="29" t="s">
        <v>549</v>
      </c>
      <c r="C7" s="27">
        <v>510612000</v>
      </c>
      <c r="D7" s="27">
        <v>317259000</v>
      </c>
      <c r="E7" s="27">
        <v>322271000</v>
      </c>
      <c r="F7" s="28">
        <v>302361000</v>
      </c>
      <c r="G7" s="20"/>
      <c r="H7" s="20"/>
      <c r="I7" s="20"/>
      <c r="J7" s="20"/>
      <c r="K7" s="20"/>
      <c r="L7" s="20"/>
      <c r="M7" s="20"/>
      <c r="N7" s="20"/>
      <c r="O7" s="20"/>
      <c r="P7" s="20"/>
      <c r="Q7" s="20"/>
      <c r="R7" s="20"/>
      <c r="S7" s="20"/>
      <c r="T7" s="20"/>
      <c r="U7" s="20"/>
      <c r="V7" s="20"/>
    </row>
    <row r="8" spans="1:22" ht="19" x14ac:dyDescent="0.25">
      <c r="A8" s="20"/>
      <c r="B8" s="29" t="s">
        <v>550</v>
      </c>
      <c r="C8" s="27">
        <v>4724366000</v>
      </c>
      <c r="D8" s="27">
        <v>4364922000</v>
      </c>
      <c r="E8" s="27">
        <v>4360360000</v>
      </c>
      <c r="F8" s="28">
        <v>4576396000</v>
      </c>
      <c r="G8" s="20"/>
      <c r="H8" s="20"/>
      <c r="I8" s="20"/>
      <c r="J8" s="20"/>
      <c r="K8" s="20"/>
      <c r="L8" s="20"/>
      <c r="M8" s="20"/>
      <c r="N8" s="20"/>
      <c r="O8" s="20"/>
      <c r="P8" s="20"/>
      <c r="Q8" s="20"/>
      <c r="R8" s="20"/>
      <c r="S8" s="20"/>
      <c r="T8" s="20"/>
      <c r="U8" s="20"/>
      <c r="V8" s="20"/>
    </row>
    <row r="9" spans="1:22" ht="19" x14ac:dyDescent="0.25">
      <c r="A9" s="20"/>
      <c r="B9" s="29" t="s">
        <v>551</v>
      </c>
      <c r="C9" s="27">
        <v>5234978000</v>
      </c>
      <c r="D9" s="27">
        <v>4682181000</v>
      </c>
      <c r="E9" s="27">
        <v>4682631000</v>
      </c>
      <c r="F9" s="28">
        <v>4878757000</v>
      </c>
      <c r="G9" s="20"/>
      <c r="H9" s="20"/>
      <c r="I9" s="20"/>
      <c r="J9" s="20"/>
      <c r="K9" s="20"/>
      <c r="L9" s="20"/>
      <c r="M9" s="20"/>
      <c r="N9" s="20"/>
      <c r="O9" s="20"/>
      <c r="P9" s="20"/>
      <c r="Q9" s="20"/>
      <c r="R9" s="20"/>
      <c r="S9" s="20"/>
      <c r="T9" s="20"/>
      <c r="U9" s="20"/>
      <c r="V9" s="20"/>
    </row>
    <row r="10" spans="1:22" ht="19" x14ac:dyDescent="0.25">
      <c r="A10" s="20"/>
      <c r="B10" s="29" t="s">
        <v>552</v>
      </c>
      <c r="C10" s="27">
        <v>25488000</v>
      </c>
      <c r="D10" s="27">
        <v>24461000</v>
      </c>
      <c r="E10" s="27">
        <v>22758000</v>
      </c>
      <c r="F10" s="28">
        <v>24436000</v>
      </c>
      <c r="G10" s="20"/>
      <c r="H10" s="20"/>
      <c r="I10" s="20"/>
      <c r="J10" s="20"/>
      <c r="K10" s="20"/>
      <c r="L10" s="20"/>
      <c r="M10" s="20"/>
      <c r="N10" s="20"/>
      <c r="O10" s="20"/>
      <c r="P10" s="20"/>
      <c r="Q10" s="20"/>
      <c r="R10" s="20"/>
      <c r="S10" s="20"/>
      <c r="T10" s="20"/>
      <c r="U10" s="20"/>
      <c r="V10" s="20"/>
    </row>
    <row r="11" spans="1:22" ht="19" x14ac:dyDescent="0.25">
      <c r="A11" s="20"/>
      <c r="B11" s="29" t="s">
        <v>553</v>
      </c>
      <c r="C11" s="27">
        <v>225000000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-1871603000</v>
      </c>
      <c r="D12" s="27">
        <v>-1764977000</v>
      </c>
      <c r="E12" s="27">
        <v>-1814814000</v>
      </c>
      <c r="F12" s="28">
        <v>-1765806000</v>
      </c>
      <c r="G12" s="20"/>
      <c r="H12" s="20"/>
      <c r="I12" s="20"/>
      <c r="J12" s="20"/>
      <c r="K12" s="20"/>
      <c r="L12" s="20"/>
      <c r="M12" s="20"/>
      <c r="N12" s="20"/>
      <c r="O12" s="20"/>
      <c r="P12" s="20"/>
      <c r="Q12" s="20"/>
      <c r="R12" s="20"/>
      <c r="S12" s="20"/>
      <c r="T12" s="20"/>
      <c r="U12" s="20"/>
      <c r="V12" s="20"/>
    </row>
    <row r="13" spans="1:22" ht="19" x14ac:dyDescent="0.25">
      <c r="A13" s="20"/>
      <c r="B13" s="29" t="s">
        <v>555</v>
      </c>
      <c r="C13" s="27">
        <v>7191935000</v>
      </c>
      <c r="D13" s="27">
        <v>6178039000</v>
      </c>
      <c r="E13" s="27">
        <v>6109932000</v>
      </c>
      <c r="F13" s="28">
        <v>6058147000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719591000</v>
      </c>
      <c r="D17" s="34">
        <v>655815000</v>
      </c>
      <c r="E17" s="34">
        <v>659388000</v>
      </c>
      <c r="F17" s="35">
        <v>499118000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f>C17/(C4)</f>
        <v>2.1501894437405875</v>
      </c>
      <c r="D24" s="50">
        <f>D17/(D4)</f>
        <v>2.3311981686400944</v>
      </c>
      <c r="E24" s="50">
        <f>E17/(E4)</f>
        <v>2.3037239673406074</v>
      </c>
      <c r="F24" s="51">
        <f>F17/(F4)</f>
        <v>1.695448508256139</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5.7905853207469951E-2</v>
      </c>
      <c r="D25" s="50">
        <f>D17/D6</f>
        <v>6.0386898239630504E-2</v>
      </c>
      <c r="E25" s="50">
        <f>E17/E6</f>
        <v>6.1096516184339159E-2</v>
      </c>
      <c r="F25" s="51">
        <f>F17/F6</f>
        <v>4.56361324923397E-2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0.38017213124450133</v>
      </c>
      <c r="D26" s="50">
        <f>D8/D6</f>
        <v>0.40191837734410535</v>
      </c>
      <c r="E26" s="50">
        <f>E8/E6</f>
        <v>0.40401524642478343</v>
      </c>
      <c r="F26" s="51">
        <f>F8/F6</f>
        <v>0.41843614975499466</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0.72532509179522942</v>
      </c>
      <c r="D27" s="50">
        <f>D9/(D13+D10)</f>
        <v>0.75488609431680775</v>
      </c>
      <c r="E27" s="50">
        <f>E9/(E13+E10)</f>
        <v>0.76355253567357884</v>
      </c>
      <c r="F27" s="51">
        <f>F9/(F13+F10)</f>
        <v>0.80208638336706628</v>
      </c>
      <c r="G27" s="46">
        <f>(IF(C27 &lt; 0.8, 100, IF(C27 &lt; 1, 50, 0))) +
  (IF(D27 &lt; 0.8, 100, IF(D27 &lt; 1, 50, 0))) +
  (IF(E27 &lt; 0.8, 100, IF(E27 &lt; 1, 50, 0))) +
  (IF(F27 &lt; 0.8, 100, IF(F27 &lt; 1, 50, 0)))</f>
        <v>350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Fail</v>
      </c>
      <c r="D28" s="52" t="str">
        <f>IF(D11=0, "Pass", "Fail")</f>
        <v>Pass</v>
      </c>
      <c r="E28" s="52" t="str">
        <f>IF(E11=0, "Pass", "Fail")</f>
        <v>Pass</v>
      </c>
      <c r="F28" s="53" t="str">
        <f>IF(F11=0, "Pass", "Fail")</f>
        <v>Pass</v>
      </c>
      <c r="G28" s="46">
        <f>(COUNTIF(C28:F28, "Pass") * 100) + (COUNTIF(C28:F28, "Fail") * 0)</f>
        <v>300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2.0234933497841359E-2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9.970192962224883E-2</v>
      </c>
      <c r="D31" s="50">
        <f>D17/(D13+D10)</f>
        <v>0.10573397823458283</v>
      </c>
      <c r="E31" s="50">
        <f>E17/(E13+E10)</f>
        <v>0.10752019097655352</v>
      </c>
      <c r="F31" s="51">
        <f>F17/(F13+F10)</f>
        <v>8.2056915622852986E-2</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0.76916666666666667</v>
      </c>
      <c r="J2" s="20"/>
      <c r="K2" s="20"/>
      <c r="L2" s="20"/>
      <c r="M2" s="20"/>
      <c r="N2" s="20"/>
      <c r="O2" s="20"/>
      <c r="P2" s="20"/>
      <c r="Q2" s="20"/>
      <c r="R2" s="20"/>
      <c r="S2" s="20"/>
      <c r="T2" s="20"/>
      <c r="U2" s="20"/>
      <c r="V2" s="20"/>
    </row>
    <row r="3" spans="1:22" ht="19" x14ac:dyDescent="0.25">
      <c r="A3" s="20"/>
      <c r="B3" s="26" t="s">
        <v>545</v>
      </c>
      <c r="C3" s="27">
        <v>2580500000</v>
      </c>
      <c r="D3" s="27">
        <v>2401900000</v>
      </c>
      <c r="E3" s="27">
        <v>1951300000</v>
      </c>
      <c r="F3" s="28">
        <v>1916600000</v>
      </c>
      <c r="G3" s="20"/>
      <c r="H3" s="20"/>
      <c r="I3" s="20"/>
      <c r="J3" s="20"/>
      <c r="K3" s="20"/>
      <c r="L3" s="20"/>
      <c r="M3" s="20"/>
      <c r="N3" s="20"/>
      <c r="O3" s="20"/>
      <c r="P3" s="20"/>
      <c r="Q3" s="20"/>
      <c r="R3" s="20"/>
      <c r="S3" s="20"/>
      <c r="T3" s="20"/>
      <c r="U3" s="20"/>
      <c r="V3" s="20"/>
    </row>
    <row r="4" spans="1:22" ht="19" x14ac:dyDescent="0.25">
      <c r="A4" s="20"/>
      <c r="B4" s="29" t="s">
        <v>546</v>
      </c>
      <c r="C4" s="27">
        <v>4146400000</v>
      </c>
      <c r="D4" s="27">
        <v>3763000000</v>
      </c>
      <c r="E4" s="27">
        <v>3482200000</v>
      </c>
      <c r="F4" s="28">
        <v>3221600000</v>
      </c>
      <c r="G4" s="20"/>
      <c r="H4" s="20"/>
      <c r="I4" s="20"/>
      <c r="J4" s="20"/>
      <c r="K4" s="20"/>
      <c r="L4" s="20"/>
      <c r="M4" s="20"/>
      <c r="N4" s="20"/>
      <c r="O4" s="20"/>
      <c r="P4" s="20"/>
      <c r="Q4" s="20"/>
      <c r="R4" s="20"/>
      <c r="S4" s="20"/>
      <c r="T4" s="20"/>
      <c r="U4" s="20"/>
      <c r="V4" s="20"/>
    </row>
    <row r="5" spans="1:22" ht="19" x14ac:dyDescent="0.25">
      <c r="A5" s="20"/>
      <c r="B5" s="29" t="s">
        <v>547</v>
      </c>
      <c r="C5" s="27">
        <v>0</v>
      </c>
      <c r="D5" s="27">
        <v>0</v>
      </c>
      <c r="E5" s="27">
        <v>0</v>
      </c>
      <c r="F5" s="28">
        <v>0</v>
      </c>
      <c r="G5" s="20"/>
      <c r="H5" s="20"/>
      <c r="I5" s="20"/>
      <c r="J5" s="20"/>
      <c r="K5" s="20"/>
      <c r="L5" s="20"/>
      <c r="M5" s="20"/>
      <c r="N5" s="20"/>
      <c r="O5" s="20"/>
      <c r="P5" s="20"/>
      <c r="Q5" s="20"/>
      <c r="R5" s="20"/>
      <c r="S5" s="20"/>
      <c r="T5" s="20"/>
      <c r="U5" s="20"/>
      <c r="V5" s="20"/>
    </row>
    <row r="6" spans="1:22" ht="19" x14ac:dyDescent="0.25">
      <c r="A6" s="20"/>
      <c r="B6" s="29" t="s">
        <v>548</v>
      </c>
      <c r="C6" s="27">
        <v>33080200000</v>
      </c>
      <c r="D6" s="27">
        <v>29214500000</v>
      </c>
      <c r="E6" s="27">
        <v>25434800000</v>
      </c>
      <c r="F6" s="28">
        <v>17163300000</v>
      </c>
      <c r="G6" s="20"/>
      <c r="H6" s="20"/>
      <c r="I6" s="20"/>
      <c r="J6" s="20"/>
      <c r="K6" s="20"/>
      <c r="L6" s="20"/>
      <c r="M6" s="20"/>
      <c r="N6" s="20"/>
      <c r="O6" s="20"/>
      <c r="P6" s="20"/>
      <c r="Q6" s="20"/>
      <c r="R6" s="20"/>
      <c r="S6" s="20"/>
      <c r="T6" s="20"/>
      <c r="U6" s="20"/>
      <c r="V6" s="20"/>
    </row>
    <row r="7" spans="1:22" ht="19" x14ac:dyDescent="0.25">
      <c r="A7" s="20"/>
      <c r="B7" s="29" t="s">
        <v>549</v>
      </c>
      <c r="C7" s="27">
        <v>3423400000</v>
      </c>
      <c r="D7" s="27">
        <v>3141300000</v>
      </c>
      <c r="E7" s="27">
        <v>3932500000</v>
      </c>
      <c r="F7" s="28">
        <v>2697400000</v>
      </c>
      <c r="G7" s="20"/>
      <c r="H7" s="20"/>
      <c r="I7" s="20"/>
      <c r="J7" s="20"/>
      <c r="K7" s="20"/>
      <c r="L7" s="20"/>
      <c r="M7" s="20"/>
      <c r="N7" s="20"/>
      <c r="O7" s="20"/>
      <c r="P7" s="20"/>
      <c r="Q7" s="20"/>
      <c r="R7" s="20"/>
      <c r="S7" s="20"/>
      <c r="T7" s="20"/>
      <c r="U7" s="20"/>
      <c r="V7" s="20"/>
    </row>
    <row r="8" spans="1:22" ht="19" x14ac:dyDescent="0.25">
      <c r="A8" s="20"/>
      <c r="B8" s="29" t="s">
        <v>550</v>
      </c>
      <c r="C8" s="27">
        <v>3683700000</v>
      </c>
      <c r="D8" s="27">
        <v>3409200000</v>
      </c>
      <c r="E8" s="27">
        <v>2733500000</v>
      </c>
      <c r="F8" s="28">
        <v>3440600000</v>
      </c>
      <c r="G8" s="20"/>
      <c r="H8" s="20"/>
      <c r="I8" s="20"/>
      <c r="J8" s="20"/>
      <c r="K8" s="20"/>
      <c r="L8" s="20"/>
      <c r="M8" s="20"/>
      <c r="N8" s="20"/>
      <c r="O8" s="20"/>
      <c r="P8" s="20"/>
      <c r="Q8" s="20"/>
      <c r="R8" s="20"/>
      <c r="S8" s="20"/>
      <c r="T8" s="20"/>
      <c r="U8" s="20"/>
      <c r="V8" s="20"/>
    </row>
    <row r="9" spans="1:22" ht="19" x14ac:dyDescent="0.25">
      <c r="A9" s="20"/>
      <c r="B9" s="29" t="s">
        <v>551</v>
      </c>
      <c r="C9" s="27">
        <v>7107100000</v>
      </c>
      <c r="D9" s="27">
        <v>6550500000</v>
      </c>
      <c r="E9" s="27">
        <v>6666000000</v>
      </c>
      <c r="F9" s="28">
        <v>6138000000</v>
      </c>
      <c r="G9" s="20"/>
      <c r="H9" s="20"/>
      <c r="I9" s="20"/>
      <c r="J9" s="20"/>
      <c r="K9" s="20"/>
      <c r="L9" s="20"/>
      <c r="M9" s="20"/>
      <c r="N9" s="20"/>
      <c r="O9" s="20"/>
      <c r="P9" s="20"/>
      <c r="Q9" s="20"/>
      <c r="R9" s="20"/>
      <c r="S9" s="20"/>
      <c r="T9" s="20"/>
      <c r="U9" s="20"/>
      <c r="V9" s="20"/>
    </row>
    <row r="10" spans="1:22" ht="19" x14ac:dyDescent="0.25">
      <c r="A10" s="20"/>
      <c r="B10" s="29" t="s">
        <v>552</v>
      </c>
      <c r="C10" s="27">
        <v>12560400000</v>
      </c>
      <c r="D10" s="27">
        <v>10353300000</v>
      </c>
      <c r="E10" s="27">
        <v>8260900000</v>
      </c>
      <c r="F10" s="28">
        <v>6613300000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27260300000</v>
      </c>
      <c r="D12" s="27">
        <v>23306700000</v>
      </c>
      <c r="E12" s="27">
        <v>18968300000</v>
      </c>
      <c r="F12" s="28">
        <v>10893000000</v>
      </c>
      <c r="G12" s="20"/>
      <c r="H12" s="20"/>
      <c r="I12" s="20"/>
      <c r="J12" s="20"/>
      <c r="K12" s="20"/>
      <c r="L12" s="20"/>
      <c r="M12" s="20"/>
      <c r="N12" s="20"/>
      <c r="O12" s="20"/>
      <c r="P12" s="20"/>
      <c r="Q12" s="20"/>
      <c r="R12" s="20"/>
      <c r="S12" s="20"/>
      <c r="T12" s="20"/>
      <c r="U12" s="20"/>
      <c r="V12" s="20"/>
    </row>
    <row r="13" spans="1:22" ht="19" x14ac:dyDescent="0.25">
      <c r="A13" s="20"/>
      <c r="B13" s="29" t="s">
        <v>555</v>
      </c>
      <c r="C13" s="27">
        <v>25973100000</v>
      </c>
      <c r="D13" s="27">
        <v>22664000000</v>
      </c>
      <c r="E13" s="27">
        <v>18768800000</v>
      </c>
      <c r="F13" s="28">
        <v>11025300000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4439000000</v>
      </c>
      <c r="D15" s="27">
        <v>3592500000</v>
      </c>
      <c r="E15" s="27">
        <v>2860100000</v>
      </c>
      <c r="F15" s="28">
        <v>2735000000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4594000000</v>
      </c>
      <c r="D17" s="34">
        <v>5014900000</v>
      </c>
      <c r="E17" s="34">
        <v>7081300000</v>
      </c>
      <c r="F17" s="35">
        <v>2618100000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Fail</v>
      </c>
      <c r="E22" s="44" t="str">
        <f>IF(E17&gt;F17, "Pass", "Fail")</f>
        <v>Pass</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Fail</v>
      </c>
      <c r="G23" s="46">
        <f>(COUNTIF(C23:F23, "Pass") * 100) + (COUNTIF(C23:F23, "Fail") * 0)</f>
        <v>300</v>
      </c>
      <c r="H23" s="47" t="s">
        <v>570</v>
      </c>
      <c r="I23" s="20"/>
      <c r="J23" s="20"/>
      <c r="K23" s="20"/>
      <c r="L23" s="20"/>
      <c r="M23" s="20"/>
      <c r="N23" s="20"/>
      <c r="O23" s="20"/>
      <c r="P23" s="20"/>
      <c r="Q23" s="20"/>
      <c r="R23" s="20"/>
      <c r="S23" s="20"/>
      <c r="T23" s="20"/>
      <c r="U23" s="20"/>
      <c r="V23" s="20"/>
    </row>
    <row r="24" spans="1:22" x14ac:dyDescent="0.2">
      <c r="A24" s="20"/>
      <c r="B24" s="39" t="s">
        <v>499</v>
      </c>
      <c r="C24" s="50">
        <f>C17/(C4)</f>
        <v>1.1079490642485048</v>
      </c>
      <c r="D24" s="50">
        <f>D17/(D4)</f>
        <v>1.3326866861546638</v>
      </c>
      <c r="E24" s="50">
        <f>E17/(E4)</f>
        <v>2.033570731146976</v>
      </c>
      <c r="F24" s="51">
        <f>F17/(F4)</f>
        <v>0.81267072262229945</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0.1388746138173288</v>
      </c>
      <c r="D25" s="50">
        <f>D17/D6</f>
        <v>0.17165790959968508</v>
      </c>
      <c r="E25" s="50">
        <f>E17/E6</f>
        <v>0.27840989510434522</v>
      </c>
      <c r="F25" s="51">
        <f>F17/F6</f>
        <v>0.15254059534005698</v>
      </c>
      <c r="G25" s="46">
        <f>(IF(C25 &gt; 0.17, 100, IF(C25 &gt;= 0.1, 50, 0))) +
  (IF(D25 &gt; 0.17, 100, IF(D25 &gt;= 0.1, 50, 0))) +
  (IF(E25 &gt; 0.17, 100, IF(E25 &gt;= 0.1, 50, 0))) +
  (IF(F25 &gt; 0.17, 100, IF(F25 &gt;= 0.1, 50, 0)))</f>
        <v>300</v>
      </c>
      <c r="H25" s="47" t="s">
        <v>572</v>
      </c>
      <c r="I25" s="20"/>
      <c r="J25" s="20"/>
      <c r="K25" s="20"/>
      <c r="L25" s="20"/>
      <c r="M25" s="20"/>
      <c r="N25" s="20"/>
      <c r="O25" s="20"/>
      <c r="P25" s="20"/>
      <c r="Q25" s="20"/>
      <c r="R25" s="20"/>
      <c r="S25" s="20"/>
      <c r="T25" s="20"/>
      <c r="U25" s="20"/>
      <c r="V25" s="20"/>
    </row>
    <row r="26" spans="1:22" x14ac:dyDescent="0.2">
      <c r="A26" s="20"/>
      <c r="B26" s="39" t="s">
        <v>489</v>
      </c>
      <c r="C26" s="50">
        <f>C8/C6</f>
        <v>0.11135664234194473</v>
      </c>
      <c r="D26" s="50">
        <f>D8/D6</f>
        <v>0.11669547656129661</v>
      </c>
      <c r="E26" s="50">
        <f>E8/E6</f>
        <v>0.10747086668658688</v>
      </c>
      <c r="F26" s="51">
        <f>F8/F6</f>
        <v>0.20046261499828122</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0.18443951366992356</v>
      </c>
      <c r="D27" s="50">
        <f>D9/(D13+D10)</f>
        <v>0.19839599240398215</v>
      </c>
      <c r="E27" s="50">
        <f>E9/(E13+E10)</f>
        <v>0.24661760951841863</v>
      </c>
      <c r="F27" s="51">
        <f>F9/(F13+F10)</f>
        <v>0.34798680167360219</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0.37989378649162592</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0.11922093762570231</v>
      </c>
      <c r="D31" s="50">
        <f>D17/(D13+D10)</f>
        <v>0.1518870410360629</v>
      </c>
      <c r="E31" s="50">
        <f>E17/(E13+E10)</f>
        <v>0.26198218996141281</v>
      </c>
      <c r="F31" s="51">
        <f>F17/(F13+F10)</f>
        <v>0.14843014751737665</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0.5033333333333333</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1642000000</v>
      </c>
      <c r="D4" s="27">
        <v>1718000000</v>
      </c>
      <c r="E4" s="27">
        <v>1814000000</v>
      </c>
      <c r="F4" s="28">
        <v>1897000000</v>
      </c>
      <c r="G4" s="20"/>
      <c r="H4" s="20"/>
      <c r="I4" s="20"/>
      <c r="J4" s="20"/>
      <c r="K4" s="20"/>
      <c r="L4" s="20"/>
      <c r="M4" s="20"/>
      <c r="N4" s="20"/>
      <c r="O4" s="20"/>
      <c r="P4" s="20"/>
      <c r="Q4" s="20"/>
      <c r="R4" s="20"/>
      <c r="S4" s="20"/>
      <c r="T4" s="20"/>
      <c r="U4" s="20"/>
      <c r="V4" s="20"/>
    </row>
    <row r="5" spans="1:22" ht="19" x14ac:dyDescent="0.25">
      <c r="A5" s="20"/>
      <c r="B5" s="29" t="s">
        <v>547</v>
      </c>
      <c r="C5" s="27">
        <v>5733000000</v>
      </c>
      <c r="D5" s="27">
        <v>5733000000</v>
      </c>
      <c r="E5" s="27">
        <v>5744000000</v>
      </c>
      <c r="F5" s="28">
        <v>5190000000</v>
      </c>
      <c r="G5" s="20"/>
      <c r="H5" s="20"/>
      <c r="I5" s="20"/>
      <c r="J5" s="20"/>
      <c r="K5" s="20"/>
      <c r="L5" s="20"/>
      <c r="M5" s="20"/>
      <c r="N5" s="20"/>
      <c r="O5" s="20"/>
      <c r="P5" s="20"/>
      <c r="Q5" s="20"/>
      <c r="R5" s="20"/>
      <c r="S5" s="20"/>
      <c r="T5" s="20"/>
      <c r="U5" s="20"/>
      <c r="V5" s="20"/>
    </row>
    <row r="6" spans="1:22" ht="19" x14ac:dyDescent="0.25">
      <c r="A6" s="20"/>
      <c r="B6" s="29" t="s">
        <v>548</v>
      </c>
      <c r="C6" s="27">
        <v>152194000000</v>
      </c>
      <c r="D6" s="27">
        <v>155220000000</v>
      </c>
      <c r="E6" s="27">
        <v>162938000000</v>
      </c>
      <c r="F6" s="28">
        <v>147389000000</v>
      </c>
      <c r="G6" s="20"/>
      <c r="H6" s="20"/>
      <c r="I6" s="20"/>
      <c r="J6" s="20"/>
      <c r="K6" s="20"/>
      <c r="L6" s="20"/>
      <c r="M6" s="20"/>
      <c r="N6" s="20"/>
      <c r="O6" s="20"/>
      <c r="P6" s="20"/>
      <c r="Q6" s="20"/>
      <c r="R6" s="20"/>
      <c r="S6" s="20"/>
      <c r="T6" s="20"/>
      <c r="U6" s="20"/>
      <c r="V6" s="20"/>
    </row>
    <row r="7" spans="1:22" ht="19" x14ac:dyDescent="0.25">
      <c r="A7" s="20"/>
      <c r="B7" s="29" t="s">
        <v>549</v>
      </c>
      <c r="C7" s="27">
        <v>0</v>
      </c>
      <c r="D7" s="27">
        <v>0</v>
      </c>
      <c r="E7" s="27">
        <v>0</v>
      </c>
      <c r="F7" s="28">
        <v>0</v>
      </c>
      <c r="G7" s="20"/>
      <c r="H7" s="20"/>
      <c r="I7" s="20"/>
      <c r="J7" s="20"/>
      <c r="K7" s="20"/>
      <c r="L7" s="20"/>
      <c r="M7" s="20"/>
      <c r="N7" s="20"/>
      <c r="O7" s="20"/>
      <c r="P7" s="20"/>
      <c r="Q7" s="20"/>
      <c r="R7" s="20"/>
      <c r="S7" s="20"/>
      <c r="T7" s="20"/>
      <c r="U7" s="20"/>
      <c r="V7" s="20"/>
    </row>
    <row r="8" spans="1:22" ht="19" x14ac:dyDescent="0.25">
      <c r="A8" s="20"/>
      <c r="B8" s="29" t="s">
        <v>550</v>
      </c>
      <c r="C8" s="27">
        <v>0</v>
      </c>
      <c r="D8" s="27">
        <v>0</v>
      </c>
      <c r="E8" s="27">
        <v>0</v>
      </c>
      <c r="F8" s="28">
        <v>0</v>
      </c>
      <c r="G8" s="20"/>
      <c r="H8" s="20"/>
      <c r="I8" s="20"/>
      <c r="J8" s="20"/>
      <c r="K8" s="20"/>
      <c r="L8" s="20"/>
      <c r="M8" s="20"/>
      <c r="N8" s="20"/>
      <c r="O8" s="20"/>
      <c r="P8" s="20"/>
      <c r="Q8" s="20"/>
      <c r="R8" s="20"/>
      <c r="S8" s="20"/>
      <c r="T8" s="20"/>
      <c r="U8" s="20"/>
      <c r="V8" s="20"/>
    </row>
    <row r="9" spans="1:22" ht="19" x14ac:dyDescent="0.25">
      <c r="A9" s="20"/>
      <c r="B9" s="29" t="s">
        <v>551</v>
      </c>
      <c r="C9" s="27">
        <v>134701000000</v>
      </c>
      <c r="D9" s="27">
        <v>139269000000</v>
      </c>
      <c r="E9" s="27">
        <v>144612000000</v>
      </c>
      <c r="F9" s="28">
        <v>129278000000</v>
      </c>
      <c r="G9" s="20"/>
      <c r="H9" s="20"/>
      <c r="I9" s="20"/>
      <c r="J9" s="20"/>
      <c r="K9" s="20"/>
      <c r="L9" s="20"/>
      <c r="M9" s="20"/>
      <c r="N9" s="20"/>
      <c r="O9" s="20"/>
      <c r="P9" s="20"/>
      <c r="Q9" s="20"/>
      <c r="R9" s="20"/>
      <c r="S9" s="20"/>
      <c r="T9" s="20"/>
      <c r="U9" s="20"/>
      <c r="V9" s="20"/>
    </row>
    <row r="10" spans="1:22" ht="19" x14ac:dyDescent="0.25">
      <c r="A10" s="20"/>
      <c r="B10" s="29" t="s">
        <v>552</v>
      </c>
      <c r="C10" s="27">
        <v>1371000000</v>
      </c>
      <c r="D10" s="27">
        <v>1371000000</v>
      </c>
      <c r="E10" s="27">
        <v>1371000000</v>
      </c>
      <c r="F10" s="28">
        <v>1371000000</v>
      </c>
      <c r="G10" s="20"/>
      <c r="H10" s="20"/>
      <c r="I10" s="20"/>
      <c r="J10" s="20"/>
      <c r="K10" s="20"/>
      <c r="L10" s="20"/>
      <c r="M10" s="20"/>
      <c r="N10" s="20"/>
      <c r="O10" s="20"/>
      <c r="P10" s="20"/>
      <c r="Q10" s="20"/>
      <c r="R10" s="20"/>
      <c r="S10" s="20"/>
      <c r="T10" s="20"/>
      <c r="U10" s="20"/>
      <c r="V10" s="20"/>
    </row>
    <row r="11" spans="1:22" ht="19" x14ac:dyDescent="0.25">
      <c r="A11" s="20"/>
      <c r="B11" s="29" t="s">
        <v>553</v>
      </c>
      <c r="C11" s="27">
        <v>1659000000</v>
      </c>
      <c r="D11" s="27">
        <v>1659000000</v>
      </c>
      <c r="E11" s="27">
        <v>1659000000</v>
      </c>
      <c r="F11" s="28">
        <v>1656000000</v>
      </c>
      <c r="G11" s="20"/>
      <c r="H11" s="20"/>
      <c r="I11" s="20"/>
      <c r="J11" s="20"/>
      <c r="K11" s="20"/>
      <c r="L11" s="20"/>
      <c r="M11" s="20"/>
      <c r="N11" s="20"/>
      <c r="O11" s="20"/>
      <c r="P11" s="20"/>
      <c r="Q11" s="20"/>
      <c r="R11" s="20"/>
      <c r="S11" s="20"/>
      <c r="T11" s="20"/>
      <c r="U11" s="20"/>
      <c r="V11" s="20"/>
    </row>
    <row r="12" spans="1:22" ht="19" x14ac:dyDescent="0.25">
      <c r="A12" s="20"/>
      <c r="B12" s="29" t="s">
        <v>554</v>
      </c>
      <c r="C12" s="27">
        <v>8186000000</v>
      </c>
      <c r="D12" s="27">
        <v>7004000000</v>
      </c>
      <c r="E12" s="27">
        <v>5550000000</v>
      </c>
      <c r="F12" s="28">
        <v>3770000000</v>
      </c>
      <c r="G12" s="20"/>
      <c r="H12" s="20"/>
      <c r="I12" s="20"/>
      <c r="J12" s="20"/>
      <c r="K12" s="20"/>
      <c r="L12" s="20"/>
      <c r="M12" s="20"/>
      <c r="N12" s="20"/>
      <c r="O12" s="20"/>
      <c r="P12" s="20"/>
      <c r="Q12" s="20"/>
      <c r="R12" s="20"/>
      <c r="S12" s="20"/>
      <c r="T12" s="20"/>
      <c r="U12" s="20"/>
      <c r="V12" s="20"/>
    </row>
    <row r="13" spans="1:22" ht="19" x14ac:dyDescent="0.25">
      <c r="A13" s="20"/>
      <c r="B13" s="29" t="s">
        <v>555</v>
      </c>
      <c r="C13" s="27">
        <v>17493000000</v>
      </c>
      <c r="D13" s="27">
        <v>15951000000</v>
      </c>
      <c r="E13" s="27">
        <v>18326000000</v>
      </c>
      <c r="F13" s="28">
        <v>18111000000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2308000000</v>
      </c>
      <c r="D17" s="34">
        <v>3102000000</v>
      </c>
      <c r="E17" s="34">
        <v>3030000000</v>
      </c>
      <c r="F17" s="35">
        <v>2324000000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f>C17/(C4)</f>
        <v>1.4056029232643119</v>
      </c>
      <c r="D24" s="50">
        <f>D17/(D4)</f>
        <v>1.8055878928987195</v>
      </c>
      <c r="E24" s="50">
        <f>E17/(E4)</f>
        <v>1.6703417861080485</v>
      </c>
      <c r="F24" s="51">
        <f>F17/(F4)</f>
        <v>1.2250922509225093</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1.5164855381946726E-2</v>
      </c>
      <c r="D25" s="50">
        <f>D17/D6</f>
        <v>1.9984538074990336E-2</v>
      </c>
      <c r="E25" s="50">
        <f>E17/E6</f>
        <v>1.8596030391928219E-2</v>
      </c>
      <c r="F25" s="51">
        <f>F17/F6</f>
        <v>1.5767798139616932E-2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v>
      </c>
      <c r="D26" s="50">
        <f>D8/D6</f>
        <v>0</v>
      </c>
      <c r="E26" s="50">
        <f>E8/E6</f>
        <v>0</v>
      </c>
      <c r="F26" s="51">
        <f>F8/F6</f>
        <v>0</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7.140638252756573</v>
      </c>
      <c r="D27" s="50">
        <f>D9/(D13+D10)</f>
        <v>8.0400069276065125</v>
      </c>
      <c r="E27" s="50">
        <f>E9/(E13+E10)</f>
        <v>7.3418287048789157</v>
      </c>
      <c r="F27" s="51">
        <f>F9/(F13+F10)</f>
        <v>6.6357663484241867</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Fail</v>
      </c>
      <c r="D28" s="52" t="str">
        <f>IF(D11=0, "Pass", "Fail")</f>
        <v>Fail</v>
      </c>
      <c r="E28" s="52" t="str">
        <f>IF(E11=0, "Pass", "Fail")</f>
        <v>Fail</v>
      </c>
      <c r="F28" s="53" t="str">
        <f>IF(F11=0, "Pass", "Fail")</f>
        <v>Fail</v>
      </c>
      <c r="G28" s="46">
        <f>(COUNTIF(C28:F28, "Pass") * 100) + (COUNTIF(C28:F28, "Fail") * 0)</f>
        <v>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0.30096374375426738</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0.12234944868532655</v>
      </c>
      <c r="D31" s="50">
        <f>D17/(D13+D10)</f>
        <v>0.17907862833391064</v>
      </c>
      <c r="E31" s="50">
        <f>E17/(E13+E10)</f>
        <v>0.15383053256841142</v>
      </c>
      <c r="F31" s="51">
        <f>F17/(F13+F10)</f>
        <v>0.11928960065701673</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0.54500000000000004</v>
      </c>
      <c r="J2" s="20"/>
      <c r="K2" s="20"/>
      <c r="L2" s="20"/>
      <c r="M2" s="20"/>
      <c r="N2" s="20"/>
      <c r="O2" s="20"/>
      <c r="P2" s="20"/>
      <c r="Q2" s="20"/>
      <c r="R2" s="20"/>
      <c r="S2" s="20"/>
      <c r="T2" s="20"/>
      <c r="U2" s="20"/>
      <c r="V2" s="20"/>
    </row>
    <row r="3" spans="1:22" ht="19" x14ac:dyDescent="0.25">
      <c r="A3" s="20"/>
      <c r="B3" s="26" t="s">
        <v>545</v>
      </c>
      <c r="C3" s="27">
        <v>97300000</v>
      </c>
      <c r="D3" s="27">
        <v>96600000</v>
      </c>
      <c r="E3" s="27">
        <v>72200000</v>
      </c>
      <c r="F3" s="28">
        <v>59100000</v>
      </c>
      <c r="G3" s="20"/>
      <c r="H3" s="20"/>
      <c r="I3" s="20"/>
      <c r="J3" s="20"/>
      <c r="K3" s="20"/>
      <c r="L3" s="20"/>
      <c r="M3" s="20"/>
      <c r="N3" s="20"/>
      <c r="O3" s="20"/>
      <c r="P3" s="20"/>
      <c r="Q3" s="20"/>
      <c r="R3" s="20"/>
      <c r="S3" s="20"/>
      <c r="T3" s="20"/>
      <c r="U3" s="20"/>
      <c r="V3" s="20"/>
    </row>
    <row r="4" spans="1:22" ht="19" x14ac:dyDescent="0.25">
      <c r="A4" s="20"/>
      <c r="B4" s="29" t="s">
        <v>546</v>
      </c>
      <c r="C4" s="27">
        <v>11589000000</v>
      </c>
      <c r="D4" s="27">
        <v>11019100000</v>
      </c>
      <c r="E4" s="27">
        <v>9487400000</v>
      </c>
      <c r="F4" s="28">
        <v>8945000000</v>
      </c>
      <c r="G4" s="20"/>
      <c r="H4" s="20"/>
      <c r="I4" s="20"/>
      <c r="J4" s="20"/>
      <c r="K4" s="20"/>
      <c r="L4" s="20"/>
      <c r="M4" s="20"/>
      <c r="N4" s="20"/>
      <c r="O4" s="20"/>
      <c r="P4" s="20"/>
      <c r="Q4" s="20"/>
      <c r="R4" s="20"/>
      <c r="S4" s="20"/>
      <c r="T4" s="20"/>
      <c r="U4" s="20"/>
      <c r="V4" s="20"/>
    </row>
    <row r="5" spans="1:22" ht="19" x14ac:dyDescent="0.25">
      <c r="A5" s="20"/>
      <c r="B5" s="29" t="s">
        <v>547</v>
      </c>
      <c r="C5" s="27">
        <v>15834500000</v>
      </c>
      <c r="D5" s="27">
        <v>14451500000</v>
      </c>
      <c r="E5" s="27">
        <v>12826000000</v>
      </c>
      <c r="F5" s="28">
        <v>12046400000</v>
      </c>
      <c r="G5" s="20"/>
      <c r="H5" s="20"/>
      <c r="I5" s="20"/>
      <c r="J5" s="20"/>
      <c r="K5" s="20"/>
      <c r="L5" s="20"/>
      <c r="M5" s="20"/>
      <c r="N5" s="20"/>
      <c r="O5" s="20"/>
      <c r="P5" s="20"/>
      <c r="Q5" s="20"/>
      <c r="R5" s="20"/>
      <c r="S5" s="20"/>
      <c r="T5" s="20"/>
      <c r="U5" s="20"/>
      <c r="V5" s="20"/>
    </row>
    <row r="6" spans="1:22" ht="19" x14ac:dyDescent="0.25">
      <c r="A6" s="20"/>
      <c r="B6" s="29" t="s">
        <v>548</v>
      </c>
      <c r="C6" s="27">
        <v>31410100000</v>
      </c>
      <c r="D6" s="27">
        <v>29052900000</v>
      </c>
      <c r="E6" s="27">
        <v>24955000000</v>
      </c>
      <c r="F6" s="28">
        <v>23434000000</v>
      </c>
      <c r="G6" s="20"/>
      <c r="H6" s="20"/>
      <c r="I6" s="20"/>
      <c r="J6" s="20"/>
      <c r="K6" s="20"/>
      <c r="L6" s="20"/>
      <c r="M6" s="20"/>
      <c r="N6" s="20"/>
      <c r="O6" s="20"/>
      <c r="P6" s="20"/>
      <c r="Q6" s="20"/>
      <c r="R6" s="20"/>
      <c r="S6" s="20"/>
      <c r="T6" s="20"/>
      <c r="U6" s="20"/>
      <c r="V6" s="20"/>
    </row>
    <row r="7" spans="1:22" ht="19" x14ac:dyDescent="0.25">
      <c r="A7" s="20"/>
      <c r="B7" s="29" t="s">
        <v>549</v>
      </c>
      <c r="C7" s="27">
        <v>4228300000</v>
      </c>
      <c r="D7" s="27">
        <v>3390700000</v>
      </c>
      <c r="E7" s="27">
        <v>2415600000</v>
      </c>
      <c r="F7" s="28">
        <v>2282000000</v>
      </c>
      <c r="G7" s="20"/>
      <c r="H7" s="20"/>
      <c r="I7" s="20"/>
      <c r="J7" s="20"/>
      <c r="K7" s="20"/>
      <c r="L7" s="20"/>
      <c r="M7" s="20"/>
      <c r="N7" s="20"/>
      <c r="O7" s="20"/>
      <c r="P7" s="20"/>
      <c r="Q7" s="20"/>
      <c r="R7" s="20"/>
      <c r="S7" s="20"/>
      <c r="T7" s="20"/>
      <c r="U7" s="20"/>
      <c r="V7" s="20"/>
    </row>
    <row r="8" spans="1:22" ht="19" x14ac:dyDescent="0.25">
      <c r="A8" s="20"/>
      <c r="B8" s="29" t="s">
        <v>550</v>
      </c>
      <c r="C8" s="27">
        <v>16638300000</v>
      </c>
      <c r="D8" s="27">
        <v>15975400000</v>
      </c>
      <c r="E8" s="27">
        <v>13559700000</v>
      </c>
      <c r="F8" s="28">
        <v>12663200000</v>
      </c>
      <c r="G8" s="20"/>
      <c r="H8" s="20"/>
      <c r="I8" s="20"/>
      <c r="J8" s="20"/>
      <c r="K8" s="20"/>
      <c r="L8" s="20"/>
      <c r="M8" s="20"/>
      <c r="N8" s="20"/>
      <c r="O8" s="20"/>
      <c r="P8" s="20"/>
      <c r="Q8" s="20"/>
      <c r="R8" s="20"/>
      <c r="S8" s="20"/>
      <c r="T8" s="20"/>
      <c r="U8" s="20"/>
      <c r="V8" s="20"/>
    </row>
    <row r="9" spans="1:22" ht="19" x14ac:dyDescent="0.25">
      <c r="A9" s="20"/>
      <c r="B9" s="29" t="s">
        <v>551</v>
      </c>
      <c r="C9" s="27">
        <v>20866600000</v>
      </c>
      <c r="D9" s="27">
        <v>19366100000</v>
      </c>
      <c r="E9" s="27">
        <v>15975300000</v>
      </c>
      <c r="F9" s="28">
        <v>14945200000</v>
      </c>
      <c r="G9" s="20"/>
      <c r="H9" s="20"/>
      <c r="I9" s="20"/>
      <c r="J9" s="20"/>
      <c r="K9" s="20"/>
      <c r="L9" s="20"/>
      <c r="M9" s="20"/>
      <c r="N9" s="20"/>
      <c r="O9" s="20"/>
      <c r="P9" s="20"/>
      <c r="Q9" s="20"/>
      <c r="R9" s="20"/>
      <c r="S9" s="20"/>
      <c r="T9" s="20"/>
      <c r="U9" s="20"/>
      <c r="V9" s="20"/>
    </row>
    <row r="10" spans="1:22" ht="19" x14ac:dyDescent="0.25">
      <c r="A10" s="20"/>
      <c r="B10" s="29" t="s">
        <v>552</v>
      </c>
      <c r="C10" s="27">
        <v>783500000</v>
      </c>
      <c r="D10" s="27">
        <v>504600000</v>
      </c>
      <c r="E10" s="27">
        <v>274800000</v>
      </c>
      <c r="F10" s="28">
        <v>100000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8433900000</v>
      </c>
      <c r="D12" s="27">
        <v>7356300000</v>
      </c>
      <c r="E12" s="27">
        <v>6475600000</v>
      </c>
      <c r="F12" s="28">
        <v>5751800000</v>
      </c>
      <c r="G12" s="20"/>
      <c r="H12" s="20"/>
      <c r="I12" s="20"/>
      <c r="J12" s="20"/>
      <c r="K12" s="20"/>
      <c r="L12" s="20"/>
      <c r="M12" s="20"/>
      <c r="N12" s="20"/>
      <c r="O12" s="20"/>
      <c r="P12" s="20"/>
      <c r="Q12" s="20"/>
      <c r="R12" s="20"/>
      <c r="S12" s="20"/>
      <c r="T12" s="20"/>
      <c r="U12" s="20"/>
      <c r="V12" s="20"/>
    </row>
    <row r="13" spans="1:22" ht="19" x14ac:dyDescent="0.25">
      <c r="A13" s="20"/>
      <c r="B13" s="29" t="s">
        <v>555</v>
      </c>
      <c r="C13" s="27">
        <v>10543500000</v>
      </c>
      <c r="D13" s="27">
        <v>9686800000</v>
      </c>
      <c r="E13" s="27">
        <v>8979700000</v>
      </c>
      <c r="F13" s="28">
        <v>8488800000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3617800000</v>
      </c>
      <c r="D17" s="34">
        <v>3190000000</v>
      </c>
      <c r="E17" s="34">
        <v>2786700000</v>
      </c>
      <c r="F17" s="35">
        <v>2471600000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Pass</v>
      </c>
      <c r="F23" s="49" t="str">
        <f>IF(F17&gt;F7, "Pass", "Fail")</f>
        <v>Pass</v>
      </c>
      <c r="G23" s="46">
        <f>(COUNTIF(C23:F23, "Pass") * 100) + (COUNTIF(C23:F23, "Fail") * 0)</f>
        <v>200</v>
      </c>
      <c r="H23" s="47" t="s">
        <v>570</v>
      </c>
      <c r="I23" s="20"/>
      <c r="J23" s="20"/>
      <c r="K23" s="20"/>
      <c r="L23" s="20"/>
      <c r="M23" s="20"/>
      <c r="N23" s="20"/>
      <c r="O23" s="20"/>
      <c r="P23" s="20"/>
      <c r="Q23" s="20"/>
      <c r="R23" s="20"/>
      <c r="S23" s="20"/>
      <c r="T23" s="20"/>
      <c r="U23" s="20"/>
      <c r="V23" s="20"/>
    </row>
    <row r="24" spans="1:22" x14ac:dyDescent="0.2">
      <c r="A24" s="20"/>
      <c r="B24" s="39" t="s">
        <v>499</v>
      </c>
      <c r="C24" s="50">
        <f>C17/(C4)</f>
        <v>0.3121753386832341</v>
      </c>
      <c r="D24" s="50">
        <f>D17/(D4)</f>
        <v>0.28949732736793388</v>
      </c>
      <c r="E24" s="50">
        <f>E17/(E4)</f>
        <v>0.29372641608870714</v>
      </c>
      <c r="F24" s="51">
        <f>F17/(F4)</f>
        <v>0.27631078814980436</v>
      </c>
      <c r="G24" s="46">
        <f>(IF(C24 &gt; 0.5, 100, IF(C24 &gt;= 0.2, 50, 0))) +
  (IF(D24 &gt; 0.5, 100, IF(D24 &gt;= 0.2, 50, 0))) +
  (IF(E24 &gt; 0.5, 100, IF(E24 &gt;= 0.2, 50, 0))) +
  (IF(F24 &gt; 0.5, 100, IF(F24 &gt;= 0.2, 50, 0)))</f>
        <v>200</v>
      </c>
      <c r="H24" s="47" t="s">
        <v>571</v>
      </c>
      <c r="I24" s="20"/>
      <c r="J24" s="20"/>
      <c r="K24" s="20"/>
      <c r="L24" s="20"/>
      <c r="M24" s="20"/>
      <c r="N24" s="20"/>
      <c r="O24" s="20"/>
      <c r="P24" s="20"/>
      <c r="Q24" s="20"/>
      <c r="R24" s="20"/>
      <c r="S24" s="20"/>
      <c r="T24" s="20"/>
      <c r="U24" s="20"/>
      <c r="V24" s="20"/>
    </row>
    <row r="25" spans="1:22" x14ac:dyDescent="0.2">
      <c r="A25" s="20"/>
      <c r="B25" s="39" t="s">
        <v>487</v>
      </c>
      <c r="C25" s="50">
        <f>C17/C6</f>
        <v>0.11517951232246952</v>
      </c>
      <c r="D25" s="50">
        <f>D17/D6</f>
        <v>0.10979971018383707</v>
      </c>
      <c r="E25" s="50">
        <f>E17/E6</f>
        <v>0.11166900420757363</v>
      </c>
      <c r="F25" s="51">
        <f>F17/F6</f>
        <v>0.10547068362208757</v>
      </c>
      <c r="G25" s="46">
        <f>(IF(C25 &gt; 0.17, 100, IF(C25 &gt;= 0.1, 50, 0))) +
  (IF(D25 &gt; 0.17, 100, IF(D25 &gt;= 0.1, 50, 0))) +
  (IF(E25 &gt; 0.17, 100, IF(E25 &gt;= 0.1, 50, 0))) +
  (IF(F25 &gt; 0.17, 100, IF(F25 &gt;= 0.1, 50, 0)))</f>
        <v>200</v>
      </c>
      <c r="H25" s="47" t="s">
        <v>572</v>
      </c>
      <c r="I25" s="20"/>
      <c r="J25" s="20"/>
      <c r="K25" s="20"/>
      <c r="L25" s="20"/>
      <c r="M25" s="20"/>
      <c r="N25" s="20"/>
      <c r="O25" s="20"/>
      <c r="P25" s="20"/>
      <c r="Q25" s="20"/>
      <c r="R25" s="20"/>
      <c r="S25" s="20"/>
      <c r="T25" s="20"/>
      <c r="U25" s="20"/>
      <c r="V25" s="20"/>
    </row>
    <row r="26" spans="1:22" x14ac:dyDescent="0.2">
      <c r="A26" s="20"/>
      <c r="B26" s="39" t="s">
        <v>489</v>
      </c>
      <c r="C26" s="50">
        <f>C8/C6</f>
        <v>0.52971178060560142</v>
      </c>
      <c r="D26" s="50">
        <f>D8/D6</f>
        <v>0.54987281820403466</v>
      </c>
      <c r="E26" s="50">
        <f>E8/E6</f>
        <v>0.54336605890603085</v>
      </c>
      <c r="F26" s="51">
        <f>F8/F6</f>
        <v>0.54037722966629687</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1.8422000529707778</v>
      </c>
      <c r="D27" s="50">
        <f>D9/(D13+D10)</f>
        <v>1.9002394175481288</v>
      </c>
      <c r="E27" s="50">
        <f>E9/(E13+E10)</f>
        <v>1.7262196769139337</v>
      </c>
      <c r="F27" s="51">
        <f>F9/(F13+F10)</f>
        <v>1.7605579050289202</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0.13610946471685562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0.31939613313322152</v>
      </c>
      <c r="D31" s="50">
        <f>D17/(D13+D10)</f>
        <v>0.31300900759463862</v>
      </c>
      <c r="E31" s="50">
        <f>E17/(E13+E10)</f>
        <v>0.30111837484467013</v>
      </c>
      <c r="F31" s="51">
        <f>F17/(F13+F10)</f>
        <v>0.29115668696768721</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603</v>
      </c>
      <c r="D2" s="23" t="s">
        <v>604</v>
      </c>
      <c r="E2" s="23" t="s">
        <v>605</v>
      </c>
      <c r="F2" s="23" t="s">
        <v>606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0.62666666666666659</v>
      </c>
      <c r="J2" s="20"/>
      <c r="K2" s="20"/>
      <c r="L2" s="20"/>
      <c r="M2" s="20"/>
      <c r="N2" s="20"/>
      <c r="O2" s="20"/>
      <c r="P2" s="20"/>
      <c r="Q2" s="20"/>
      <c r="R2" s="20"/>
      <c r="S2" s="20"/>
      <c r="T2" s="20"/>
      <c r="U2" s="20"/>
      <c r="V2" s="20"/>
    </row>
    <row r="3" spans="1:22" ht="19" x14ac:dyDescent="0.25">
      <c r="A3" s="20"/>
      <c r="B3" s="26" t="s">
        <v>545</v>
      </c>
      <c r="C3" s="27">
        <v>822250000</v>
      </c>
      <c r="D3" s="27">
        <v>998012000</v>
      </c>
      <c r="E3" s="27">
        <v>743910000</v>
      </c>
      <c r="F3" s="28">
        <v>457033000</v>
      </c>
      <c r="G3" s="20"/>
      <c r="H3" s="20"/>
      <c r="I3" s="20"/>
      <c r="J3" s="20"/>
      <c r="K3" s="20"/>
      <c r="L3" s="20"/>
      <c r="M3" s="20"/>
      <c r="N3" s="20"/>
      <c r="O3" s="20"/>
      <c r="P3" s="20"/>
      <c r="Q3" s="20"/>
      <c r="R3" s="20"/>
      <c r="S3" s="20"/>
      <c r="T3" s="20"/>
      <c r="U3" s="20"/>
      <c r="V3" s="20"/>
    </row>
    <row r="4" spans="1:22" ht="19" x14ac:dyDescent="0.25">
      <c r="A4" s="20"/>
      <c r="B4" s="29" t="s">
        <v>546</v>
      </c>
      <c r="C4" s="27">
        <v>699146000</v>
      </c>
      <c r="D4" s="27">
        <v>665811000</v>
      </c>
      <c r="E4" s="27">
        <v>630495000</v>
      </c>
      <c r="F4" s="28">
        <v>592065000</v>
      </c>
      <c r="G4" s="20"/>
      <c r="H4" s="20"/>
      <c r="I4" s="20"/>
      <c r="J4" s="20"/>
      <c r="K4" s="20"/>
      <c r="L4" s="20"/>
      <c r="M4" s="20"/>
      <c r="N4" s="20"/>
      <c r="O4" s="20"/>
      <c r="P4" s="20"/>
      <c r="Q4" s="20"/>
      <c r="R4" s="20"/>
      <c r="S4" s="20"/>
      <c r="T4" s="20"/>
      <c r="U4" s="20"/>
      <c r="V4" s="20"/>
    </row>
    <row r="5" spans="1:22" ht="19" x14ac:dyDescent="0.25">
      <c r="A5" s="20"/>
      <c r="B5" s="29" t="s">
        <v>547</v>
      </c>
      <c r="C5" s="27">
        <v>2842055000</v>
      </c>
      <c r="D5" s="27">
        <v>2770299000</v>
      </c>
      <c r="E5" s="27">
        <v>1936442000</v>
      </c>
      <c r="F5" s="28">
        <v>1927901000</v>
      </c>
      <c r="G5" s="20"/>
      <c r="H5" s="20"/>
      <c r="I5" s="20"/>
      <c r="J5" s="20"/>
      <c r="K5" s="20"/>
      <c r="L5" s="20"/>
      <c r="M5" s="20"/>
      <c r="N5" s="20"/>
      <c r="O5" s="20"/>
      <c r="P5" s="20"/>
      <c r="Q5" s="20"/>
      <c r="R5" s="20"/>
      <c r="S5" s="20"/>
      <c r="T5" s="20"/>
      <c r="U5" s="20"/>
      <c r="V5" s="20"/>
    </row>
    <row r="6" spans="1:22" ht="19" x14ac:dyDescent="0.25">
      <c r="A6" s="20"/>
      <c r="B6" s="29" t="s">
        <v>548</v>
      </c>
      <c r="C6" s="27">
        <v>6872394000</v>
      </c>
      <c r="D6" s="27">
        <v>6751708000</v>
      </c>
      <c r="E6" s="27">
        <v>5095853000</v>
      </c>
      <c r="F6" s="28">
        <v>4728125000</v>
      </c>
      <c r="G6" s="20"/>
      <c r="H6" s="20"/>
      <c r="I6" s="20"/>
      <c r="J6" s="20"/>
      <c r="K6" s="20"/>
      <c r="L6" s="20"/>
      <c r="M6" s="20"/>
      <c r="N6" s="20"/>
      <c r="O6" s="20"/>
      <c r="P6" s="20"/>
      <c r="Q6" s="20"/>
      <c r="R6" s="20"/>
      <c r="S6" s="20"/>
      <c r="T6" s="20"/>
      <c r="U6" s="20"/>
      <c r="V6" s="20"/>
    </row>
    <row r="7" spans="1:22" ht="19" x14ac:dyDescent="0.25">
      <c r="A7" s="20"/>
      <c r="B7" s="29" t="s">
        <v>549</v>
      </c>
      <c r="C7" s="27">
        <v>910655000</v>
      </c>
      <c r="D7" s="27">
        <v>758533000</v>
      </c>
      <c r="E7" s="27">
        <v>689299000</v>
      </c>
      <c r="F7" s="28">
        <v>911766000</v>
      </c>
      <c r="G7" s="20"/>
      <c r="H7" s="20"/>
      <c r="I7" s="20"/>
      <c r="J7" s="20"/>
      <c r="K7" s="20"/>
      <c r="L7" s="20"/>
      <c r="M7" s="20"/>
      <c r="N7" s="20"/>
      <c r="O7" s="20"/>
      <c r="P7" s="20"/>
      <c r="Q7" s="20"/>
      <c r="R7" s="20"/>
      <c r="S7" s="20"/>
      <c r="T7" s="20"/>
      <c r="U7" s="20"/>
      <c r="V7" s="20"/>
    </row>
    <row r="8" spans="1:22" ht="19" x14ac:dyDescent="0.25">
      <c r="A8" s="20"/>
      <c r="B8" s="29" t="s">
        <v>550</v>
      </c>
      <c r="C8" s="27">
        <v>1097696000</v>
      </c>
      <c r="D8" s="27">
        <v>1863272000</v>
      </c>
      <c r="E8" s="27">
        <v>1045803000</v>
      </c>
      <c r="F8" s="28">
        <v>930680000</v>
      </c>
      <c r="G8" s="20"/>
      <c r="H8" s="20"/>
      <c r="I8" s="20"/>
      <c r="J8" s="20"/>
      <c r="K8" s="20"/>
      <c r="L8" s="20"/>
      <c r="M8" s="20"/>
      <c r="N8" s="20"/>
      <c r="O8" s="20"/>
      <c r="P8" s="20"/>
      <c r="Q8" s="20"/>
      <c r="R8" s="20"/>
      <c r="S8" s="20"/>
      <c r="T8" s="20"/>
      <c r="U8" s="20"/>
      <c r="V8" s="20"/>
    </row>
    <row r="9" spans="1:22" ht="19" x14ac:dyDescent="0.25">
      <c r="A9" s="20"/>
      <c r="B9" s="29" t="s">
        <v>551</v>
      </c>
      <c r="C9" s="27">
        <v>2008351000</v>
      </c>
      <c r="D9" s="27">
        <v>2621805000</v>
      </c>
      <c r="E9" s="27">
        <v>1735102000</v>
      </c>
      <c r="F9" s="28">
        <v>1842446000</v>
      </c>
      <c r="G9" s="20"/>
      <c r="H9" s="20"/>
      <c r="I9" s="20"/>
      <c r="J9" s="20"/>
      <c r="K9" s="20"/>
      <c r="L9" s="20"/>
      <c r="M9" s="20"/>
      <c r="N9" s="20"/>
      <c r="O9" s="20"/>
      <c r="P9" s="20"/>
      <c r="Q9" s="20"/>
      <c r="R9" s="20"/>
      <c r="S9" s="20"/>
      <c r="T9" s="20"/>
      <c r="U9" s="20"/>
      <c r="V9" s="20"/>
    </row>
    <row r="10" spans="1:22" ht="19" x14ac:dyDescent="0.25">
      <c r="A10" s="20"/>
      <c r="B10" s="29" t="s">
        <v>552</v>
      </c>
      <c r="C10" s="27">
        <v>1773267000</v>
      </c>
      <c r="D10" s="27">
        <v>1623256000</v>
      </c>
      <c r="E10" s="27">
        <v>1623256000</v>
      </c>
      <c r="F10" s="28">
        <v>1623256000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4991647000</v>
      </c>
      <c r="D12" s="27">
        <v>4253016000</v>
      </c>
      <c r="E12" s="27">
        <v>3613736000</v>
      </c>
      <c r="F12" s="28">
        <v>3079640000</v>
      </c>
      <c r="G12" s="20"/>
      <c r="H12" s="20"/>
      <c r="I12" s="20"/>
      <c r="J12" s="20"/>
      <c r="K12" s="20"/>
      <c r="L12" s="20"/>
      <c r="M12" s="20"/>
      <c r="N12" s="20"/>
      <c r="O12" s="20"/>
      <c r="P12" s="20"/>
      <c r="Q12" s="20"/>
      <c r="R12" s="20"/>
      <c r="S12" s="20"/>
      <c r="T12" s="20"/>
      <c r="U12" s="20"/>
      <c r="V12" s="20"/>
    </row>
    <row r="13" spans="1:22" ht="19" x14ac:dyDescent="0.25">
      <c r="A13" s="20"/>
      <c r="B13" s="29" t="s">
        <v>555</v>
      </c>
      <c r="C13" s="27">
        <v>4864043000</v>
      </c>
      <c r="D13" s="27">
        <v>4129903000</v>
      </c>
      <c r="E13" s="27">
        <v>3360751000</v>
      </c>
      <c r="F13" s="28">
        <v>2885679000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307525000</v>
      </c>
      <c r="D15" s="27">
        <v>287642000</v>
      </c>
      <c r="E15" s="27">
        <v>253575000</v>
      </c>
      <c r="F15" s="28">
        <v>225284000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1401260000</v>
      </c>
      <c r="D17" s="34">
        <v>693299000</v>
      </c>
      <c r="E17" s="34">
        <v>351147000</v>
      </c>
      <c r="F17" s="35">
        <v>736718000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Fail</v>
      </c>
      <c r="E23" s="44" t="str">
        <f>IF(E17&gt;E7, "Pass", "Fail")</f>
        <v>Fail</v>
      </c>
      <c r="F23" s="49" t="str">
        <f>IF(F17&gt;F7, "Pass", "Fail")</f>
        <v>Fail</v>
      </c>
      <c r="G23" s="46">
        <f>(COUNTIF(C23:F23, "Pass") * 100) + (COUNTIF(C23:F23, "Fail") * 0)</f>
        <v>100</v>
      </c>
      <c r="H23" s="47" t="s">
        <v>570</v>
      </c>
      <c r="I23" s="20"/>
      <c r="J23" s="20"/>
      <c r="K23" s="20"/>
      <c r="L23" s="20"/>
      <c r="M23" s="20"/>
      <c r="N23" s="20"/>
      <c r="O23" s="20"/>
      <c r="P23" s="20"/>
      <c r="Q23" s="20"/>
      <c r="R23" s="20"/>
      <c r="S23" s="20"/>
      <c r="T23" s="20"/>
      <c r="U23" s="20"/>
      <c r="V23" s="20"/>
    </row>
    <row r="24" spans="1:22" x14ac:dyDescent="0.2">
      <c r="A24" s="20"/>
      <c r="B24" s="39" t="s">
        <v>499</v>
      </c>
      <c r="C24" s="50">
        <f>C17/(C4)</f>
        <v>2.0042451791185245</v>
      </c>
      <c r="D24" s="50">
        <f>D17/(D4)</f>
        <v>1.0412849892837457</v>
      </c>
      <c r="E24" s="50">
        <f>E17/(E4)</f>
        <v>0.5569385958651536</v>
      </c>
      <c r="F24" s="51">
        <f>F17/(F4)</f>
        <v>1.2443194581675998</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0.20389692441964183</v>
      </c>
      <c r="D25" s="50">
        <f>D17/D6</f>
        <v>0.102684979859911</v>
      </c>
      <c r="E25" s="50">
        <f>E17/E6</f>
        <v>6.89083849161269E-2</v>
      </c>
      <c r="F25" s="51">
        <f>F17/F6</f>
        <v>0.15581610046265698</v>
      </c>
      <c r="G25" s="46">
        <f>(IF(C25 &gt; 0.17, 100, IF(C25 &gt;= 0.1, 50, 0))) +
  (IF(D25 &gt; 0.17, 100, IF(D25 &gt;= 0.1, 50, 0))) +
  (IF(E25 &gt; 0.17, 100, IF(E25 &gt;= 0.1, 50, 0))) +
  (IF(F25 &gt; 0.17, 100, IF(F25 &gt;= 0.1, 50, 0)))</f>
        <v>200</v>
      </c>
      <c r="H25" s="47" t="s">
        <v>572</v>
      </c>
      <c r="I25" s="20"/>
      <c r="J25" s="20"/>
      <c r="K25" s="20"/>
      <c r="L25" s="20"/>
      <c r="M25" s="20"/>
      <c r="N25" s="20"/>
      <c r="O25" s="20"/>
      <c r="P25" s="20"/>
      <c r="Q25" s="20"/>
      <c r="R25" s="20"/>
      <c r="S25" s="20"/>
      <c r="T25" s="20"/>
      <c r="U25" s="20"/>
      <c r="V25" s="20"/>
    </row>
    <row r="26" spans="1:22" x14ac:dyDescent="0.2">
      <c r="A26" s="20"/>
      <c r="B26" s="39" t="s">
        <v>489</v>
      </c>
      <c r="C26" s="50">
        <f>C8/C6</f>
        <v>0.1597254173727525</v>
      </c>
      <c r="D26" s="50">
        <f>D8/D6</f>
        <v>0.27597046554738447</v>
      </c>
      <c r="E26" s="50">
        <f>E8/E6</f>
        <v>0.20522628890590056</v>
      </c>
      <c r="F26" s="51">
        <f>F8/F6</f>
        <v>0.19683912756113681</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0.30258508341481716</v>
      </c>
      <c r="D27" s="50">
        <f>D9/(D13+D10)</f>
        <v>0.45571572070231331</v>
      </c>
      <c r="E27" s="50">
        <f>E9/(E13+E10)</f>
        <v>0.34813394122440039</v>
      </c>
      <c r="F27" s="51">
        <f>F9/(F13+F10)</f>
        <v>0.40862110454020739</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0.17466771391375335</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0.21111866102381838</v>
      </c>
      <c r="D31" s="50">
        <f>D17/(D13+D10)</f>
        <v>0.12050753333950966</v>
      </c>
      <c r="E31" s="50">
        <f>E17/(E13+E10)</f>
        <v>7.0454756584410902E-2</v>
      </c>
      <c r="F31" s="51">
        <f>F17/(F13+F10)</f>
        <v>0.16339068981921451</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0.45208333333333328</v>
      </c>
      <c r="J2" s="20"/>
      <c r="K2" s="20"/>
      <c r="L2" s="20"/>
      <c r="M2" s="20"/>
      <c r="N2" s="20"/>
      <c r="O2" s="20"/>
      <c r="P2" s="20"/>
      <c r="Q2" s="20"/>
      <c r="R2" s="20"/>
      <c r="S2" s="20"/>
      <c r="T2" s="20"/>
      <c r="U2" s="20"/>
      <c r="V2" s="20"/>
    </row>
    <row r="3" spans="1:22" ht="19" x14ac:dyDescent="0.25">
      <c r="A3" s="20"/>
      <c r="B3" s="26" t="s">
        <v>545</v>
      </c>
      <c r="C3" s="27">
        <v>428062000</v>
      </c>
      <c r="D3" s="27">
        <v>405462000</v>
      </c>
      <c r="E3" s="27">
        <v>425890000</v>
      </c>
      <c r="F3" s="28">
        <v>514567000</v>
      </c>
      <c r="G3" s="20"/>
      <c r="H3" s="20"/>
      <c r="I3" s="20"/>
      <c r="J3" s="20"/>
      <c r="K3" s="20"/>
      <c r="L3" s="20"/>
      <c r="M3" s="20"/>
      <c r="N3" s="20"/>
      <c r="O3" s="20"/>
      <c r="P3" s="20"/>
      <c r="Q3" s="20"/>
      <c r="R3" s="20"/>
      <c r="S3" s="20"/>
      <c r="T3" s="20"/>
      <c r="U3" s="20"/>
      <c r="V3" s="20"/>
    </row>
    <row r="4" spans="1:22" ht="19" x14ac:dyDescent="0.25">
      <c r="A4" s="20"/>
      <c r="B4" s="29" t="s">
        <v>546</v>
      </c>
      <c r="C4" s="27">
        <v>664737000</v>
      </c>
      <c r="D4" s="27">
        <v>671301000</v>
      </c>
      <c r="E4" s="27">
        <v>649571000</v>
      </c>
      <c r="F4" s="28">
        <v>575540000</v>
      </c>
      <c r="G4" s="20"/>
      <c r="H4" s="20"/>
      <c r="I4" s="20"/>
      <c r="J4" s="20"/>
      <c r="K4" s="20"/>
      <c r="L4" s="20"/>
      <c r="M4" s="20"/>
      <c r="N4" s="20"/>
      <c r="O4" s="20"/>
      <c r="P4" s="20"/>
      <c r="Q4" s="20"/>
      <c r="R4" s="20"/>
      <c r="S4" s="20"/>
      <c r="T4" s="20"/>
      <c r="U4" s="20"/>
      <c r="V4" s="20"/>
    </row>
    <row r="5" spans="1:22" ht="19" x14ac:dyDescent="0.25">
      <c r="A5" s="20"/>
      <c r="B5" s="29" t="s">
        <v>547</v>
      </c>
      <c r="C5" s="27">
        <v>6533550000</v>
      </c>
      <c r="D5" s="27">
        <v>6481768000</v>
      </c>
      <c r="E5" s="27">
        <v>6627119000</v>
      </c>
      <c r="F5" s="28">
        <v>3447114000</v>
      </c>
      <c r="G5" s="20"/>
      <c r="H5" s="20"/>
      <c r="I5" s="20"/>
      <c r="J5" s="20"/>
      <c r="K5" s="20"/>
      <c r="L5" s="20"/>
      <c r="M5" s="20"/>
      <c r="N5" s="20"/>
      <c r="O5" s="20"/>
      <c r="P5" s="20"/>
      <c r="Q5" s="20"/>
      <c r="R5" s="20"/>
      <c r="S5" s="20"/>
      <c r="T5" s="20"/>
      <c r="U5" s="20"/>
      <c r="V5" s="20"/>
    </row>
    <row r="6" spans="1:22" ht="19" x14ac:dyDescent="0.25">
      <c r="A6" s="20"/>
      <c r="B6" s="29" t="s">
        <v>548</v>
      </c>
      <c r="C6" s="27">
        <v>13564665000</v>
      </c>
      <c r="D6" s="27">
        <v>14129855000</v>
      </c>
      <c r="E6" s="27">
        <v>15000554000</v>
      </c>
      <c r="F6" s="28">
        <v>7960315000</v>
      </c>
      <c r="G6" s="20"/>
      <c r="H6" s="20"/>
      <c r="I6" s="20"/>
      <c r="J6" s="20"/>
      <c r="K6" s="20"/>
      <c r="L6" s="20"/>
      <c r="M6" s="20"/>
      <c r="N6" s="20"/>
      <c r="O6" s="20"/>
      <c r="P6" s="20"/>
      <c r="Q6" s="20"/>
      <c r="R6" s="20"/>
      <c r="S6" s="20"/>
      <c r="T6" s="20"/>
      <c r="U6" s="20"/>
      <c r="V6" s="20"/>
    </row>
    <row r="7" spans="1:22" ht="19" x14ac:dyDescent="0.25">
      <c r="A7" s="20"/>
      <c r="B7" s="29" t="s">
        <v>549</v>
      </c>
      <c r="C7" s="27">
        <v>1450463000</v>
      </c>
      <c r="D7" s="27">
        <v>1544483000</v>
      </c>
      <c r="E7" s="27">
        <v>1213744000</v>
      </c>
      <c r="F7" s="28">
        <v>1652189000</v>
      </c>
      <c r="G7" s="20"/>
      <c r="H7" s="20"/>
      <c r="I7" s="20"/>
      <c r="J7" s="20"/>
      <c r="K7" s="20"/>
      <c r="L7" s="20"/>
      <c r="M7" s="20"/>
      <c r="N7" s="20"/>
      <c r="O7" s="20"/>
      <c r="P7" s="20"/>
      <c r="Q7" s="20"/>
      <c r="R7" s="20"/>
      <c r="S7" s="20"/>
      <c r="T7" s="20"/>
      <c r="U7" s="20"/>
      <c r="V7" s="20"/>
    </row>
    <row r="8" spans="1:22" ht="19" x14ac:dyDescent="0.25">
      <c r="A8" s="20"/>
      <c r="B8" s="29" t="s">
        <v>550</v>
      </c>
      <c r="C8" s="27">
        <v>4241463000</v>
      </c>
      <c r="D8" s="27">
        <v>5202496000</v>
      </c>
      <c r="E8" s="27">
        <v>6645565000</v>
      </c>
      <c r="F8" s="28">
        <v>2572634000</v>
      </c>
      <c r="G8" s="20"/>
      <c r="H8" s="20"/>
      <c r="I8" s="20"/>
      <c r="J8" s="20"/>
      <c r="K8" s="20"/>
      <c r="L8" s="20"/>
      <c r="M8" s="20"/>
      <c r="N8" s="20"/>
      <c r="O8" s="20"/>
      <c r="P8" s="20"/>
      <c r="Q8" s="20"/>
      <c r="R8" s="20"/>
      <c r="S8" s="20"/>
      <c r="T8" s="20"/>
      <c r="U8" s="20"/>
      <c r="V8" s="20"/>
    </row>
    <row r="9" spans="1:22" ht="19" x14ac:dyDescent="0.25">
      <c r="A9" s="20"/>
      <c r="B9" s="29" t="s">
        <v>551</v>
      </c>
      <c r="C9" s="27">
        <v>5691926000</v>
      </c>
      <c r="D9" s="27">
        <v>6746979000</v>
      </c>
      <c r="E9" s="27">
        <v>7859309000</v>
      </c>
      <c r="F9" s="28">
        <v>4224823000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5609212000</v>
      </c>
      <c r="D12" s="27">
        <v>4951018000</v>
      </c>
      <c r="E12" s="27">
        <v>4417174000</v>
      </c>
      <c r="F12" s="28">
        <v>3507262000</v>
      </c>
      <c r="G12" s="20"/>
      <c r="H12" s="20"/>
      <c r="I12" s="20"/>
      <c r="J12" s="20"/>
      <c r="K12" s="20"/>
      <c r="L12" s="20"/>
      <c r="M12" s="20"/>
      <c r="N12" s="20"/>
      <c r="O12" s="20"/>
      <c r="P12" s="20"/>
      <c r="Q12" s="20"/>
      <c r="R12" s="20"/>
      <c r="S12" s="20"/>
      <c r="T12" s="20"/>
      <c r="U12" s="20"/>
      <c r="V12" s="20"/>
    </row>
    <row r="13" spans="1:22" ht="19" x14ac:dyDescent="0.25">
      <c r="A13" s="20"/>
      <c r="B13" s="29" t="s">
        <v>555</v>
      </c>
      <c r="C13" s="27">
        <v>7872739000</v>
      </c>
      <c r="D13" s="27">
        <v>7382876000</v>
      </c>
      <c r="E13" s="27">
        <v>7141245000</v>
      </c>
      <c r="F13" s="28">
        <v>3735492000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216578000</v>
      </c>
      <c r="D15" s="27">
        <v>221617000</v>
      </c>
      <c r="E15" s="27">
        <v>200337000</v>
      </c>
      <c r="F15" s="28">
        <v>146441000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91272000</v>
      </c>
      <c r="D17" s="34">
        <v>679810000</v>
      </c>
      <c r="E17" s="34">
        <v>1410750000</v>
      </c>
      <c r="F17" s="35">
        <v>892177000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Fail</v>
      </c>
      <c r="E21" s="44" t="str">
        <f>IF(E3&gt;F3, "Pass", "Fail")</f>
        <v>Fail</v>
      </c>
      <c r="F21" s="45"/>
      <c r="G21" s="46">
        <f>(((COUNTIF(C21:E21, "Pass") * 100) + (COUNTIF(C21:E21, "Fail") * 0)) * (400/300)) / 2</f>
        <v>66.666666666666657</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Fail</v>
      </c>
      <c r="E22" s="44" t="str">
        <f>IF(E17&gt;F17, "Pass", "Fail")</f>
        <v>Pass</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Pass</v>
      </c>
      <c r="F23" s="49" t="str">
        <f>IF(F17&gt;F7, "Pass", "Fail")</f>
        <v>Fail</v>
      </c>
      <c r="G23" s="46">
        <f>(COUNTIF(C23:F23, "Pass") * 100) + (COUNTIF(C23:F23, "Fail") * 0)</f>
        <v>100</v>
      </c>
      <c r="H23" s="47" t="s">
        <v>570</v>
      </c>
      <c r="I23" s="20"/>
      <c r="J23" s="20"/>
      <c r="K23" s="20"/>
      <c r="L23" s="20"/>
      <c r="M23" s="20"/>
      <c r="N23" s="20"/>
      <c r="O23" s="20"/>
      <c r="P23" s="20"/>
      <c r="Q23" s="20"/>
      <c r="R23" s="20"/>
      <c r="S23" s="20"/>
      <c r="T23" s="20"/>
      <c r="U23" s="20"/>
      <c r="V23" s="20"/>
    </row>
    <row r="24" spans="1:22" x14ac:dyDescent="0.2">
      <c r="A24" s="20"/>
      <c r="B24" s="39" t="s">
        <v>499</v>
      </c>
      <c r="C24" s="50">
        <f>C17/(C4)</f>
        <v>0.13730543056878133</v>
      </c>
      <c r="D24" s="50">
        <f>D17/(D4)</f>
        <v>1.0126753870469432</v>
      </c>
      <c r="E24" s="50">
        <f>E17/(E4)</f>
        <v>2.1718180152746966</v>
      </c>
      <c r="F24" s="51">
        <f>F17/(F4)</f>
        <v>1.5501563748827187</v>
      </c>
      <c r="G24" s="46">
        <f>(IF(C24 &gt; 0.5, 100, IF(C24 &gt;= 0.2, 50, 0))) +
  (IF(D24 &gt; 0.5, 100, IF(D24 &gt;= 0.2, 50, 0))) +
  (IF(E24 &gt; 0.5, 100, IF(E24 &gt;= 0.2, 50, 0))) +
  (IF(F24 &gt; 0.5, 100, IF(F24 &gt;= 0.2, 50, 0)))</f>
        <v>300</v>
      </c>
      <c r="H24" s="47" t="s">
        <v>571</v>
      </c>
      <c r="I24" s="20"/>
      <c r="J24" s="20"/>
      <c r="K24" s="20"/>
      <c r="L24" s="20"/>
      <c r="M24" s="20"/>
      <c r="N24" s="20"/>
      <c r="O24" s="20"/>
      <c r="P24" s="20"/>
      <c r="Q24" s="20"/>
      <c r="R24" s="20"/>
      <c r="S24" s="20"/>
      <c r="T24" s="20"/>
      <c r="U24" s="20"/>
      <c r="V24" s="20"/>
    </row>
    <row r="25" spans="1:22" x14ac:dyDescent="0.2">
      <c r="A25" s="20"/>
      <c r="B25" s="39" t="s">
        <v>487</v>
      </c>
      <c r="C25" s="50">
        <f>C17/C6</f>
        <v>6.7286586141272198E-3</v>
      </c>
      <c r="D25" s="50">
        <f>D17/D6</f>
        <v>4.8111604825385679E-2</v>
      </c>
      <c r="E25" s="50">
        <f>E17/E6</f>
        <v>9.4046526548286144E-2</v>
      </c>
      <c r="F25" s="51">
        <f>F17/F6</f>
        <v>0.11207810243690106</v>
      </c>
      <c r="G25" s="46">
        <f>(IF(C25 &gt; 0.17, 100, IF(C25 &gt;= 0.1, 50, 0))) +
  (IF(D25 &gt; 0.17, 100, IF(D25 &gt;= 0.1, 50, 0))) +
  (IF(E25 &gt; 0.17, 100, IF(E25 &gt;= 0.1, 50, 0))) +
  (IF(F25 &gt; 0.17, 100, IF(F25 &gt;= 0.1, 50, 0)))</f>
        <v>50</v>
      </c>
      <c r="H25" s="47" t="s">
        <v>572</v>
      </c>
      <c r="I25" s="20"/>
      <c r="J25" s="20"/>
      <c r="K25" s="20"/>
      <c r="L25" s="20"/>
      <c r="M25" s="20"/>
      <c r="N25" s="20"/>
      <c r="O25" s="20"/>
      <c r="P25" s="20"/>
      <c r="Q25" s="20"/>
      <c r="R25" s="20"/>
      <c r="S25" s="20"/>
      <c r="T25" s="20"/>
      <c r="U25" s="20"/>
      <c r="V25" s="20"/>
    </row>
    <row r="26" spans="1:22" x14ac:dyDescent="0.2">
      <c r="A26" s="20"/>
      <c r="B26" s="39" t="s">
        <v>489</v>
      </c>
      <c r="C26" s="50">
        <f>C8/C6</f>
        <v>0.31268468480423217</v>
      </c>
      <c r="D26" s="50">
        <f>D8/D6</f>
        <v>0.36819174719061165</v>
      </c>
      <c r="E26" s="50">
        <f>E8/E6</f>
        <v>0.44302130441315701</v>
      </c>
      <c r="F26" s="51">
        <f>F8/F6</f>
        <v>0.32318243687592763</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0.72299183295673841</v>
      </c>
      <c r="D27" s="50">
        <f>D9/(D13+D10)</f>
        <v>0.91386866039738446</v>
      </c>
      <c r="E27" s="50">
        <f>E9/(E13+E10)</f>
        <v>1.1005516545084226</v>
      </c>
      <c r="F27" s="51">
        <f>F9/(F13+F10)</f>
        <v>1.1309950603561727</v>
      </c>
      <c r="G27" s="46">
        <f>(IF(C27 &lt; 0.8, 100, IF(C27 &lt; 1, 50, 0))) +
  (IF(D27 &lt; 0.8, 100, IF(D27 &lt; 1, 50, 0))) +
  (IF(E27 &lt; 0.8, 100, IF(E27 &lt; 1, 50, 0))) +
  (IF(F27 &lt; 0.8, 100, IF(F27 &lt; 1, 50, 0)))</f>
        <v>150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0.17107805501926529</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1.1593423838895205E-2</v>
      </c>
      <c r="D31" s="50">
        <f>D17/(D13+D10)</f>
        <v>9.2079292676729235E-2</v>
      </c>
      <c r="E31" s="50">
        <f>E17/(E13+E10)</f>
        <v>0.19754958694177277</v>
      </c>
      <c r="F31" s="51">
        <f>F17/(F13+F10)</f>
        <v>0.23883788266712927</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599</v>
      </c>
      <c r="D2" s="23" t="s">
        <v>600</v>
      </c>
      <c r="E2" s="23" t="s">
        <v>601</v>
      </c>
      <c r="F2" s="23" t="s">
        <v>602</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0.49208333333333337</v>
      </c>
      <c r="J2" s="20"/>
      <c r="K2" s="20"/>
      <c r="L2" s="20"/>
      <c r="M2" s="20"/>
      <c r="N2" s="20"/>
      <c r="O2" s="20"/>
      <c r="P2" s="20"/>
      <c r="Q2" s="20"/>
      <c r="R2" s="20"/>
      <c r="S2" s="20"/>
      <c r="T2" s="20"/>
      <c r="U2" s="20"/>
      <c r="V2" s="20"/>
    </row>
    <row r="3" spans="1:22" ht="19" x14ac:dyDescent="0.25">
      <c r="A3" s="20"/>
      <c r="B3" s="26" t="s">
        <v>545</v>
      </c>
      <c r="C3" s="27">
        <v>1404900000</v>
      </c>
      <c r="D3" s="27">
        <v>1054200000</v>
      </c>
      <c r="E3" s="27">
        <v>798100000</v>
      </c>
      <c r="F3" s="28">
        <v>584000000</v>
      </c>
      <c r="G3" s="20"/>
      <c r="H3" s="20"/>
      <c r="I3" s="20"/>
      <c r="J3" s="20"/>
      <c r="K3" s="20"/>
      <c r="L3" s="20"/>
      <c r="M3" s="20"/>
      <c r="N3" s="20"/>
      <c r="O3" s="20"/>
      <c r="P3" s="20"/>
      <c r="Q3" s="20"/>
      <c r="R3" s="20"/>
      <c r="S3" s="20"/>
      <c r="T3" s="20"/>
      <c r="U3" s="20"/>
      <c r="V3" s="20"/>
    </row>
    <row r="4" spans="1:22" ht="19" x14ac:dyDescent="0.25">
      <c r="A4" s="20"/>
      <c r="B4" s="29" t="s">
        <v>546</v>
      </c>
      <c r="C4" s="27">
        <v>1033600000</v>
      </c>
      <c r="D4" s="27">
        <v>907500000</v>
      </c>
      <c r="E4" s="27">
        <v>959600000</v>
      </c>
      <c r="F4" s="28">
        <v>917300000</v>
      </c>
      <c r="G4" s="20"/>
      <c r="H4" s="20"/>
      <c r="I4" s="20"/>
      <c r="J4" s="20"/>
      <c r="K4" s="20"/>
      <c r="L4" s="20"/>
      <c r="M4" s="20"/>
      <c r="N4" s="20"/>
      <c r="O4" s="20"/>
      <c r="P4" s="20"/>
      <c r="Q4" s="20"/>
      <c r="R4" s="20"/>
      <c r="S4" s="20"/>
      <c r="T4" s="20"/>
      <c r="U4" s="20"/>
      <c r="V4" s="20"/>
    </row>
    <row r="5" spans="1:22" ht="19" x14ac:dyDescent="0.25">
      <c r="A5" s="20"/>
      <c r="B5" s="29" t="s">
        <v>547</v>
      </c>
      <c r="C5" s="27">
        <v>3529200000</v>
      </c>
      <c r="D5" s="27">
        <v>3524000000</v>
      </c>
      <c r="E5" s="27">
        <v>3625900000</v>
      </c>
      <c r="F5" s="28">
        <v>1650300000</v>
      </c>
      <c r="G5" s="20"/>
      <c r="H5" s="20"/>
      <c r="I5" s="20"/>
      <c r="J5" s="20"/>
      <c r="K5" s="20"/>
      <c r="L5" s="20"/>
      <c r="M5" s="20"/>
      <c r="N5" s="20"/>
      <c r="O5" s="20"/>
      <c r="P5" s="20"/>
      <c r="Q5" s="20"/>
      <c r="R5" s="20"/>
      <c r="S5" s="20"/>
      <c r="T5" s="20"/>
      <c r="U5" s="20"/>
      <c r="V5" s="20"/>
    </row>
    <row r="6" spans="1:22" ht="19" x14ac:dyDescent="0.25">
      <c r="A6" s="20"/>
      <c r="B6" s="29" t="s">
        <v>548</v>
      </c>
      <c r="C6" s="27">
        <v>11304000000</v>
      </c>
      <c r="D6" s="27">
        <v>10758700000</v>
      </c>
      <c r="E6" s="27">
        <v>10701600000</v>
      </c>
      <c r="F6" s="28">
        <v>7264700000</v>
      </c>
      <c r="G6" s="20"/>
      <c r="H6" s="20"/>
      <c r="I6" s="20"/>
      <c r="J6" s="20"/>
      <c r="K6" s="20"/>
      <c r="L6" s="20"/>
      <c r="M6" s="20"/>
      <c r="N6" s="20"/>
      <c r="O6" s="20"/>
      <c r="P6" s="20"/>
      <c r="Q6" s="20"/>
      <c r="R6" s="20"/>
      <c r="S6" s="20"/>
      <c r="T6" s="20"/>
      <c r="U6" s="20"/>
      <c r="V6" s="20"/>
    </row>
    <row r="7" spans="1:22" ht="19" x14ac:dyDescent="0.25">
      <c r="A7" s="20"/>
      <c r="B7" s="29" t="s">
        <v>549</v>
      </c>
      <c r="C7" s="27">
        <v>3365300000</v>
      </c>
      <c r="D7" s="27">
        <v>3572200000</v>
      </c>
      <c r="E7" s="27">
        <v>2992200000</v>
      </c>
      <c r="F7" s="28">
        <v>1810800000</v>
      </c>
      <c r="G7" s="20"/>
      <c r="H7" s="20"/>
      <c r="I7" s="20"/>
      <c r="J7" s="20"/>
      <c r="K7" s="20"/>
      <c r="L7" s="20"/>
      <c r="M7" s="20"/>
      <c r="N7" s="20"/>
      <c r="O7" s="20"/>
      <c r="P7" s="20"/>
      <c r="Q7" s="20"/>
      <c r="R7" s="20"/>
      <c r="S7" s="20"/>
      <c r="T7" s="20"/>
      <c r="U7" s="20"/>
      <c r="V7" s="20"/>
    </row>
    <row r="8" spans="1:22" ht="19" x14ac:dyDescent="0.25">
      <c r="A8" s="20"/>
      <c r="B8" s="29" t="s">
        <v>550</v>
      </c>
      <c r="C8" s="27">
        <v>4195300000</v>
      </c>
      <c r="D8" s="27">
        <v>4169800000</v>
      </c>
      <c r="E8" s="27">
        <v>5015300000</v>
      </c>
      <c r="F8" s="28">
        <v>4107100000</v>
      </c>
      <c r="G8" s="20"/>
      <c r="H8" s="20"/>
      <c r="I8" s="20"/>
      <c r="J8" s="20"/>
      <c r="K8" s="20"/>
      <c r="L8" s="20"/>
      <c r="M8" s="20"/>
      <c r="N8" s="20"/>
      <c r="O8" s="20"/>
      <c r="P8" s="20"/>
      <c r="Q8" s="20"/>
      <c r="R8" s="20"/>
      <c r="S8" s="20"/>
      <c r="T8" s="20"/>
      <c r="U8" s="20"/>
      <c r="V8" s="20"/>
    </row>
    <row r="9" spans="1:22" ht="19" x14ac:dyDescent="0.25">
      <c r="A9" s="20"/>
      <c r="B9" s="29" t="s">
        <v>551</v>
      </c>
      <c r="C9" s="27">
        <v>7560600000</v>
      </c>
      <c r="D9" s="27">
        <v>7742000000</v>
      </c>
      <c r="E9" s="27">
        <v>8007500000</v>
      </c>
      <c r="F9" s="28">
        <v>5917900000</v>
      </c>
      <c r="G9" s="20"/>
      <c r="H9" s="20"/>
      <c r="I9" s="20"/>
      <c r="J9" s="20"/>
      <c r="K9" s="20"/>
      <c r="L9" s="20"/>
      <c r="M9" s="20"/>
      <c r="N9" s="20"/>
      <c r="O9" s="20"/>
      <c r="P9" s="20"/>
      <c r="Q9" s="20"/>
      <c r="R9" s="20"/>
      <c r="S9" s="20"/>
      <c r="T9" s="20"/>
      <c r="U9" s="20"/>
      <c r="V9" s="20"/>
    </row>
    <row r="10" spans="1:22" ht="19" x14ac:dyDescent="0.25">
      <c r="A10" s="20"/>
      <c r="B10" s="29" t="s">
        <v>552</v>
      </c>
      <c r="C10" s="27">
        <v>7187400000</v>
      </c>
      <c r="D10" s="27">
        <v>6957200000</v>
      </c>
      <c r="E10" s="27">
        <v>6708700000</v>
      </c>
      <c r="F10" s="28">
        <v>6509900000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9255200000</v>
      </c>
      <c r="D12" s="27">
        <v>8411800000</v>
      </c>
      <c r="E12" s="27">
        <v>8000400000</v>
      </c>
      <c r="F12" s="28">
        <v>7139800000</v>
      </c>
      <c r="G12" s="20"/>
      <c r="H12" s="20"/>
      <c r="I12" s="20"/>
      <c r="J12" s="20"/>
      <c r="K12" s="20"/>
      <c r="L12" s="20"/>
      <c r="M12" s="20"/>
      <c r="N12" s="20"/>
      <c r="O12" s="20"/>
      <c r="P12" s="20"/>
      <c r="Q12" s="20"/>
      <c r="R12" s="20"/>
      <c r="S12" s="20"/>
      <c r="T12" s="20"/>
      <c r="U12" s="20"/>
      <c r="V12" s="20"/>
    </row>
    <row r="13" spans="1:22" ht="19" x14ac:dyDescent="0.25">
      <c r="A13" s="20"/>
      <c r="B13" s="29" t="s">
        <v>555</v>
      </c>
      <c r="C13" s="27">
        <v>3743400000</v>
      </c>
      <c r="D13" s="27">
        <v>3016700000</v>
      </c>
      <c r="E13" s="27">
        <v>2694100000</v>
      </c>
      <c r="F13" s="28">
        <v>1346800000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1374600000</v>
      </c>
      <c r="D17" s="34">
        <v>823100000</v>
      </c>
      <c r="E17" s="34">
        <v>1261000000</v>
      </c>
      <c r="F17" s="35">
        <v>1120500000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1.3299148606811146</v>
      </c>
      <c r="D24" s="50">
        <f>D17/(D4)</f>
        <v>0.90699724517906333</v>
      </c>
      <c r="E24" s="50">
        <f>E17/(E4)</f>
        <v>1.3140892038349312</v>
      </c>
      <c r="F24" s="51">
        <f>F17/(F4)</f>
        <v>1.2215196773138559</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0.12160297239915074</v>
      </c>
      <c r="D25" s="50">
        <f>D17/D6</f>
        <v>7.6505525760547283E-2</v>
      </c>
      <c r="E25" s="50">
        <f>E17/E6</f>
        <v>0.11783284742468415</v>
      </c>
      <c r="F25" s="51">
        <f>F17/F6</f>
        <v>0.15423899128663263</v>
      </c>
      <c r="G25" s="46">
        <f>(IF(C25 &gt; 0.17, 100, IF(C25 &gt;= 0.1, 50, 0))) +
  (IF(D25 &gt; 0.17, 100, IF(D25 &gt;= 0.1, 50, 0))) +
  (IF(E25 &gt; 0.17, 100, IF(E25 &gt;= 0.1, 50, 0))) +
  (IF(F25 &gt; 0.17, 100, IF(F25 &gt;= 0.1, 50, 0)))</f>
        <v>150</v>
      </c>
      <c r="H25" s="47" t="s">
        <v>572</v>
      </c>
      <c r="I25" s="20"/>
      <c r="J25" s="20"/>
      <c r="K25" s="20"/>
      <c r="L25" s="20"/>
      <c r="M25" s="20"/>
      <c r="N25" s="20"/>
      <c r="O25" s="20"/>
      <c r="P25" s="20"/>
      <c r="Q25" s="20"/>
      <c r="R25" s="20"/>
      <c r="S25" s="20"/>
      <c r="T25" s="20"/>
      <c r="U25" s="20"/>
      <c r="V25" s="20"/>
    </row>
    <row r="26" spans="1:22" x14ac:dyDescent="0.2">
      <c r="A26" s="20"/>
      <c r="B26" s="39" t="s">
        <v>489</v>
      </c>
      <c r="C26" s="50">
        <f>C8/C6</f>
        <v>0.37113411181882522</v>
      </c>
      <c r="D26" s="50">
        <f>D8/D6</f>
        <v>0.38757470698132673</v>
      </c>
      <c r="E26" s="50">
        <f>E8/E6</f>
        <v>0.46864954773118039</v>
      </c>
      <c r="F26" s="51">
        <f>F8/F6</f>
        <v>0.56535025534433636</v>
      </c>
      <c r="G26" s="46">
        <f>(IF(C26 &lt; 0.5, 100, 0)) +
  (IF(D26 &lt; 0.5, 100, 0)) +
  (IF(E26 &lt; 0.5, 100, 0)) +
  (IF(F26 &lt; 0.5, 100, 0))</f>
        <v>300</v>
      </c>
      <c r="H26" s="47" t="s">
        <v>573</v>
      </c>
      <c r="I26" s="20"/>
      <c r="J26" s="20"/>
      <c r="K26" s="20"/>
      <c r="L26" s="20"/>
      <c r="M26" s="20"/>
      <c r="N26" s="20"/>
      <c r="O26" s="20"/>
      <c r="P26" s="20"/>
      <c r="Q26" s="20"/>
      <c r="R26" s="20"/>
      <c r="S26" s="20"/>
      <c r="T26" s="20"/>
      <c r="U26" s="20"/>
      <c r="V26" s="20"/>
    </row>
    <row r="27" spans="1:22" x14ac:dyDescent="0.2">
      <c r="A27" s="20"/>
      <c r="B27" s="39" t="s">
        <v>574</v>
      </c>
      <c r="C27" s="50">
        <f>C9/(C13+C10)</f>
        <v>0.69167855966626413</v>
      </c>
      <c r="D27" s="50">
        <f>D9/(D13+D10)</f>
        <v>0.77622594972879211</v>
      </c>
      <c r="E27" s="50">
        <f>E9/(E13+E10)</f>
        <v>0.85160803165014676</v>
      </c>
      <c r="F27" s="51">
        <f>F9/(F13+F10)</f>
        <v>0.75322972749373152</v>
      </c>
      <c r="G27" s="46">
        <f>(IF(C27 &lt; 0.8, 100, IF(C27 &lt; 1, 50, 0))) +
  (IF(D27 &lt; 0.8, 100, IF(D27 &lt; 1, 50, 0))) +
  (IF(E27 &lt; 0.8, 100, IF(E27 &lt; 1, 50, 0))) +
  (IF(F27 &lt; 0.8, 100, IF(F27 &lt; 1, 50, 0)))</f>
        <v>350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9.0740644362442668E-2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0.12575474805137776</v>
      </c>
      <c r="D31" s="50">
        <f>D17/(D13+D10)</f>
        <v>8.2525391271217885E-2</v>
      </c>
      <c r="E31" s="50">
        <f>E17/(E13+E10)</f>
        <v>0.13410898881184327</v>
      </c>
      <c r="F31" s="51">
        <f>F17/(F13+F10)</f>
        <v>0.14261712932910764</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0.65166666666666662</v>
      </c>
      <c r="J2" s="20"/>
      <c r="K2" s="20"/>
      <c r="L2" s="20"/>
      <c r="M2" s="20"/>
      <c r="N2" s="20"/>
      <c r="O2" s="20"/>
      <c r="P2" s="20"/>
      <c r="Q2" s="20"/>
      <c r="R2" s="20"/>
      <c r="S2" s="20"/>
      <c r="T2" s="20"/>
      <c r="U2" s="20"/>
      <c r="V2" s="20"/>
    </row>
    <row r="3" spans="1:22" ht="19" x14ac:dyDescent="0.25">
      <c r="A3" s="20"/>
      <c r="B3" s="26" t="s">
        <v>545</v>
      </c>
      <c r="C3" s="27">
        <v>33383000</v>
      </c>
      <c r="D3" s="27">
        <v>29745000</v>
      </c>
      <c r="E3" s="27">
        <v>28926000</v>
      </c>
      <c r="F3" s="28">
        <v>30843000</v>
      </c>
      <c r="G3" s="20"/>
      <c r="H3" s="20"/>
      <c r="I3" s="20"/>
      <c r="J3" s="20"/>
      <c r="K3" s="20"/>
      <c r="L3" s="20"/>
      <c r="M3" s="20"/>
      <c r="N3" s="20"/>
      <c r="O3" s="20"/>
      <c r="P3" s="20"/>
      <c r="Q3" s="20"/>
      <c r="R3" s="20"/>
      <c r="S3" s="20"/>
      <c r="T3" s="20"/>
      <c r="U3" s="20"/>
      <c r="V3" s="20"/>
    </row>
    <row r="4" spans="1:22" ht="19" x14ac:dyDescent="0.25">
      <c r="A4" s="20"/>
      <c r="B4" s="29" t="s">
        <v>546</v>
      </c>
      <c r="C4" s="27">
        <v>450051000</v>
      </c>
      <c r="D4" s="27">
        <v>405401000</v>
      </c>
      <c r="E4" s="27">
        <v>378041000</v>
      </c>
      <c r="F4" s="28">
        <v>390394000</v>
      </c>
      <c r="G4" s="20"/>
      <c r="H4" s="20"/>
      <c r="I4" s="20"/>
      <c r="J4" s="20"/>
      <c r="K4" s="20"/>
      <c r="L4" s="20"/>
      <c r="M4" s="20"/>
      <c r="N4" s="20"/>
      <c r="O4" s="20"/>
      <c r="P4" s="20"/>
      <c r="Q4" s="20"/>
      <c r="R4" s="20"/>
      <c r="S4" s="20"/>
      <c r="T4" s="20"/>
      <c r="U4" s="20"/>
      <c r="V4" s="20"/>
    </row>
    <row r="5" spans="1:22" ht="19" x14ac:dyDescent="0.25">
      <c r="A5" s="20"/>
      <c r="B5" s="29" t="s">
        <v>547</v>
      </c>
      <c r="C5" s="27">
        <v>1070310000</v>
      </c>
      <c r="D5" s="27">
        <v>846704000</v>
      </c>
      <c r="E5" s="27">
        <v>786504000</v>
      </c>
      <c r="F5" s="28">
        <v>653176000</v>
      </c>
      <c r="G5" s="20"/>
      <c r="H5" s="20"/>
      <c r="I5" s="20"/>
      <c r="J5" s="20"/>
      <c r="K5" s="20"/>
      <c r="L5" s="20"/>
      <c r="M5" s="20"/>
      <c r="N5" s="20"/>
      <c r="O5" s="20"/>
      <c r="P5" s="20"/>
      <c r="Q5" s="20"/>
      <c r="R5" s="20"/>
      <c r="S5" s="20"/>
      <c r="T5" s="20"/>
      <c r="U5" s="20"/>
      <c r="V5" s="20"/>
    </row>
    <row r="6" spans="1:22" ht="19" x14ac:dyDescent="0.25">
      <c r="A6" s="20"/>
      <c r="B6" s="29" t="s">
        <v>548</v>
      </c>
      <c r="C6" s="27">
        <v>2595460000</v>
      </c>
      <c r="D6" s="27">
        <v>2122028000</v>
      </c>
      <c r="E6" s="27">
        <v>2021540000</v>
      </c>
      <c r="F6" s="28">
        <v>1845900000</v>
      </c>
      <c r="G6" s="20"/>
      <c r="H6" s="20"/>
      <c r="I6" s="20"/>
      <c r="J6" s="20"/>
      <c r="K6" s="20"/>
      <c r="L6" s="20"/>
      <c r="M6" s="20"/>
      <c r="N6" s="20"/>
      <c r="O6" s="20"/>
      <c r="P6" s="20"/>
      <c r="Q6" s="20"/>
      <c r="R6" s="20"/>
      <c r="S6" s="20"/>
      <c r="T6" s="20"/>
      <c r="U6" s="20"/>
      <c r="V6" s="20"/>
    </row>
    <row r="7" spans="1:22" ht="19" x14ac:dyDescent="0.25">
      <c r="A7" s="20"/>
      <c r="B7" s="29" t="s">
        <v>549</v>
      </c>
      <c r="C7" s="27">
        <v>576689000</v>
      </c>
      <c r="D7" s="27">
        <v>493784000</v>
      </c>
      <c r="E7" s="27">
        <v>491162000</v>
      </c>
      <c r="F7" s="28">
        <v>472511000</v>
      </c>
      <c r="G7" s="20"/>
      <c r="H7" s="20"/>
      <c r="I7" s="20"/>
      <c r="J7" s="20"/>
      <c r="K7" s="20"/>
      <c r="L7" s="20"/>
      <c r="M7" s="20"/>
      <c r="N7" s="20"/>
      <c r="O7" s="20"/>
      <c r="P7" s="20"/>
      <c r="Q7" s="20"/>
      <c r="R7" s="20"/>
      <c r="S7" s="20"/>
      <c r="T7" s="20"/>
      <c r="U7" s="20"/>
      <c r="V7" s="20"/>
    </row>
    <row r="8" spans="1:22" ht="19" x14ac:dyDescent="0.25">
      <c r="A8" s="20"/>
      <c r="B8" s="29" t="s">
        <v>550</v>
      </c>
      <c r="C8" s="27">
        <v>863204000</v>
      </c>
      <c r="D8" s="27">
        <v>361047000</v>
      </c>
      <c r="E8" s="27">
        <v>419161000</v>
      </c>
      <c r="F8" s="28">
        <v>432029000</v>
      </c>
      <c r="G8" s="20"/>
      <c r="H8" s="20"/>
      <c r="I8" s="20"/>
      <c r="J8" s="20"/>
      <c r="K8" s="20"/>
      <c r="L8" s="20"/>
      <c r="M8" s="20"/>
      <c r="N8" s="20"/>
      <c r="O8" s="20"/>
      <c r="P8" s="20"/>
      <c r="Q8" s="20"/>
      <c r="R8" s="20"/>
      <c r="S8" s="20"/>
      <c r="T8" s="20"/>
      <c r="U8" s="20"/>
      <c r="V8" s="20"/>
    </row>
    <row r="9" spans="1:22" ht="19" x14ac:dyDescent="0.25">
      <c r="A9" s="20"/>
      <c r="B9" s="29" t="s">
        <v>551</v>
      </c>
      <c r="C9" s="27">
        <v>1439893000</v>
      </c>
      <c r="D9" s="27">
        <v>854831000</v>
      </c>
      <c r="E9" s="27">
        <v>910323000</v>
      </c>
      <c r="F9" s="28">
        <v>904540000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566402000</v>
      </c>
      <c r="D12" s="27">
        <v>687069000</v>
      </c>
      <c r="E12" s="27">
        <v>530088000</v>
      </c>
      <c r="F12" s="28">
        <v>358888000</v>
      </c>
      <c r="G12" s="20"/>
      <c r="H12" s="20"/>
      <c r="I12" s="20"/>
      <c r="J12" s="20"/>
      <c r="K12" s="20"/>
      <c r="L12" s="20"/>
      <c r="M12" s="20"/>
      <c r="N12" s="20"/>
      <c r="O12" s="20"/>
      <c r="P12" s="20"/>
      <c r="Q12" s="20"/>
      <c r="R12" s="20"/>
      <c r="S12" s="20"/>
      <c r="T12" s="20"/>
      <c r="U12" s="20"/>
      <c r="V12" s="20"/>
    </row>
    <row r="13" spans="1:22" ht="19" x14ac:dyDescent="0.25">
      <c r="A13" s="20"/>
      <c r="B13" s="29" t="s">
        <v>555</v>
      </c>
      <c r="C13" s="27">
        <v>1155567000</v>
      </c>
      <c r="D13" s="27">
        <v>1267197000</v>
      </c>
      <c r="E13" s="27">
        <v>1111217000</v>
      </c>
      <c r="F13" s="28">
        <v>941360000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528366000</v>
      </c>
      <c r="D17" s="34">
        <v>465930000</v>
      </c>
      <c r="E17" s="34">
        <v>401805000</v>
      </c>
      <c r="F17" s="35">
        <v>435785000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Fail</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1.1740136117906637</v>
      </c>
      <c r="D24" s="50">
        <f>D17/(D4)</f>
        <v>1.1493064891305151</v>
      </c>
      <c r="E24" s="50">
        <f>E17/(E4)</f>
        <v>1.0628609066212396</v>
      </c>
      <c r="F24" s="51">
        <f>F17/(F4)</f>
        <v>1.1162697172599989</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0.20357316236813514</v>
      </c>
      <c r="D25" s="50">
        <f>D17/D6</f>
        <v>0.21956826205874758</v>
      </c>
      <c r="E25" s="50">
        <f>E17/E6</f>
        <v>0.19876183503665523</v>
      </c>
      <c r="F25" s="51">
        <f>F17/F6</f>
        <v>0.23608266970041714</v>
      </c>
      <c r="G25" s="46">
        <f>(IF(C25 &gt; 0.17, 100, IF(C25 &gt;= 0.1, 50, 0))) +
  (IF(D25 &gt; 0.17, 100, IF(D25 &gt;= 0.1, 50, 0))) +
  (IF(E25 &gt; 0.17, 100, IF(E25 &gt;= 0.1, 50, 0))) +
  (IF(F25 &gt; 0.17, 100, IF(F25 &gt;= 0.1, 50, 0)))</f>
        <v>400</v>
      </c>
      <c r="H25" s="47" t="s">
        <v>572</v>
      </c>
      <c r="I25" s="20"/>
      <c r="J25" s="20"/>
      <c r="K25" s="20"/>
      <c r="L25" s="20"/>
      <c r="M25" s="20"/>
      <c r="N25" s="20"/>
      <c r="O25" s="20"/>
      <c r="P25" s="20"/>
      <c r="Q25" s="20"/>
      <c r="R25" s="20"/>
      <c r="S25" s="20"/>
      <c r="T25" s="20"/>
      <c r="U25" s="20"/>
      <c r="V25" s="20"/>
    </row>
    <row r="26" spans="1:22" x14ac:dyDescent="0.2">
      <c r="A26" s="20"/>
      <c r="B26" s="39" t="s">
        <v>489</v>
      </c>
      <c r="C26" s="50">
        <f>C8/C6</f>
        <v>0.33258227828593007</v>
      </c>
      <c r="D26" s="50">
        <f>D8/D6</f>
        <v>0.17014242978886235</v>
      </c>
      <c r="E26" s="50">
        <f>E8/E6</f>
        <v>0.20734736883761884</v>
      </c>
      <c r="F26" s="51">
        <f>F8/F6</f>
        <v>0.23404788991819708</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1.2460489093233018</v>
      </c>
      <c r="D27" s="50">
        <f>D9/(D13+D10)</f>
        <v>0.67458414121876864</v>
      </c>
      <c r="E27" s="50">
        <f>E9/(E13+E10)</f>
        <v>0.81921262903645287</v>
      </c>
      <c r="F27" s="51">
        <f>F9/(F13+F10)</f>
        <v>0.96088637715645453</v>
      </c>
      <c r="G27" s="46">
        <f>(IF(C27 &lt; 0.8, 100, IF(C27 &lt; 1, 50, 0))) +
  (IF(D27 &lt; 0.8, 100, IF(D27 &lt; 1, 50, 0))) +
  (IF(E27 &lt; 0.8, 100, IF(E27 &lt; 1, 50, 0))) +
  (IF(F27 &lt; 0.8, 100, IF(F27 &lt; 1, 50, 0)))</f>
        <v>200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0.19918156764297032</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0.45723527930444535</v>
      </c>
      <c r="D31" s="50">
        <f>D17/(D13+D10)</f>
        <v>0.36768552955854533</v>
      </c>
      <c r="E31" s="50">
        <f>E17/(E13+E10)</f>
        <v>0.36159004046914328</v>
      </c>
      <c r="F31" s="51">
        <f>F17/(F13+F10)</f>
        <v>0.46293129089827484</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0.45166666666666666</v>
      </c>
      <c r="J2" s="20"/>
      <c r="K2" s="20"/>
      <c r="L2" s="20"/>
      <c r="M2" s="20"/>
      <c r="N2" s="20"/>
      <c r="O2" s="20"/>
      <c r="P2" s="20"/>
      <c r="Q2" s="20"/>
      <c r="R2" s="20"/>
      <c r="S2" s="20"/>
      <c r="T2" s="20"/>
      <c r="U2" s="20"/>
      <c r="V2" s="20"/>
    </row>
    <row r="3" spans="1:22" ht="19" x14ac:dyDescent="0.25">
      <c r="A3" s="20"/>
      <c r="B3" s="26" t="s">
        <v>545</v>
      </c>
      <c r="C3" s="27">
        <v>118600000</v>
      </c>
      <c r="D3" s="27">
        <v>111300000</v>
      </c>
      <c r="E3" s="27">
        <v>69200000</v>
      </c>
      <c r="F3" s="28">
        <v>165100000</v>
      </c>
      <c r="G3" s="20"/>
      <c r="H3" s="20"/>
      <c r="I3" s="20"/>
      <c r="J3" s="20"/>
      <c r="K3" s="20"/>
      <c r="L3" s="20"/>
      <c r="M3" s="20"/>
      <c r="N3" s="20"/>
      <c r="O3" s="20"/>
      <c r="P3" s="20"/>
      <c r="Q3" s="20"/>
      <c r="R3" s="20"/>
      <c r="S3" s="20"/>
      <c r="T3" s="20"/>
      <c r="U3" s="20"/>
      <c r="V3" s="20"/>
    </row>
    <row r="4" spans="1:22" ht="19" x14ac:dyDescent="0.25">
      <c r="A4" s="20"/>
      <c r="B4" s="29" t="s">
        <v>546</v>
      </c>
      <c r="C4" s="27">
        <v>119600000</v>
      </c>
      <c r="D4" s="27">
        <v>85300000</v>
      </c>
      <c r="E4" s="27">
        <v>82700000</v>
      </c>
      <c r="F4" s="28">
        <v>127300000</v>
      </c>
      <c r="G4" s="20"/>
      <c r="H4" s="20"/>
      <c r="I4" s="20"/>
      <c r="J4" s="20"/>
      <c r="K4" s="20"/>
      <c r="L4" s="20"/>
      <c r="M4" s="20"/>
      <c r="N4" s="20"/>
      <c r="O4" s="20"/>
      <c r="P4" s="20"/>
      <c r="Q4" s="20"/>
      <c r="R4" s="20"/>
      <c r="S4" s="20"/>
      <c r="T4" s="20"/>
      <c r="U4" s="20"/>
      <c r="V4" s="20"/>
    </row>
    <row r="5" spans="1:22" ht="19" x14ac:dyDescent="0.25">
      <c r="A5" s="20"/>
      <c r="B5" s="29" t="s">
        <v>547</v>
      </c>
      <c r="C5" s="27">
        <v>17118800000</v>
      </c>
      <c r="D5" s="27">
        <v>15946100000</v>
      </c>
      <c r="E5" s="27">
        <v>13476300000</v>
      </c>
      <c r="F5" s="28">
        <v>13966000000</v>
      </c>
      <c r="G5" s="20"/>
      <c r="H5" s="20"/>
      <c r="I5" s="20"/>
      <c r="J5" s="20"/>
      <c r="K5" s="20"/>
      <c r="L5" s="20"/>
      <c r="M5" s="20"/>
      <c r="N5" s="20"/>
      <c r="O5" s="20"/>
      <c r="P5" s="20"/>
      <c r="Q5" s="20"/>
      <c r="R5" s="20"/>
      <c r="S5" s="20"/>
      <c r="T5" s="20"/>
      <c r="U5" s="20"/>
      <c r="V5" s="20"/>
    </row>
    <row r="6" spans="1:22" ht="19" x14ac:dyDescent="0.25">
      <c r="A6" s="20"/>
      <c r="B6" s="29" t="s">
        <v>548</v>
      </c>
      <c r="C6" s="27">
        <v>28167500000</v>
      </c>
      <c r="D6" s="27">
        <v>26980800000</v>
      </c>
      <c r="E6" s="27">
        <v>23713900000</v>
      </c>
      <c r="F6" s="28">
        <v>24024800000</v>
      </c>
      <c r="G6" s="20"/>
      <c r="H6" s="20"/>
      <c r="I6" s="20"/>
      <c r="J6" s="20"/>
      <c r="K6" s="20"/>
      <c r="L6" s="20"/>
      <c r="M6" s="20"/>
      <c r="N6" s="20"/>
      <c r="O6" s="20"/>
      <c r="P6" s="20"/>
      <c r="Q6" s="20"/>
      <c r="R6" s="20"/>
      <c r="S6" s="20"/>
      <c r="T6" s="20"/>
      <c r="U6" s="20"/>
      <c r="V6" s="20"/>
    </row>
    <row r="7" spans="1:22" ht="19" x14ac:dyDescent="0.25">
      <c r="A7" s="20"/>
      <c r="B7" s="29" t="s">
        <v>549</v>
      </c>
      <c r="C7" s="27">
        <v>2963200000</v>
      </c>
      <c r="D7" s="27">
        <v>2892500000</v>
      </c>
      <c r="E7" s="27">
        <v>3121800000</v>
      </c>
      <c r="F7" s="28">
        <v>2444400000</v>
      </c>
      <c r="G7" s="20"/>
      <c r="H7" s="20"/>
      <c r="I7" s="20"/>
      <c r="J7" s="20"/>
      <c r="K7" s="20"/>
      <c r="L7" s="20"/>
      <c r="M7" s="20"/>
      <c r="N7" s="20"/>
      <c r="O7" s="20"/>
      <c r="P7" s="20"/>
      <c r="Q7" s="20"/>
      <c r="R7" s="20"/>
      <c r="S7" s="20"/>
      <c r="T7" s="20"/>
      <c r="U7" s="20"/>
      <c r="V7" s="20"/>
    </row>
    <row r="8" spans="1:22" ht="19" x14ac:dyDescent="0.25">
      <c r="A8" s="20"/>
      <c r="B8" s="29" t="s">
        <v>550</v>
      </c>
      <c r="C8" s="27">
        <v>7759500000</v>
      </c>
      <c r="D8" s="27">
        <v>8050500000</v>
      </c>
      <c r="E8" s="27">
        <v>9028300000</v>
      </c>
      <c r="F8" s="28">
        <v>11100600000</v>
      </c>
      <c r="G8" s="20"/>
      <c r="H8" s="20"/>
      <c r="I8" s="20"/>
      <c r="J8" s="20"/>
      <c r="K8" s="20"/>
      <c r="L8" s="20"/>
      <c r="M8" s="20"/>
      <c r="N8" s="20"/>
      <c r="O8" s="20"/>
      <c r="P8" s="20"/>
      <c r="Q8" s="20"/>
      <c r="R8" s="20"/>
      <c r="S8" s="20"/>
      <c r="T8" s="20"/>
      <c r="U8" s="20"/>
      <c r="V8" s="20"/>
    </row>
    <row r="9" spans="1:22" ht="19" x14ac:dyDescent="0.25">
      <c r="A9" s="20"/>
      <c r="B9" s="29" t="s">
        <v>551</v>
      </c>
      <c r="C9" s="27">
        <v>10722700000</v>
      </c>
      <c r="D9" s="27">
        <v>10943000000</v>
      </c>
      <c r="E9" s="27">
        <v>12150100000</v>
      </c>
      <c r="F9" s="28">
        <v>13545000000</v>
      </c>
      <c r="G9" s="20"/>
      <c r="H9" s="20"/>
      <c r="I9" s="20"/>
      <c r="J9" s="20"/>
      <c r="K9" s="20"/>
      <c r="L9" s="20"/>
      <c r="M9" s="20"/>
      <c r="N9" s="20"/>
      <c r="O9" s="20"/>
      <c r="P9" s="20"/>
      <c r="Q9" s="20"/>
      <c r="R9" s="20"/>
      <c r="S9" s="20"/>
      <c r="T9" s="20"/>
      <c r="U9" s="20"/>
      <c r="V9" s="20"/>
    </row>
    <row r="10" spans="1:22" ht="19" x14ac:dyDescent="0.25">
      <c r="A10" s="20"/>
      <c r="B10" s="29" t="s">
        <v>552</v>
      </c>
      <c r="C10" s="27">
        <v>16800000</v>
      </c>
      <c r="D10" s="27">
        <v>17200000</v>
      </c>
      <c r="E10" s="27">
        <v>17600000</v>
      </c>
      <c r="F10" s="28">
        <v>18000000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14816300000</v>
      </c>
      <c r="D12" s="27">
        <v>13730700000</v>
      </c>
      <c r="E12" s="27">
        <v>9455600000</v>
      </c>
      <c r="F12" s="28">
        <v>8546200000</v>
      </c>
      <c r="G12" s="20"/>
      <c r="H12" s="20"/>
      <c r="I12" s="20"/>
      <c r="J12" s="20"/>
      <c r="K12" s="20"/>
      <c r="L12" s="20"/>
      <c r="M12" s="20"/>
      <c r="N12" s="20"/>
      <c r="O12" s="20"/>
      <c r="P12" s="20"/>
      <c r="Q12" s="20"/>
      <c r="R12" s="20"/>
      <c r="S12" s="20"/>
      <c r="T12" s="20"/>
      <c r="U12" s="20"/>
      <c r="V12" s="20"/>
    </row>
    <row r="13" spans="1:22" ht="19" x14ac:dyDescent="0.25">
      <c r="A13" s="20"/>
      <c r="B13" s="29" t="s">
        <v>555</v>
      </c>
      <c r="C13" s="27">
        <v>17444800000</v>
      </c>
      <c r="D13" s="27">
        <v>16037800000</v>
      </c>
      <c r="E13" s="27">
        <v>11563800000</v>
      </c>
      <c r="F13" s="28">
        <v>10479800000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2035100000</v>
      </c>
      <c r="D17" s="34">
        <v>734600000</v>
      </c>
      <c r="E17" s="34">
        <v>2011900000</v>
      </c>
      <c r="F17" s="35">
        <v>1525100000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Fail</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17.015886287625417</v>
      </c>
      <c r="D24" s="50">
        <f>D17/(D4)</f>
        <v>8.6119577960140674</v>
      </c>
      <c r="E24" s="50">
        <f>E17/(E4)</f>
        <v>24.327690447400244</v>
      </c>
      <c r="F24" s="51">
        <f>F17/(F4)</f>
        <v>11.980361351139042</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7.2249933433922067E-2</v>
      </c>
      <c r="D25" s="50">
        <f>D17/D6</f>
        <v>2.7226768665124829E-2</v>
      </c>
      <c r="E25" s="50">
        <f>E17/E6</f>
        <v>8.4840536562944102E-2</v>
      </c>
      <c r="F25" s="51">
        <f>F17/F6</f>
        <v>6.3480237088342051E-2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0.27547705689180796</v>
      </c>
      <c r="D26" s="50">
        <f>D8/D6</f>
        <v>0.29837884718021707</v>
      </c>
      <c r="E26" s="50">
        <f>E8/E6</f>
        <v>0.38071763817845228</v>
      </c>
      <c r="F26" s="51">
        <f>F8/F6</f>
        <v>0.46204755086410709</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0.61407316626196917</v>
      </c>
      <c r="D27" s="50">
        <f>D9/(D13+D10)</f>
        <v>0.68159451884148237</v>
      </c>
      <c r="E27" s="50">
        <f>E9/(E13+E10)</f>
        <v>1.0491045987531733</v>
      </c>
      <c r="F27" s="51">
        <f>F9/(F13+F10)</f>
        <v>1.2902703423574464</v>
      </c>
      <c r="G27" s="46">
        <f>(IF(C27 &lt; 0.8, 100, IF(C27 &lt; 1, 50, 0))) +
  (IF(D27 &lt; 0.8, 100, IF(D27 &lt; 1, 50, 0))) +
  (IF(E27 &lt; 0.8, 100, IF(E27 &lt; 1, 50, 0))) +
  (IF(F27 &lt; 0.8, 100, IF(F27 &lt; 1, 50, 0)))</f>
        <v>200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0.21253239320858167</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0.11654716635359876</v>
      </c>
      <c r="D31" s="50">
        <f>D17/(D13+D10)</f>
        <v>4.5755216443475556E-2</v>
      </c>
      <c r="E31" s="50">
        <f>E17/(E13+E10)</f>
        <v>0.17371820332602275</v>
      </c>
      <c r="F31" s="51">
        <f>F17/(F13+F10)</f>
        <v>0.14527805825982587</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611</v>
      </c>
      <c r="D2" s="23" t="s">
        <v>607</v>
      </c>
      <c r="E2" s="23" t="s">
        <v>608</v>
      </c>
      <c r="F2" s="23" t="s">
        <v>609</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0.55500000000000005</v>
      </c>
      <c r="J2" s="20"/>
      <c r="K2" s="20"/>
      <c r="L2" s="20"/>
      <c r="M2" s="20"/>
      <c r="N2" s="20"/>
      <c r="O2" s="20"/>
      <c r="P2" s="20"/>
      <c r="Q2" s="20"/>
      <c r="R2" s="20"/>
      <c r="S2" s="20"/>
      <c r="T2" s="20"/>
      <c r="U2" s="20"/>
      <c r="V2" s="20"/>
    </row>
    <row r="3" spans="1:22" ht="19" x14ac:dyDescent="0.25">
      <c r="A3" s="20"/>
      <c r="B3" s="26" t="s">
        <v>545</v>
      </c>
      <c r="C3" s="27">
        <v>2192220000</v>
      </c>
      <c r="D3" s="27">
        <v>2023495000</v>
      </c>
      <c r="E3" s="27">
        <v>2262273000</v>
      </c>
      <c r="F3" s="28">
        <v>1508982000</v>
      </c>
      <c r="G3" s="20"/>
      <c r="H3" s="20"/>
      <c r="I3" s="20"/>
      <c r="J3" s="20"/>
      <c r="K3" s="20"/>
      <c r="L3" s="20"/>
      <c r="M3" s="20"/>
      <c r="N3" s="20"/>
      <c r="O3" s="20"/>
      <c r="P3" s="20"/>
      <c r="Q3" s="20"/>
      <c r="R3" s="20"/>
      <c r="S3" s="20"/>
      <c r="T3" s="20"/>
      <c r="U3" s="20"/>
      <c r="V3" s="20"/>
    </row>
    <row r="4" spans="1:22" ht="19" x14ac:dyDescent="0.25">
      <c r="A4" s="20"/>
      <c r="B4" s="29" t="s">
        <v>546</v>
      </c>
      <c r="C4" s="27">
        <v>6658742000</v>
      </c>
      <c r="D4" s="27">
        <v>6279661000</v>
      </c>
      <c r="E4" s="27">
        <v>5925799000</v>
      </c>
      <c r="F4" s="28">
        <v>5795315000</v>
      </c>
      <c r="G4" s="20"/>
      <c r="H4" s="20"/>
      <c r="I4" s="20"/>
      <c r="J4" s="20"/>
      <c r="K4" s="20"/>
      <c r="L4" s="20"/>
      <c r="M4" s="20"/>
      <c r="N4" s="20"/>
      <c r="O4" s="20"/>
      <c r="P4" s="20"/>
      <c r="Q4" s="20"/>
      <c r="R4" s="20"/>
      <c r="S4" s="20"/>
      <c r="T4" s="20"/>
      <c r="U4" s="20"/>
      <c r="V4" s="20"/>
    </row>
    <row r="5" spans="1:22" ht="19" x14ac:dyDescent="0.25">
      <c r="A5" s="20"/>
      <c r="B5" s="29" t="s">
        <v>547</v>
      </c>
      <c r="C5" s="27">
        <v>0</v>
      </c>
      <c r="D5" s="27">
        <v>0</v>
      </c>
      <c r="E5" s="27">
        <v>0</v>
      </c>
      <c r="F5" s="28">
        <v>0</v>
      </c>
      <c r="G5" s="20"/>
      <c r="H5" s="20"/>
      <c r="I5" s="20"/>
      <c r="J5" s="20"/>
      <c r="K5" s="20"/>
      <c r="L5" s="20"/>
      <c r="M5" s="20"/>
      <c r="N5" s="20"/>
      <c r="O5" s="20"/>
      <c r="P5" s="20"/>
      <c r="Q5" s="20"/>
      <c r="R5" s="20"/>
      <c r="S5" s="20"/>
      <c r="T5" s="20"/>
      <c r="U5" s="20"/>
      <c r="V5" s="20"/>
    </row>
    <row r="6" spans="1:22" ht="19" x14ac:dyDescent="0.25">
      <c r="A6" s="20"/>
      <c r="B6" s="29" t="s">
        <v>548</v>
      </c>
      <c r="C6" s="27">
        <v>14300109000</v>
      </c>
      <c r="D6" s="27">
        <v>13416463000</v>
      </c>
      <c r="E6" s="27">
        <v>13640256000</v>
      </c>
      <c r="F6" s="28">
        <v>12717867000</v>
      </c>
      <c r="G6" s="20"/>
      <c r="H6" s="20"/>
      <c r="I6" s="20"/>
      <c r="J6" s="20"/>
      <c r="K6" s="20"/>
      <c r="L6" s="20"/>
      <c r="M6" s="20"/>
      <c r="N6" s="20"/>
      <c r="O6" s="20"/>
      <c r="P6" s="20"/>
      <c r="Q6" s="20"/>
      <c r="R6" s="20"/>
      <c r="S6" s="20"/>
      <c r="T6" s="20"/>
      <c r="U6" s="20"/>
      <c r="V6" s="20"/>
    </row>
    <row r="7" spans="1:22" ht="19" x14ac:dyDescent="0.25">
      <c r="A7" s="20"/>
      <c r="B7" s="29" t="s">
        <v>549</v>
      </c>
      <c r="C7" s="27">
        <v>4185796000</v>
      </c>
      <c r="D7" s="27">
        <v>3636246000</v>
      </c>
      <c r="E7" s="27">
        <v>4214929000</v>
      </c>
      <c r="F7" s="28">
        <v>3967033000</v>
      </c>
      <c r="G7" s="20"/>
      <c r="H7" s="20"/>
      <c r="I7" s="20"/>
      <c r="J7" s="20"/>
      <c r="K7" s="20"/>
      <c r="L7" s="20"/>
      <c r="M7" s="20"/>
      <c r="N7" s="20"/>
      <c r="O7" s="20"/>
      <c r="P7" s="20"/>
      <c r="Q7" s="20"/>
      <c r="R7" s="20"/>
      <c r="S7" s="20"/>
      <c r="T7" s="20"/>
      <c r="U7" s="20"/>
      <c r="V7" s="20"/>
    </row>
    <row r="8" spans="1:22" ht="19" x14ac:dyDescent="0.25">
      <c r="A8" s="20"/>
      <c r="B8" s="29" t="s">
        <v>550</v>
      </c>
      <c r="C8" s="27">
        <v>5242987000</v>
      </c>
      <c r="D8" s="27">
        <v>5491634000</v>
      </c>
      <c r="E8" s="27">
        <v>5365277000</v>
      </c>
      <c r="F8" s="28">
        <v>5460194000</v>
      </c>
      <c r="G8" s="20"/>
      <c r="H8" s="20"/>
      <c r="I8" s="20"/>
      <c r="J8" s="20"/>
      <c r="K8" s="20"/>
      <c r="L8" s="20"/>
      <c r="M8" s="20"/>
      <c r="N8" s="20"/>
      <c r="O8" s="20"/>
      <c r="P8" s="20"/>
      <c r="Q8" s="20"/>
      <c r="R8" s="20"/>
      <c r="S8" s="20"/>
      <c r="T8" s="20"/>
      <c r="U8" s="20"/>
      <c r="V8" s="20"/>
    </row>
    <row r="9" spans="1:22" ht="19" x14ac:dyDescent="0.25">
      <c r="A9" s="20"/>
      <c r="B9" s="29" t="s">
        <v>551</v>
      </c>
      <c r="C9" s="27">
        <v>9428783000</v>
      </c>
      <c r="D9" s="27">
        <v>9127880000</v>
      </c>
      <c r="E9" s="27">
        <v>9580206000</v>
      </c>
      <c r="F9" s="28">
        <v>9427227000</v>
      </c>
      <c r="G9" s="20"/>
      <c r="H9" s="20"/>
      <c r="I9" s="20"/>
      <c r="J9" s="20"/>
      <c r="K9" s="20"/>
      <c r="L9" s="20"/>
      <c r="M9" s="20"/>
      <c r="N9" s="20"/>
      <c r="O9" s="20"/>
      <c r="P9" s="20"/>
      <c r="Q9" s="20"/>
      <c r="R9" s="20"/>
      <c r="S9" s="20"/>
      <c r="T9" s="20"/>
      <c r="U9" s="20"/>
      <c r="V9" s="20"/>
    </row>
    <row r="10" spans="1:22" ht="19" x14ac:dyDescent="0.25">
      <c r="A10" s="20"/>
      <c r="B10" s="29" t="s">
        <v>552</v>
      </c>
      <c r="C10" s="27">
        <v>633318000</v>
      </c>
      <c r="D10" s="27">
        <v>584750000</v>
      </c>
      <c r="E10" s="27">
        <v>535895000</v>
      </c>
      <c r="F10" s="28">
        <v>478550000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3548667000</v>
      </c>
      <c r="D12" s="27">
        <v>3049656000</v>
      </c>
      <c r="E12" s="27">
        <v>2874898000</v>
      </c>
      <c r="F12" s="28">
        <v>2185801000</v>
      </c>
      <c r="G12" s="20"/>
      <c r="H12" s="20"/>
      <c r="I12" s="20"/>
      <c r="J12" s="20"/>
      <c r="K12" s="20"/>
      <c r="L12" s="20"/>
      <c r="M12" s="20"/>
      <c r="N12" s="20"/>
      <c r="O12" s="20"/>
      <c r="P12" s="20"/>
      <c r="Q12" s="20"/>
      <c r="R12" s="20"/>
      <c r="S12" s="20"/>
      <c r="T12" s="20"/>
      <c r="U12" s="20"/>
      <c r="V12" s="20"/>
    </row>
    <row r="13" spans="1:22" ht="19" x14ac:dyDescent="0.25">
      <c r="A13" s="20"/>
      <c r="B13" s="29" t="s">
        <v>555</v>
      </c>
      <c r="C13" s="27">
        <v>4871326000</v>
      </c>
      <c r="D13" s="27">
        <v>4288583000</v>
      </c>
      <c r="E13" s="27">
        <v>4060050000</v>
      </c>
      <c r="F13" s="28">
        <v>3290640000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2514490000</v>
      </c>
      <c r="D17" s="34">
        <v>1689373000</v>
      </c>
      <c r="E17" s="34">
        <v>1738849000</v>
      </c>
      <c r="F17" s="35">
        <v>2245933000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Fail</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0.37762237972277646</v>
      </c>
      <c r="D24" s="50">
        <f>D17/(D4)</f>
        <v>0.26902296158980554</v>
      </c>
      <c r="E24" s="50">
        <f>E17/(E4)</f>
        <v>0.29343705380489621</v>
      </c>
      <c r="F24" s="51">
        <f>F17/(F4)</f>
        <v>0.38754286867926935</v>
      </c>
      <c r="G24" s="46">
        <f>(IF(C24 &gt; 0.5, 100, IF(C24 &gt;= 0.2, 50, 0))) +
  (IF(D24 &gt; 0.5, 100, IF(D24 &gt;= 0.2, 50, 0))) +
  (IF(E24 &gt; 0.5, 100, IF(E24 &gt;= 0.2, 50, 0))) +
  (IF(F24 &gt; 0.5, 100, IF(F24 &gt;= 0.2, 50, 0)))</f>
        <v>200</v>
      </c>
      <c r="H24" s="47" t="s">
        <v>571</v>
      </c>
      <c r="I24" s="20"/>
      <c r="J24" s="20"/>
      <c r="K24" s="20"/>
      <c r="L24" s="20"/>
      <c r="M24" s="20"/>
      <c r="N24" s="20"/>
      <c r="O24" s="20"/>
      <c r="P24" s="20"/>
      <c r="Q24" s="20"/>
      <c r="R24" s="20"/>
      <c r="S24" s="20"/>
      <c r="T24" s="20"/>
      <c r="U24" s="20"/>
      <c r="V24" s="20"/>
    </row>
    <row r="25" spans="1:22" x14ac:dyDescent="0.2">
      <c r="A25" s="20"/>
      <c r="B25" s="39" t="s">
        <v>487</v>
      </c>
      <c r="C25" s="50">
        <f>C17/C6</f>
        <v>0.1758371212415234</v>
      </c>
      <c r="D25" s="50">
        <f>D17/D6</f>
        <v>0.12591791144953779</v>
      </c>
      <c r="E25" s="50">
        <f>E17/E6</f>
        <v>0.12747920566886722</v>
      </c>
      <c r="F25" s="51">
        <f>F17/F6</f>
        <v>0.17659667301128404</v>
      </c>
      <c r="G25" s="46">
        <f>(IF(C25 &gt; 0.17, 100, IF(C25 &gt;= 0.1, 50, 0))) +
  (IF(D25 &gt; 0.17, 100, IF(D25 &gt;= 0.1, 50, 0))) +
  (IF(E25 &gt; 0.17, 100, IF(E25 &gt;= 0.1, 50, 0))) +
  (IF(F25 &gt; 0.17, 100, IF(F25 &gt;= 0.1, 50, 0)))</f>
        <v>300</v>
      </c>
      <c r="H25" s="47" t="s">
        <v>572</v>
      </c>
      <c r="I25" s="20"/>
      <c r="J25" s="20"/>
      <c r="K25" s="20"/>
      <c r="L25" s="20"/>
      <c r="M25" s="20"/>
      <c r="N25" s="20"/>
      <c r="O25" s="20"/>
      <c r="P25" s="20"/>
      <c r="Q25" s="20"/>
      <c r="R25" s="20"/>
      <c r="S25" s="20"/>
      <c r="T25" s="20"/>
      <c r="U25" s="20"/>
      <c r="V25" s="20"/>
    </row>
    <row r="26" spans="1:22" x14ac:dyDescent="0.2">
      <c r="A26" s="20"/>
      <c r="B26" s="39" t="s">
        <v>489</v>
      </c>
      <c r="C26" s="50">
        <f>C8/C6</f>
        <v>0.36663965288656192</v>
      </c>
      <c r="D26" s="50">
        <f>D8/D6</f>
        <v>0.4093205489405069</v>
      </c>
      <c r="E26" s="50">
        <f>E8/E6</f>
        <v>0.39334137130564117</v>
      </c>
      <c r="F26" s="51">
        <f>F8/F6</f>
        <v>0.42933252879590578</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1.7128778900143224</v>
      </c>
      <c r="D27" s="50">
        <f>D9/(D13+D10)</f>
        <v>1.8730261199060274</v>
      </c>
      <c r="E27" s="50">
        <f>E9/(E13+E10)</f>
        <v>2.0844910023945022</v>
      </c>
      <c r="F27" s="51">
        <f>F9/(F13+F10)</f>
        <v>2.5011280938344842</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0.17989226563119995</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0.45679429950420047</v>
      </c>
      <c r="D31" s="50">
        <f>D17/(D13+D10)</f>
        <v>0.34665659005859029</v>
      </c>
      <c r="E31" s="50">
        <f>E17/(E13+E10)</f>
        <v>0.37834417078533361</v>
      </c>
      <c r="F31" s="51">
        <f>F17/(F13+F10)</f>
        <v>0.59586622059381456</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0.22</v>
      </c>
      <c r="J2" s="20"/>
      <c r="K2" s="20"/>
      <c r="L2" s="20"/>
      <c r="M2" s="20"/>
      <c r="N2" s="20"/>
      <c r="O2" s="20"/>
      <c r="P2" s="20"/>
      <c r="Q2" s="20"/>
      <c r="R2" s="20"/>
      <c r="S2" s="20"/>
      <c r="T2" s="20"/>
      <c r="U2" s="20"/>
      <c r="V2" s="20"/>
    </row>
    <row r="3" spans="1:22" ht="19" x14ac:dyDescent="0.25">
      <c r="A3" s="20"/>
      <c r="B3" s="26" t="s">
        <v>545</v>
      </c>
      <c r="C3" s="27">
        <v>248000000</v>
      </c>
      <c r="D3" s="27">
        <v>224000000</v>
      </c>
      <c r="E3" s="27">
        <v>150224000</v>
      </c>
      <c r="F3" s="28">
        <v>118703000</v>
      </c>
      <c r="G3" s="20"/>
      <c r="H3" s="20"/>
      <c r="I3" s="20"/>
      <c r="J3" s="20"/>
      <c r="K3" s="20"/>
      <c r="L3" s="20"/>
      <c r="M3" s="20"/>
      <c r="N3" s="20"/>
      <c r="O3" s="20"/>
      <c r="P3" s="20"/>
      <c r="Q3" s="20"/>
      <c r="R3" s="20"/>
      <c r="S3" s="20"/>
      <c r="T3" s="20"/>
      <c r="U3" s="20"/>
      <c r="V3" s="20"/>
    </row>
    <row r="4" spans="1:22" ht="19" x14ac:dyDescent="0.25">
      <c r="A4" s="20"/>
      <c r="B4" s="29" t="s">
        <v>546</v>
      </c>
      <c r="C4" s="27">
        <v>30725000000</v>
      </c>
      <c r="D4" s="27">
        <v>28084000000</v>
      </c>
      <c r="E4" s="27">
        <v>26450077000</v>
      </c>
      <c r="F4" s="28">
        <v>25846580000</v>
      </c>
      <c r="G4" s="20"/>
      <c r="H4" s="20"/>
      <c r="I4" s="20"/>
      <c r="J4" s="20"/>
      <c r="K4" s="20"/>
      <c r="L4" s="20"/>
      <c r="M4" s="20"/>
      <c r="N4" s="20"/>
      <c r="O4" s="20"/>
      <c r="P4" s="20"/>
      <c r="Q4" s="20"/>
      <c r="R4" s="20"/>
      <c r="S4" s="20"/>
      <c r="T4" s="20"/>
      <c r="U4" s="20"/>
      <c r="V4" s="20"/>
    </row>
    <row r="5" spans="1:22" ht="19" x14ac:dyDescent="0.25">
      <c r="A5" s="20"/>
      <c r="B5" s="29" t="s">
        <v>547</v>
      </c>
      <c r="C5" s="27">
        <v>809000000</v>
      </c>
      <c r="D5" s="27">
        <v>809000000</v>
      </c>
      <c r="E5" s="27">
        <v>809383000</v>
      </c>
      <c r="F5" s="28">
        <v>809480000</v>
      </c>
      <c r="G5" s="20"/>
      <c r="H5" s="20"/>
      <c r="I5" s="20"/>
      <c r="J5" s="20"/>
      <c r="K5" s="20"/>
      <c r="L5" s="20"/>
      <c r="M5" s="20"/>
      <c r="N5" s="20"/>
      <c r="O5" s="20"/>
      <c r="P5" s="20"/>
      <c r="Q5" s="20"/>
      <c r="R5" s="20"/>
      <c r="S5" s="20"/>
      <c r="T5" s="20"/>
      <c r="U5" s="20"/>
      <c r="V5" s="20"/>
    </row>
    <row r="6" spans="1:22" ht="19" x14ac:dyDescent="0.25">
      <c r="A6" s="20"/>
      <c r="B6" s="29" t="s">
        <v>548</v>
      </c>
      <c r="C6" s="27">
        <v>35131000000</v>
      </c>
      <c r="D6" s="27">
        <v>33776000000</v>
      </c>
      <c r="E6" s="27">
        <v>32258355000</v>
      </c>
      <c r="F6" s="28">
        <v>32465187000</v>
      </c>
      <c r="G6" s="20"/>
      <c r="H6" s="20"/>
      <c r="I6" s="20"/>
      <c r="J6" s="20"/>
      <c r="K6" s="20"/>
      <c r="L6" s="20"/>
      <c r="M6" s="20"/>
      <c r="N6" s="20"/>
      <c r="O6" s="20"/>
      <c r="P6" s="20"/>
      <c r="Q6" s="20"/>
      <c r="R6" s="20"/>
      <c r="S6" s="20"/>
      <c r="T6" s="20"/>
      <c r="U6" s="20"/>
      <c r="V6" s="20"/>
    </row>
    <row r="7" spans="1:22" ht="19" x14ac:dyDescent="0.25">
      <c r="A7" s="20"/>
      <c r="B7" s="29" t="s">
        <v>549</v>
      </c>
      <c r="C7" s="27">
        <v>9401000000</v>
      </c>
      <c r="D7" s="27">
        <v>8573000000</v>
      </c>
      <c r="E7" s="27">
        <v>7285683000</v>
      </c>
      <c r="F7" s="28">
        <v>4537121000</v>
      </c>
      <c r="G7" s="20"/>
      <c r="H7" s="20"/>
      <c r="I7" s="20"/>
      <c r="J7" s="20"/>
      <c r="K7" s="20"/>
      <c r="L7" s="20"/>
      <c r="M7" s="20"/>
      <c r="N7" s="20"/>
      <c r="O7" s="20"/>
      <c r="P7" s="20"/>
      <c r="Q7" s="20"/>
      <c r="R7" s="20"/>
      <c r="S7" s="20"/>
      <c r="T7" s="20"/>
      <c r="U7" s="20"/>
      <c r="V7" s="20"/>
    </row>
    <row r="8" spans="1:22" ht="19" x14ac:dyDescent="0.25">
      <c r="A8" s="20"/>
      <c r="B8" s="29" t="s">
        <v>550</v>
      </c>
      <c r="C8" s="27">
        <v>20831000000</v>
      </c>
      <c r="D8" s="27">
        <v>22334000000</v>
      </c>
      <c r="E8" s="27">
        <v>19887116000</v>
      </c>
      <c r="F8" s="28">
        <v>19167397000</v>
      </c>
      <c r="G8" s="20"/>
      <c r="H8" s="20"/>
      <c r="I8" s="20"/>
      <c r="J8" s="20"/>
      <c r="K8" s="20"/>
      <c r="L8" s="20"/>
      <c r="M8" s="20"/>
      <c r="N8" s="20"/>
      <c r="O8" s="20"/>
      <c r="P8" s="20"/>
      <c r="Q8" s="20"/>
      <c r="R8" s="20"/>
      <c r="S8" s="20"/>
      <c r="T8" s="20"/>
      <c r="U8" s="20"/>
      <c r="V8" s="20"/>
    </row>
    <row r="9" spans="1:22" ht="19" x14ac:dyDescent="0.25">
      <c r="A9" s="20"/>
      <c r="B9" s="29" t="s">
        <v>551</v>
      </c>
      <c r="C9" s="27">
        <v>30232000000</v>
      </c>
      <c r="D9" s="27">
        <v>30907000000</v>
      </c>
      <c r="E9" s="27">
        <v>27172799000</v>
      </c>
      <c r="F9" s="28">
        <v>23704518000</v>
      </c>
      <c r="G9" s="20"/>
      <c r="H9" s="20"/>
      <c r="I9" s="20"/>
      <c r="J9" s="20"/>
      <c r="K9" s="20"/>
      <c r="L9" s="20"/>
      <c r="M9" s="20"/>
      <c r="N9" s="20"/>
      <c r="O9" s="20"/>
      <c r="P9" s="20"/>
      <c r="Q9" s="20"/>
      <c r="R9" s="20"/>
      <c r="S9" s="20"/>
      <c r="T9" s="20"/>
      <c r="U9" s="20"/>
      <c r="V9" s="20"/>
    </row>
    <row r="10" spans="1:22" ht="19" x14ac:dyDescent="0.25">
      <c r="A10" s="20"/>
      <c r="B10" s="29" t="s">
        <v>552</v>
      </c>
      <c r="C10" s="27">
        <v>2069000000</v>
      </c>
      <c r="D10" s="27">
        <v>2068000000</v>
      </c>
      <c r="E10" s="27">
        <v>2065959000</v>
      </c>
      <c r="F10" s="28">
        <v>2063991000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-10000000</v>
      </c>
      <c r="D12" s="27">
        <v>-1707000000</v>
      </c>
      <c r="E12" s="27">
        <v>302276000</v>
      </c>
      <c r="F12" s="28">
        <v>5562775000</v>
      </c>
      <c r="G12" s="20"/>
      <c r="H12" s="20"/>
      <c r="I12" s="20"/>
      <c r="J12" s="20"/>
      <c r="K12" s="20"/>
      <c r="L12" s="20"/>
      <c r="M12" s="20"/>
      <c r="N12" s="20"/>
      <c r="O12" s="20"/>
      <c r="P12" s="20"/>
      <c r="Q12" s="20"/>
      <c r="R12" s="20"/>
      <c r="S12" s="20"/>
      <c r="T12" s="20"/>
      <c r="U12" s="20"/>
      <c r="V12" s="20"/>
    </row>
    <row r="13" spans="1:22" ht="19" x14ac:dyDescent="0.25">
      <c r="A13" s="20"/>
      <c r="B13" s="29" t="s">
        <v>555</v>
      </c>
      <c r="C13" s="27">
        <v>4899000000</v>
      </c>
      <c r="D13" s="27">
        <v>2869000000</v>
      </c>
      <c r="E13" s="27">
        <v>5085556000</v>
      </c>
      <c r="F13" s="28">
        <v>8760669000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4477000000</v>
      </c>
      <c r="D17" s="34">
        <v>481000000</v>
      </c>
      <c r="E17" s="34">
        <v>-1878000000</v>
      </c>
      <c r="F17" s="35">
        <v>-3731653000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0.1457119609438568</v>
      </c>
      <c r="D24" s="50">
        <f>D17/(D4)</f>
        <v>1.7127189858994446E-2</v>
      </c>
      <c r="E24" s="50">
        <f>E17/(E4)</f>
        <v>-7.1001683662395385E-2</v>
      </c>
      <c r="F24" s="51">
        <f>F17/(F4)</f>
        <v>-0.14437705104505122</v>
      </c>
      <c r="G24" s="46">
        <f>(IF(C24 &gt; 0.5, 100, IF(C24 &gt;= 0.2, 50, 0))) +
  (IF(D24 &gt; 0.5, 100, IF(D24 &gt;= 0.2, 50, 0))) +
  (IF(E24 &gt; 0.5, 100, IF(E24 &gt;= 0.2, 50, 0))) +
  (IF(F24 &gt; 0.5, 100, IF(F24 &gt;= 0.2, 50, 0)))</f>
        <v>0</v>
      </c>
      <c r="H24" s="47" t="s">
        <v>571</v>
      </c>
      <c r="I24" s="20"/>
      <c r="J24" s="20"/>
      <c r="K24" s="20"/>
      <c r="L24" s="20"/>
      <c r="M24" s="20"/>
      <c r="N24" s="20"/>
      <c r="O24" s="20"/>
      <c r="P24" s="20"/>
      <c r="Q24" s="20"/>
      <c r="R24" s="20"/>
      <c r="S24" s="20"/>
      <c r="T24" s="20"/>
      <c r="U24" s="20"/>
      <c r="V24" s="20"/>
    </row>
    <row r="25" spans="1:22" x14ac:dyDescent="0.2">
      <c r="A25" s="20"/>
      <c r="B25" s="39" t="s">
        <v>487</v>
      </c>
      <c r="C25" s="50">
        <f>C17/C6</f>
        <v>0.12743730608294668</v>
      </c>
      <c r="D25" s="50">
        <f>D17/D6</f>
        <v>1.4240881099005211E-2</v>
      </c>
      <c r="E25" s="50">
        <f>E17/E6</f>
        <v>-5.8217475751630859E-2</v>
      </c>
      <c r="F25" s="51">
        <f>F17/F6</f>
        <v>-0.11494321594389707</v>
      </c>
      <c r="G25" s="46">
        <f>(IF(C25 &gt; 0.17, 100, IF(C25 &gt;= 0.1, 50, 0))) +
  (IF(D25 &gt; 0.17, 100, IF(D25 &gt;= 0.1, 50, 0))) +
  (IF(E25 &gt; 0.17, 100, IF(E25 &gt;= 0.1, 50, 0))) +
  (IF(F25 &gt; 0.17, 100, IF(F25 &gt;= 0.1, 50, 0)))</f>
        <v>50</v>
      </c>
      <c r="H25" s="47" t="s">
        <v>572</v>
      </c>
      <c r="I25" s="20"/>
      <c r="J25" s="20"/>
      <c r="K25" s="20"/>
      <c r="L25" s="20"/>
      <c r="M25" s="20"/>
      <c r="N25" s="20"/>
      <c r="O25" s="20"/>
      <c r="P25" s="20"/>
      <c r="Q25" s="20"/>
      <c r="R25" s="20"/>
      <c r="S25" s="20"/>
      <c r="T25" s="20"/>
      <c r="U25" s="20"/>
      <c r="V25" s="20"/>
    </row>
    <row r="26" spans="1:22" x14ac:dyDescent="0.2">
      <c r="A26" s="20"/>
      <c r="B26" s="39" t="s">
        <v>489</v>
      </c>
      <c r="C26" s="50">
        <f>C8/C6</f>
        <v>0.59295209359255363</v>
      </c>
      <c r="D26" s="50">
        <f>D8/D6</f>
        <v>0.66123874940786354</v>
      </c>
      <c r="E26" s="50">
        <f>E8/E6</f>
        <v>0.61649504446212466</v>
      </c>
      <c r="F26" s="51">
        <f>F8/F6</f>
        <v>0.59039847822222613</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4.3386911595866824</v>
      </c>
      <c r="D27" s="50">
        <f>D9/(D13+D10)</f>
        <v>6.2602795219769094</v>
      </c>
      <c r="E27" s="50">
        <f>E9/(E13+E10)</f>
        <v>3.7995863813471691</v>
      </c>
      <c r="F27" s="51">
        <f>F9/(F13+F10)</f>
        <v>2.1898625915271244</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-2.8623198685884419</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0.6425086107921929</v>
      </c>
      <c r="D31" s="50">
        <f>D17/(D13+D10)</f>
        <v>9.7427587603807986E-2</v>
      </c>
      <c r="E31" s="50">
        <f>E17/(E13+E10)</f>
        <v>-0.26260170047884956</v>
      </c>
      <c r="F31" s="51">
        <f>F17/(F13+F10)</f>
        <v>-0.34473627809095159</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0.51333333333333331</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637000000</v>
      </c>
      <c r="D4" s="27">
        <v>720000000</v>
      </c>
      <c r="E4" s="27">
        <v>667000000</v>
      </c>
      <c r="F4" s="28">
        <v>778000000</v>
      </c>
      <c r="G4" s="20"/>
      <c r="H4" s="20"/>
      <c r="I4" s="20"/>
      <c r="J4" s="20"/>
      <c r="K4" s="20"/>
      <c r="L4" s="20"/>
      <c r="M4" s="20"/>
      <c r="N4" s="20"/>
      <c r="O4" s="20"/>
      <c r="P4" s="20"/>
      <c r="Q4" s="20"/>
      <c r="R4" s="20"/>
      <c r="S4" s="20"/>
      <c r="T4" s="20"/>
      <c r="U4" s="20"/>
      <c r="V4" s="20"/>
    </row>
    <row r="5" spans="1:22" ht="19" x14ac:dyDescent="0.25">
      <c r="A5" s="20"/>
      <c r="B5" s="29" t="s">
        <v>547</v>
      </c>
      <c r="C5" s="27">
        <v>34850000000</v>
      </c>
      <c r="D5" s="27">
        <v>34545000000</v>
      </c>
      <c r="E5" s="27">
        <v>3506000000</v>
      </c>
      <c r="F5" s="28">
        <v>3735000000</v>
      </c>
      <c r="G5" s="20"/>
      <c r="H5" s="20"/>
      <c r="I5" s="20"/>
      <c r="J5" s="20"/>
      <c r="K5" s="20"/>
      <c r="L5" s="20"/>
      <c r="M5" s="20"/>
      <c r="N5" s="20"/>
      <c r="O5" s="20"/>
      <c r="P5" s="20"/>
      <c r="Q5" s="20"/>
      <c r="R5" s="20"/>
      <c r="S5" s="20"/>
      <c r="T5" s="20"/>
      <c r="U5" s="20"/>
      <c r="V5" s="20"/>
    </row>
    <row r="6" spans="1:22" ht="19" x14ac:dyDescent="0.25">
      <c r="A6" s="20"/>
      <c r="B6" s="29" t="s">
        <v>548</v>
      </c>
      <c r="C6" s="27">
        <v>60589000000</v>
      </c>
      <c r="D6" s="27">
        <v>61784000000</v>
      </c>
      <c r="E6" s="27">
        <v>15026000000</v>
      </c>
      <c r="F6" s="28">
        <v>12537000000</v>
      </c>
      <c r="G6" s="20"/>
      <c r="H6" s="20"/>
      <c r="I6" s="20"/>
      <c r="J6" s="20"/>
      <c r="K6" s="20"/>
      <c r="L6" s="20"/>
      <c r="M6" s="20"/>
      <c r="N6" s="20"/>
      <c r="O6" s="20"/>
      <c r="P6" s="20"/>
      <c r="Q6" s="20"/>
      <c r="R6" s="20"/>
      <c r="S6" s="20"/>
      <c r="T6" s="20"/>
      <c r="U6" s="20"/>
      <c r="V6" s="20"/>
    </row>
    <row r="7" spans="1:22" ht="19" x14ac:dyDescent="0.25">
      <c r="A7" s="20"/>
      <c r="B7" s="29" t="s">
        <v>549</v>
      </c>
      <c r="C7" s="27">
        <v>6125000000</v>
      </c>
      <c r="D7" s="27">
        <v>5999000000</v>
      </c>
      <c r="E7" s="27">
        <v>3815000000</v>
      </c>
      <c r="F7" s="28">
        <v>3587000000</v>
      </c>
      <c r="G7" s="20"/>
      <c r="H7" s="20"/>
      <c r="I7" s="20"/>
      <c r="J7" s="20"/>
      <c r="K7" s="20"/>
      <c r="L7" s="20"/>
      <c r="M7" s="20"/>
      <c r="N7" s="20"/>
      <c r="O7" s="20"/>
      <c r="P7" s="20"/>
      <c r="Q7" s="20"/>
      <c r="R7" s="20"/>
      <c r="S7" s="20"/>
      <c r="T7" s="20"/>
      <c r="U7" s="20"/>
      <c r="V7" s="20"/>
    </row>
    <row r="8" spans="1:22" ht="19" x14ac:dyDescent="0.25">
      <c r="A8" s="20"/>
      <c r="B8" s="29" t="s">
        <v>550</v>
      </c>
      <c r="C8" s="27">
        <v>16364000000</v>
      </c>
      <c r="D8" s="27">
        <v>16041000000</v>
      </c>
      <c r="E8" s="27">
        <v>5675000000</v>
      </c>
      <c r="F8" s="28">
        <v>5598000000</v>
      </c>
      <c r="G8" s="20"/>
      <c r="H8" s="20"/>
      <c r="I8" s="20"/>
      <c r="J8" s="20"/>
      <c r="K8" s="20"/>
      <c r="L8" s="20"/>
      <c r="M8" s="20"/>
      <c r="N8" s="20"/>
      <c r="O8" s="20"/>
      <c r="P8" s="20"/>
      <c r="Q8" s="20"/>
      <c r="R8" s="20"/>
      <c r="S8" s="20"/>
      <c r="T8" s="20"/>
      <c r="U8" s="20"/>
      <c r="V8" s="20"/>
    </row>
    <row r="9" spans="1:22" ht="19" x14ac:dyDescent="0.25">
      <c r="A9" s="20"/>
      <c r="B9" s="29" t="s">
        <v>551</v>
      </c>
      <c r="C9" s="27">
        <v>22489000000</v>
      </c>
      <c r="D9" s="27">
        <v>22040000000</v>
      </c>
      <c r="E9" s="27">
        <v>9490000000</v>
      </c>
      <c r="F9" s="28">
        <v>9185000000</v>
      </c>
      <c r="G9" s="20"/>
      <c r="H9" s="20"/>
      <c r="I9" s="20"/>
      <c r="J9" s="20"/>
      <c r="K9" s="20"/>
      <c r="L9" s="20"/>
      <c r="M9" s="20"/>
      <c r="N9" s="20"/>
      <c r="O9" s="20"/>
      <c r="P9" s="20"/>
      <c r="Q9" s="20"/>
      <c r="R9" s="20"/>
      <c r="S9" s="20"/>
      <c r="T9" s="20"/>
      <c r="U9" s="20"/>
      <c r="V9" s="20"/>
    </row>
    <row r="10" spans="1:22" ht="19" x14ac:dyDescent="0.25">
      <c r="A10" s="20"/>
      <c r="B10" s="29" t="s">
        <v>552</v>
      </c>
      <c r="C10" s="27">
        <v>28411000000</v>
      </c>
      <c r="D10" s="27">
        <v>25347000000</v>
      </c>
      <c r="E10" s="27">
        <v>13469000000</v>
      </c>
      <c r="F10" s="28">
        <v>13461000000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18728000000</v>
      </c>
      <c r="D12" s="27">
        <v>17784000000</v>
      </c>
      <c r="E12" s="27">
        <v>15017000000</v>
      </c>
      <c r="F12" s="28">
        <v>13367000000</v>
      </c>
      <c r="G12" s="20"/>
      <c r="H12" s="20"/>
      <c r="I12" s="20"/>
      <c r="J12" s="20"/>
      <c r="K12" s="20"/>
      <c r="L12" s="20"/>
      <c r="M12" s="20"/>
      <c r="N12" s="20"/>
      <c r="O12" s="20"/>
      <c r="P12" s="20"/>
      <c r="Q12" s="20"/>
      <c r="R12" s="20"/>
      <c r="S12" s="20"/>
      <c r="T12" s="20"/>
      <c r="U12" s="20"/>
      <c r="V12" s="20"/>
    </row>
    <row r="13" spans="1:22" ht="19" x14ac:dyDescent="0.25">
      <c r="A13" s="20"/>
      <c r="B13" s="29" t="s">
        <v>555</v>
      </c>
      <c r="C13" s="27">
        <v>38100000000</v>
      </c>
      <c r="D13" s="27">
        <v>39744000000</v>
      </c>
      <c r="E13" s="27">
        <v>5536000000</v>
      </c>
      <c r="F13" s="28">
        <v>3352000000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3710000000</v>
      </c>
      <c r="D17" s="34">
        <v>2603000000</v>
      </c>
      <c r="E17" s="34">
        <v>3598000000</v>
      </c>
      <c r="F17" s="35">
        <v>3567000000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5.8241758241758239</v>
      </c>
      <c r="D24" s="50">
        <f>D17/(D4)</f>
        <v>3.6152777777777776</v>
      </c>
      <c r="E24" s="50">
        <f>E17/(E4)</f>
        <v>5.3943028485757125</v>
      </c>
      <c r="F24" s="51">
        <f>F17/(F4)</f>
        <v>4.584832904884319</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6.123223687468022E-2</v>
      </c>
      <c r="D25" s="50">
        <f>D17/D6</f>
        <v>4.2130648711640552E-2</v>
      </c>
      <c r="E25" s="50">
        <f>E17/E6</f>
        <v>0.23945161719685878</v>
      </c>
      <c r="F25" s="51">
        <f>F17/F6</f>
        <v>0.28451782723139507</v>
      </c>
      <c r="G25" s="46">
        <f>(IF(C25 &gt; 0.17, 100, IF(C25 &gt;= 0.1, 50, 0))) +
  (IF(D25 &gt; 0.17, 100, IF(D25 &gt;= 0.1, 50, 0))) +
  (IF(E25 &gt; 0.17, 100, IF(E25 &gt;= 0.1, 50, 0))) +
  (IF(F25 &gt; 0.17, 100, IF(F25 &gt;= 0.1, 50, 0)))</f>
        <v>200</v>
      </c>
      <c r="H25" s="47" t="s">
        <v>572</v>
      </c>
      <c r="I25" s="20"/>
      <c r="J25" s="20"/>
      <c r="K25" s="20"/>
      <c r="L25" s="20"/>
      <c r="M25" s="20"/>
      <c r="N25" s="20"/>
      <c r="O25" s="20"/>
      <c r="P25" s="20"/>
      <c r="Q25" s="20"/>
      <c r="R25" s="20"/>
      <c r="S25" s="20"/>
      <c r="T25" s="20"/>
      <c r="U25" s="20"/>
      <c r="V25" s="20"/>
    </row>
    <row r="26" spans="1:22" x14ac:dyDescent="0.2">
      <c r="A26" s="20"/>
      <c r="B26" s="39" t="s">
        <v>489</v>
      </c>
      <c r="C26" s="50">
        <f>C8/C6</f>
        <v>0.27008202809090759</v>
      </c>
      <c r="D26" s="50">
        <f>D8/D6</f>
        <v>0.25963032500323707</v>
      </c>
      <c r="E26" s="50">
        <f>E8/E6</f>
        <v>0.37767869027019835</v>
      </c>
      <c r="F26" s="51">
        <f>F8/F6</f>
        <v>0.44651830581478824</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0.33812452075596516</v>
      </c>
      <c r="D27" s="50">
        <f>D9/(D13+D10)</f>
        <v>0.3386028790462583</v>
      </c>
      <c r="E27" s="50">
        <f>E9/(E13+E10)</f>
        <v>0.4993422783478032</v>
      </c>
      <c r="F27" s="51">
        <f>F9/(F13+F10)</f>
        <v>0.54630345565931127</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0.12025919362076891</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5.5780246876456524E-2</v>
      </c>
      <c r="D31" s="50">
        <f>D17/(D13+D10)</f>
        <v>3.9990167611497748E-2</v>
      </c>
      <c r="E31" s="50">
        <f>E17/(E13+E10)</f>
        <v>0.18931860036832412</v>
      </c>
      <c r="F31" s="51">
        <f>F17/(F13+F10)</f>
        <v>0.21215725926366502</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611</v>
      </c>
      <c r="D2" s="23" t="s">
        <v>607</v>
      </c>
      <c r="E2" s="23" t="s">
        <v>608</v>
      </c>
      <c r="F2" s="23" t="s">
        <v>609</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0.50249999999999995</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6055000000</v>
      </c>
      <c r="D4" s="27">
        <v>6592000000</v>
      </c>
      <c r="E4" s="27">
        <v>5695000000</v>
      </c>
      <c r="F4" s="28">
        <v>5663000000</v>
      </c>
      <c r="G4" s="20"/>
      <c r="H4" s="20"/>
      <c r="I4" s="20"/>
      <c r="J4" s="20"/>
      <c r="K4" s="20"/>
      <c r="L4" s="20"/>
      <c r="M4" s="20"/>
      <c r="N4" s="20"/>
      <c r="O4" s="20"/>
      <c r="P4" s="20"/>
      <c r="Q4" s="20"/>
      <c r="R4" s="20"/>
      <c r="S4" s="20"/>
      <c r="T4" s="20"/>
      <c r="U4" s="20"/>
      <c r="V4" s="20"/>
    </row>
    <row r="5" spans="1:22" ht="19" x14ac:dyDescent="0.25">
      <c r="A5" s="20"/>
      <c r="B5" s="29" t="s">
        <v>547</v>
      </c>
      <c r="C5" s="27">
        <v>48620000000</v>
      </c>
      <c r="D5" s="27">
        <v>48568000000</v>
      </c>
      <c r="E5" s="27">
        <v>47937000000</v>
      </c>
      <c r="F5" s="28">
        <v>26318000000</v>
      </c>
      <c r="G5" s="20"/>
      <c r="H5" s="20"/>
      <c r="I5" s="20"/>
      <c r="J5" s="20"/>
      <c r="K5" s="20"/>
      <c r="L5" s="20"/>
      <c r="M5" s="20"/>
      <c r="N5" s="20"/>
      <c r="O5" s="20"/>
      <c r="P5" s="20"/>
      <c r="Q5" s="20"/>
      <c r="R5" s="20"/>
      <c r="S5" s="20"/>
      <c r="T5" s="20"/>
      <c r="U5" s="20"/>
      <c r="V5" s="20"/>
    </row>
    <row r="6" spans="1:22" ht="19" x14ac:dyDescent="0.25">
      <c r="A6" s="20"/>
      <c r="B6" s="29" t="s">
        <v>548</v>
      </c>
      <c r="C6" s="27">
        <v>99823000000</v>
      </c>
      <c r="D6" s="27">
        <v>98849000000</v>
      </c>
      <c r="E6" s="27">
        <v>95209000000</v>
      </c>
      <c r="F6" s="28">
        <v>66301000000</v>
      </c>
      <c r="G6" s="20"/>
      <c r="H6" s="20"/>
      <c r="I6" s="20"/>
      <c r="J6" s="20"/>
      <c r="K6" s="20"/>
      <c r="L6" s="20"/>
      <c r="M6" s="20"/>
      <c r="N6" s="20"/>
      <c r="O6" s="20"/>
      <c r="P6" s="20"/>
      <c r="Q6" s="20"/>
      <c r="R6" s="20"/>
      <c r="S6" s="20"/>
      <c r="T6" s="20"/>
      <c r="U6" s="20"/>
      <c r="V6" s="20"/>
    </row>
    <row r="7" spans="1:22" ht="19" x14ac:dyDescent="0.25">
      <c r="A7" s="20"/>
      <c r="B7" s="29" t="s">
        <v>549</v>
      </c>
      <c r="C7" s="27">
        <v>26631000000</v>
      </c>
      <c r="D7" s="27">
        <v>25891000000</v>
      </c>
      <c r="E7" s="27">
        <v>21788000000</v>
      </c>
      <c r="F7" s="28">
        <v>17728000000</v>
      </c>
      <c r="G7" s="20"/>
      <c r="H7" s="20"/>
      <c r="I7" s="20"/>
      <c r="J7" s="20"/>
      <c r="K7" s="20"/>
      <c r="L7" s="20"/>
      <c r="M7" s="20"/>
      <c r="N7" s="20"/>
      <c r="O7" s="20"/>
      <c r="P7" s="20"/>
      <c r="Q7" s="20"/>
      <c r="R7" s="20"/>
      <c r="S7" s="20"/>
      <c r="T7" s="20"/>
      <c r="U7" s="20"/>
      <c r="V7" s="20"/>
    </row>
    <row r="8" spans="1:22" ht="19" x14ac:dyDescent="0.25">
      <c r="A8" s="20"/>
      <c r="B8" s="29" t="s">
        <v>550</v>
      </c>
      <c r="C8" s="27">
        <v>13546000000</v>
      </c>
      <c r="D8" s="27">
        <v>14599000000</v>
      </c>
      <c r="E8" s="27">
        <v>15290000000</v>
      </c>
      <c r="F8" s="28">
        <v>7080000000</v>
      </c>
      <c r="G8" s="20"/>
      <c r="H8" s="20"/>
      <c r="I8" s="20"/>
      <c r="J8" s="20"/>
      <c r="K8" s="20"/>
      <c r="L8" s="20"/>
      <c r="M8" s="20"/>
      <c r="N8" s="20"/>
      <c r="O8" s="20"/>
      <c r="P8" s="20"/>
      <c r="Q8" s="20"/>
      <c r="R8" s="20"/>
      <c r="S8" s="20"/>
      <c r="T8" s="20"/>
      <c r="U8" s="20"/>
      <c r="V8" s="20"/>
    </row>
    <row r="9" spans="1:22" ht="19" x14ac:dyDescent="0.25">
      <c r="A9" s="20"/>
      <c r="B9" s="29" t="s">
        <v>551</v>
      </c>
      <c r="C9" s="27">
        <v>40177000000</v>
      </c>
      <c r="D9" s="27">
        <v>40490000000</v>
      </c>
      <c r="E9" s="27">
        <v>37078000000</v>
      </c>
      <c r="F9" s="28">
        <v>24808000000</v>
      </c>
      <c r="G9" s="20"/>
      <c r="H9" s="20"/>
      <c r="I9" s="20"/>
      <c r="J9" s="20"/>
      <c r="K9" s="20"/>
      <c r="L9" s="20"/>
      <c r="M9" s="20"/>
      <c r="N9" s="20"/>
      <c r="O9" s="20"/>
      <c r="P9" s="20"/>
      <c r="Q9" s="20"/>
      <c r="R9" s="20"/>
      <c r="S9" s="20"/>
      <c r="T9" s="20"/>
      <c r="U9" s="20"/>
      <c r="V9" s="20"/>
    </row>
    <row r="10" spans="1:22" ht="19" x14ac:dyDescent="0.25">
      <c r="A10" s="20"/>
      <c r="B10" s="29" t="s">
        <v>552</v>
      </c>
      <c r="C10" s="27">
        <v>11692000000</v>
      </c>
      <c r="D10" s="27">
        <v>4000000000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11721000000</v>
      </c>
      <c r="D12" s="27">
        <v>7585000000</v>
      </c>
      <c r="E12" s="27">
        <v>7377000000</v>
      </c>
      <c r="F12" s="28">
        <v>5933000000</v>
      </c>
      <c r="G12" s="20"/>
      <c r="H12" s="20"/>
      <c r="I12" s="20"/>
      <c r="J12" s="20"/>
      <c r="K12" s="20"/>
      <c r="L12" s="20"/>
      <c r="M12" s="20"/>
      <c r="N12" s="20"/>
      <c r="O12" s="20"/>
      <c r="P12" s="20"/>
      <c r="Q12" s="20"/>
      <c r="R12" s="20"/>
      <c r="S12" s="20"/>
      <c r="T12" s="20"/>
      <c r="U12" s="20"/>
      <c r="V12" s="20"/>
    </row>
    <row r="13" spans="1:22" ht="19" x14ac:dyDescent="0.25">
      <c r="A13" s="20"/>
      <c r="B13" s="29" t="s">
        <v>555</v>
      </c>
      <c r="C13" s="27">
        <v>59646000000</v>
      </c>
      <c r="D13" s="27">
        <v>58359000000</v>
      </c>
      <c r="E13" s="27">
        <v>58131000000</v>
      </c>
      <c r="F13" s="28">
        <v>41493000000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4906000000</v>
      </c>
      <c r="D15" s="27">
        <v>5055000000</v>
      </c>
      <c r="E15" s="27">
        <v>4465000000</v>
      </c>
      <c r="F15" s="28">
        <v>3598000000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10234000000</v>
      </c>
      <c r="D17" s="34">
        <v>7111000000</v>
      </c>
      <c r="E17" s="34">
        <v>6000000000</v>
      </c>
      <c r="F17" s="35">
        <v>4801000000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1.6901734104046242</v>
      </c>
      <c r="D24" s="50">
        <f>D17/(D4)</f>
        <v>1.0787317961165048</v>
      </c>
      <c r="E24" s="50">
        <f>E17/(E4)</f>
        <v>1.0535557506584723</v>
      </c>
      <c r="F24" s="51">
        <f>F17/(F4)</f>
        <v>0.84778386014479956</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0.1025214629894914</v>
      </c>
      <c r="D25" s="50">
        <f>D17/D6</f>
        <v>7.1938006454288869E-2</v>
      </c>
      <c r="E25" s="50">
        <f>E17/E6</f>
        <v>6.3019252381602581E-2</v>
      </c>
      <c r="F25" s="51">
        <f>F17/F6</f>
        <v>7.2412180811752463E-2</v>
      </c>
      <c r="G25" s="46">
        <f>(IF(C25 &gt; 0.17, 100, IF(C25 &gt;= 0.1, 50, 0))) +
  (IF(D25 &gt; 0.17, 100, IF(D25 &gt;= 0.1, 50, 0))) +
  (IF(E25 &gt; 0.17, 100, IF(E25 &gt;= 0.1, 50, 0))) +
  (IF(F25 &gt; 0.17, 100, IF(F25 &gt;= 0.1, 50, 0)))</f>
        <v>50</v>
      </c>
      <c r="H25" s="47" t="s">
        <v>572</v>
      </c>
      <c r="I25" s="20"/>
      <c r="J25" s="20"/>
      <c r="K25" s="20"/>
      <c r="L25" s="20"/>
      <c r="M25" s="20"/>
      <c r="N25" s="20"/>
      <c r="O25" s="20"/>
      <c r="P25" s="20"/>
      <c r="Q25" s="20"/>
      <c r="R25" s="20"/>
      <c r="S25" s="20"/>
      <c r="T25" s="20"/>
      <c r="U25" s="20"/>
      <c r="V25" s="20"/>
    </row>
    <row r="26" spans="1:22" x14ac:dyDescent="0.2">
      <c r="A26" s="20"/>
      <c r="B26" s="39" t="s">
        <v>489</v>
      </c>
      <c r="C26" s="50">
        <f>C8/C6</f>
        <v>0.13570018933512318</v>
      </c>
      <c r="D26" s="50">
        <f>D8/D6</f>
        <v>0.14768991087416161</v>
      </c>
      <c r="E26" s="50">
        <f>E8/E6</f>
        <v>0.1605940614857839</v>
      </c>
      <c r="F26" s="51">
        <f>F8/F6</f>
        <v>0.10678571967240313</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0.56319212761781945</v>
      </c>
      <c r="D27" s="50">
        <f>D9/(D13+D10)</f>
        <v>0.64930483170031594</v>
      </c>
      <c r="E27" s="50">
        <f>E9/(E13+E10)</f>
        <v>0.63783523421238242</v>
      </c>
      <c r="F27" s="51">
        <f>F9/(F13+F10)</f>
        <v>0.597883980430434</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0.27228898449769684</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Fail</v>
      </c>
      <c r="F30" s="58" t="str">
        <f>IF(F10&lt;&gt;0,"Pass","Fail")</f>
        <v>Fail</v>
      </c>
      <c r="G30" s="46">
        <f>(COUNTIF(C30:F30, "Pass") * 100) + (COUNTIF(C30:F30, "Fail") * 0)</f>
        <v>200</v>
      </c>
      <c r="H30" s="47" t="s">
        <v>579</v>
      </c>
      <c r="I30" s="20"/>
      <c r="J30" s="20"/>
      <c r="K30" s="20"/>
      <c r="L30" s="20"/>
      <c r="M30" s="20"/>
      <c r="N30" s="20"/>
      <c r="O30" s="20"/>
      <c r="P30" s="20"/>
      <c r="Q30" s="20"/>
      <c r="R30" s="20"/>
      <c r="S30" s="20"/>
      <c r="T30" s="20"/>
      <c r="U30" s="20"/>
      <c r="V30" s="20"/>
    </row>
    <row r="31" spans="1:22" x14ac:dyDescent="0.2">
      <c r="A31" s="20"/>
      <c r="B31" s="39" t="s">
        <v>580</v>
      </c>
      <c r="C31" s="50">
        <f>C17/(C13+C10)</f>
        <v>0.14345790462306204</v>
      </c>
      <c r="D31" s="50">
        <f>D17/(D13+D10)</f>
        <v>0.11403325903237704</v>
      </c>
      <c r="E31" s="50">
        <f>E17/(E13+E10)</f>
        <v>0.10321515198431129</v>
      </c>
      <c r="F31" s="51">
        <f>F17/(F13+F10)</f>
        <v>0.11570626370713133</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0.53625</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6426101000</v>
      </c>
      <c r="D4" s="27">
        <v>6603463000</v>
      </c>
      <c r="E4" s="27">
        <v>5808362000</v>
      </c>
      <c r="F4" s="28">
        <v>5050886000</v>
      </c>
      <c r="G4" s="20"/>
      <c r="H4" s="20"/>
      <c r="I4" s="20"/>
      <c r="J4" s="20"/>
      <c r="K4" s="20"/>
      <c r="L4" s="20"/>
      <c r="M4" s="20"/>
      <c r="N4" s="20"/>
      <c r="O4" s="20"/>
      <c r="P4" s="20"/>
      <c r="Q4" s="20"/>
      <c r="R4" s="20"/>
      <c r="S4" s="20"/>
      <c r="T4" s="20"/>
      <c r="U4" s="20"/>
      <c r="V4" s="20"/>
    </row>
    <row r="5" spans="1:22" ht="19" x14ac:dyDescent="0.25">
      <c r="A5" s="20"/>
      <c r="B5" s="29" t="s">
        <v>547</v>
      </c>
      <c r="C5" s="27">
        <v>0</v>
      </c>
      <c r="D5" s="27">
        <v>0</v>
      </c>
      <c r="E5" s="27">
        <v>0</v>
      </c>
      <c r="F5" s="28">
        <v>0</v>
      </c>
      <c r="G5" s="20"/>
      <c r="H5" s="20"/>
      <c r="I5" s="20"/>
      <c r="J5" s="20"/>
      <c r="K5" s="20"/>
      <c r="L5" s="20"/>
      <c r="M5" s="20"/>
      <c r="N5" s="20"/>
      <c r="O5" s="20"/>
      <c r="P5" s="20"/>
      <c r="Q5" s="20"/>
      <c r="R5" s="20"/>
      <c r="S5" s="20"/>
      <c r="T5" s="20"/>
      <c r="U5" s="20"/>
      <c r="V5" s="20"/>
    </row>
    <row r="6" spans="1:22" ht="19" x14ac:dyDescent="0.25">
      <c r="A6" s="20"/>
      <c r="B6" s="29" t="s">
        <v>548</v>
      </c>
      <c r="C6" s="27">
        <v>10178441000</v>
      </c>
      <c r="D6" s="27">
        <v>10585041000</v>
      </c>
      <c r="E6" s="27">
        <v>9801699000</v>
      </c>
      <c r="F6" s="28">
        <v>9158018000</v>
      </c>
      <c r="G6" s="20"/>
      <c r="H6" s="20"/>
      <c r="I6" s="20"/>
      <c r="J6" s="20"/>
      <c r="K6" s="20"/>
      <c r="L6" s="20"/>
      <c r="M6" s="20"/>
      <c r="N6" s="20"/>
      <c r="O6" s="20"/>
      <c r="P6" s="20"/>
      <c r="Q6" s="20"/>
      <c r="R6" s="20"/>
      <c r="S6" s="20"/>
      <c r="T6" s="20"/>
      <c r="U6" s="20"/>
      <c r="V6" s="20"/>
    </row>
    <row r="7" spans="1:22" ht="19" x14ac:dyDescent="0.25">
      <c r="A7" s="20"/>
      <c r="B7" s="29" t="s">
        <v>549</v>
      </c>
      <c r="C7" s="27">
        <v>1363259000</v>
      </c>
      <c r="D7" s="27">
        <v>696764000</v>
      </c>
      <c r="E7" s="27">
        <v>616331000</v>
      </c>
      <c r="F7" s="28">
        <v>614801000</v>
      </c>
      <c r="G7" s="20"/>
      <c r="H7" s="20"/>
      <c r="I7" s="20"/>
      <c r="J7" s="20"/>
      <c r="K7" s="20"/>
      <c r="L7" s="20"/>
      <c r="M7" s="20"/>
      <c r="N7" s="20"/>
      <c r="O7" s="20"/>
      <c r="P7" s="20"/>
      <c r="Q7" s="20"/>
      <c r="R7" s="20"/>
      <c r="S7" s="20"/>
      <c r="T7" s="20"/>
      <c r="U7" s="20"/>
      <c r="V7" s="20"/>
    </row>
    <row r="8" spans="1:22" ht="19" x14ac:dyDescent="0.25">
      <c r="A8" s="20"/>
      <c r="B8" s="29" t="s">
        <v>550</v>
      </c>
      <c r="C8" s="27">
        <v>13951017000</v>
      </c>
      <c r="D8" s="27">
        <v>15132857000</v>
      </c>
      <c r="E8" s="27">
        <v>14451522000</v>
      </c>
      <c r="F8" s="28">
        <v>13352405000</v>
      </c>
      <c r="G8" s="20"/>
      <c r="H8" s="20"/>
      <c r="I8" s="20"/>
      <c r="J8" s="20"/>
      <c r="K8" s="20"/>
      <c r="L8" s="20"/>
      <c r="M8" s="20"/>
      <c r="N8" s="20"/>
      <c r="O8" s="20"/>
      <c r="P8" s="20"/>
      <c r="Q8" s="20"/>
      <c r="R8" s="20"/>
      <c r="S8" s="20"/>
      <c r="T8" s="20"/>
      <c r="U8" s="20"/>
      <c r="V8" s="20"/>
    </row>
    <row r="9" spans="1:22" ht="19" x14ac:dyDescent="0.25">
      <c r="A9" s="20"/>
      <c r="B9" s="29" t="s">
        <v>551</v>
      </c>
      <c r="C9" s="27">
        <v>15314276000</v>
      </c>
      <c r="D9" s="27">
        <v>15829621000</v>
      </c>
      <c r="E9" s="27">
        <v>15067853000</v>
      </c>
      <c r="F9" s="28">
        <v>13967206000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-7450824000</v>
      </c>
      <c r="D12" s="27">
        <v>-7482061000</v>
      </c>
      <c r="E12" s="27">
        <v>-7203531000</v>
      </c>
      <c r="F12" s="28">
        <v>-6604028000</v>
      </c>
      <c r="G12" s="20"/>
      <c r="H12" s="20"/>
      <c r="I12" s="20"/>
      <c r="J12" s="20"/>
      <c r="K12" s="20"/>
      <c r="L12" s="20"/>
      <c r="M12" s="20"/>
      <c r="N12" s="20"/>
      <c r="O12" s="20"/>
      <c r="P12" s="20"/>
      <c r="Q12" s="20"/>
      <c r="R12" s="20"/>
      <c r="S12" s="20"/>
      <c r="T12" s="20"/>
      <c r="U12" s="20"/>
      <c r="V12" s="20"/>
    </row>
    <row r="13" spans="1:22" ht="19" x14ac:dyDescent="0.25">
      <c r="A13" s="20"/>
      <c r="B13" s="29" t="s">
        <v>555</v>
      </c>
      <c r="C13" s="27">
        <v>-5135835000</v>
      </c>
      <c r="D13" s="27">
        <v>-5244580000</v>
      </c>
      <c r="E13" s="27">
        <v>-5266154000</v>
      </c>
      <c r="F13" s="28">
        <v>-4809188000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1544393000</v>
      </c>
      <c r="D17" s="34">
        <v>1285700000</v>
      </c>
      <c r="E17" s="34">
        <v>1189896000</v>
      </c>
      <c r="F17" s="35">
        <v>1126033000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f>C17/(C4)</f>
        <v>0.24033126774695884</v>
      </c>
      <c r="D24" s="50">
        <f>D17/(D4)</f>
        <v>0.19470087134583777</v>
      </c>
      <c r="E24" s="50">
        <f>E17/(E4)</f>
        <v>0.20485913240256032</v>
      </c>
      <c r="F24" s="51">
        <f>F17/(F4)</f>
        <v>0.22293771825378755</v>
      </c>
      <c r="G24" s="46">
        <f>(IF(C24 &gt; 0.5, 100, IF(C24 &gt;= 0.2, 50, 0))) +
  (IF(D24 &gt; 0.5, 100, IF(D24 &gt;= 0.2, 50, 0))) +
  (IF(E24 &gt; 0.5, 100, IF(E24 &gt;= 0.2, 50, 0))) +
  (IF(F24 &gt; 0.5, 100, IF(F24 &gt;= 0.2, 50, 0)))</f>
        <v>150</v>
      </c>
      <c r="H24" s="47" t="s">
        <v>571</v>
      </c>
      <c r="I24" s="20"/>
      <c r="J24" s="20"/>
      <c r="K24" s="20"/>
      <c r="L24" s="20"/>
      <c r="M24" s="20"/>
      <c r="N24" s="20"/>
      <c r="O24" s="20"/>
      <c r="P24" s="20"/>
      <c r="Q24" s="20"/>
      <c r="R24" s="20"/>
      <c r="S24" s="20"/>
      <c r="T24" s="20"/>
      <c r="U24" s="20"/>
      <c r="V24" s="20"/>
    </row>
    <row r="25" spans="1:22" x14ac:dyDescent="0.2">
      <c r="A25" s="20"/>
      <c r="B25" s="39" t="s">
        <v>487</v>
      </c>
      <c r="C25" s="50">
        <f>C17/C6</f>
        <v>0.15173178289288114</v>
      </c>
      <c r="D25" s="50">
        <f>D17/D6</f>
        <v>0.12146386584615024</v>
      </c>
      <c r="E25" s="50">
        <f>E17/E6</f>
        <v>0.12139691292295346</v>
      </c>
      <c r="F25" s="51">
        <f>F17/F6</f>
        <v>0.12295597147767126</v>
      </c>
      <c r="G25" s="46">
        <f>(IF(C25 &gt; 0.17, 100, IF(C25 &gt;= 0.1, 50, 0))) +
  (IF(D25 &gt; 0.17, 100, IF(D25 &gt;= 0.1, 50, 0))) +
  (IF(E25 &gt; 0.17, 100, IF(E25 &gt;= 0.1, 50, 0))) +
  (IF(F25 &gt; 0.17, 100, IF(F25 &gt;= 0.1, 50, 0)))</f>
        <v>200</v>
      </c>
      <c r="H25" s="47" t="s">
        <v>572</v>
      </c>
      <c r="I25" s="20"/>
      <c r="J25" s="20"/>
      <c r="K25" s="20"/>
      <c r="L25" s="20"/>
      <c r="M25" s="20"/>
      <c r="N25" s="20"/>
      <c r="O25" s="20"/>
      <c r="P25" s="20"/>
      <c r="Q25" s="20"/>
      <c r="R25" s="20"/>
      <c r="S25" s="20"/>
      <c r="T25" s="20"/>
      <c r="U25" s="20"/>
      <c r="V25" s="20"/>
    </row>
    <row r="26" spans="1:22" x14ac:dyDescent="0.2">
      <c r="A26" s="20"/>
      <c r="B26" s="39" t="s">
        <v>489</v>
      </c>
      <c r="C26" s="50">
        <f>C8/C6</f>
        <v>1.3706437950566299</v>
      </c>
      <c r="D26" s="50">
        <f>D8/D6</f>
        <v>1.4296455724640085</v>
      </c>
      <c r="E26" s="50">
        <f>E8/E6</f>
        <v>1.4743894910463993</v>
      </c>
      <c r="F26" s="51">
        <f>F8/F6</f>
        <v>1.4580016112656691</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-2.9818473529620793</v>
      </c>
      <c r="D27" s="50">
        <f>D9/(D13+D10)</f>
        <v>-3.0182819215266048</v>
      </c>
      <c r="E27" s="50">
        <f>E9/(E13+E10)</f>
        <v>-2.8612632672724723</v>
      </c>
      <c r="F27" s="51">
        <f>F9/(F13+F10)</f>
        <v>-2.9042753163319879</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4.1756408753592288E-2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-0.30070923228647339</v>
      </c>
      <c r="D31" s="50">
        <f>D17/(D13+D10)</f>
        <v>-0.24514832455601784</v>
      </c>
      <c r="E31" s="50">
        <f>E17/(E13+E10)</f>
        <v>-0.22595161478376818</v>
      </c>
      <c r="F31" s="51">
        <f>F17/(F13+F10)</f>
        <v>-0.23414202148054933</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0.47291666666666665</v>
      </c>
      <c r="J2" s="20"/>
      <c r="K2" s="20"/>
      <c r="L2" s="20"/>
      <c r="M2" s="20"/>
      <c r="N2" s="20"/>
      <c r="O2" s="20"/>
      <c r="P2" s="20"/>
      <c r="Q2" s="20"/>
      <c r="R2" s="20"/>
      <c r="S2" s="20"/>
      <c r="T2" s="20"/>
      <c r="U2" s="20"/>
      <c r="V2" s="20"/>
    </row>
    <row r="3" spans="1:22" ht="19" x14ac:dyDescent="0.25">
      <c r="A3" s="20"/>
      <c r="B3" s="26" t="s">
        <v>545</v>
      </c>
      <c r="C3" s="27">
        <v>4387000000</v>
      </c>
      <c r="D3" s="27">
        <v>3999000000</v>
      </c>
      <c r="E3" s="27">
        <v>3272000000</v>
      </c>
      <c r="F3" s="28">
        <v>3354000000</v>
      </c>
      <c r="G3" s="20"/>
      <c r="H3" s="20"/>
      <c r="I3" s="20"/>
      <c r="J3" s="20"/>
      <c r="K3" s="20"/>
      <c r="L3" s="20"/>
      <c r="M3" s="20"/>
      <c r="N3" s="20"/>
      <c r="O3" s="20"/>
      <c r="P3" s="20"/>
      <c r="Q3" s="20"/>
      <c r="R3" s="20"/>
      <c r="S3" s="20"/>
      <c r="T3" s="20"/>
      <c r="U3" s="20"/>
      <c r="V3" s="20"/>
    </row>
    <row r="4" spans="1:22" ht="19" x14ac:dyDescent="0.25">
      <c r="A4" s="20"/>
      <c r="B4" s="29" t="s">
        <v>546</v>
      </c>
      <c r="C4" s="27">
        <v>8109000000</v>
      </c>
      <c r="D4" s="27">
        <v>7286000000</v>
      </c>
      <c r="E4" s="27">
        <v>7136000000</v>
      </c>
      <c r="F4" s="28">
        <v>7853000000</v>
      </c>
      <c r="G4" s="20"/>
      <c r="H4" s="20"/>
      <c r="I4" s="20"/>
      <c r="J4" s="20"/>
      <c r="K4" s="20"/>
      <c r="L4" s="20"/>
      <c r="M4" s="20"/>
      <c r="N4" s="20"/>
      <c r="O4" s="20"/>
      <c r="P4" s="20"/>
      <c r="Q4" s="20"/>
      <c r="R4" s="20"/>
      <c r="S4" s="20"/>
      <c r="T4" s="20"/>
      <c r="U4" s="20"/>
      <c r="V4" s="20"/>
    </row>
    <row r="5" spans="1:22" ht="19" x14ac:dyDescent="0.25">
      <c r="A5" s="20"/>
      <c r="B5" s="29" t="s">
        <v>547</v>
      </c>
      <c r="C5" s="27">
        <v>14084000000</v>
      </c>
      <c r="D5" s="27">
        <v>12982000000</v>
      </c>
      <c r="E5" s="27">
        <v>12990000000</v>
      </c>
      <c r="F5" s="28">
        <v>12980000000</v>
      </c>
      <c r="G5" s="20"/>
      <c r="H5" s="20"/>
      <c r="I5" s="20"/>
      <c r="J5" s="20"/>
      <c r="K5" s="20"/>
      <c r="L5" s="20"/>
      <c r="M5" s="20"/>
      <c r="N5" s="20"/>
      <c r="O5" s="20"/>
      <c r="P5" s="20"/>
      <c r="Q5" s="20"/>
      <c r="R5" s="20"/>
      <c r="S5" s="20"/>
      <c r="T5" s="20"/>
      <c r="U5" s="20"/>
      <c r="V5" s="20"/>
    </row>
    <row r="6" spans="1:22" ht="19" x14ac:dyDescent="0.25">
      <c r="A6" s="20"/>
      <c r="B6" s="29" t="s">
        <v>548</v>
      </c>
      <c r="C6" s="27">
        <v>47957000000</v>
      </c>
      <c r="D6" s="27">
        <v>43135000000</v>
      </c>
      <c r="E6" s="27">
        <v>41511000000</v>
      </c>
      <c r="F6" s="28">
        <v>42434000000</v>
      </c>
      <c r="G6" s="20"/>
      <c r="H6" s="20"/>
      <c r="I6" s="20"/>
      <c r="J6" s="20"/>
      <c r="K6" s="20"/>
      <c r="L6" s="20"/>
      <c r="M6" s="20"/>
      <c r="N6" s="20"/>
      <c r="O6" s="20"/>
      <c r="P6" s="20"/>
      <c r="Q6" s="20"/>
      <c r="R6" s="20"/>
      <c r="S6" s="20"/>
      <c r="T6" s="20"/>
      <c r="U6" s="20"/>
      <c r="V6" s="20"/>
    </row>
    <row r="7" spans="1:22" ht="19" x14ac:dyDescent="0.25">
      <c r="A7" s="20"/>
      <c r="B7" s="29" t="s">
        <v>549</v>
      </c>
      <c r="C7" s="27">
        <v>13395000000</v>
      </c>
      <c r="D7" s="27">
        <v>12018000000</v>
      </c>
      <c r="E7" s="27">
        <v>10359000000</v>
      </c>
      <c r="F7" s="28">
        <v>10491000000</v>
      </c>
      <c r="G7" s="20"/>
      <c r="H7" s="20"/>
      <c r="I7" s="20"/>
      <c r="J7" s="20"/>
      <c r="K7" s="20"/>
      <c r="L7" s="20"/>
      <c r="M7" s="20"/>
      <c r="N7" s="20"/>
      <c r="O7" s="20"/>
      <c r="P7" s="20"/>
      <c r="Q7" s="20"/>
      <c r="R7" s="20"/>
      <c r="S7" s="20"/>
      <c r="T7" s="20"/>
      <c r="U7" s="20"/>
      <c r="V7" s="20"/>
    </row>
    <row r="8" spans="1:22" ht="19" x14ac:dyDescent="0.25">
      <c r="A8" s="20"/>
      <c r="B8" s="29" t="s">
        <v>550</v>
      </c>
      <c r="C8" s="27">
        <v>13203000000</v>
      </c>
      <c r="D8" s="27">
        <v>13128000000</v>
      </c>
      <c r="E8" s="27">
        <v>15866000000</v>
      </c>
      <c r="F8" s="28">
        <v>19454000000</v>
      </c>
      <c r="G8" s="20"/>
      <c r="H8" s="20"/>
      <c r="I8" s="20"/>
      <c r="J8" s="20"/>
      <c r="K8" s="20"/>
      <c r="L8" s="20"/>
      <c r="M8" s="20"/>
      <c r="N8" s="20"/>
      <c r="O8" s="20"/>
      <c r="P8" s="20"/>
      <c r="Q8" s="20"/>
      <c r="R8" s="20"/>
      <c r="S8" s="20"/>
      <c r="T8" s="20"/>
      <c r="U8" s="20"/>
      <c r="V8" s="20"/>
    </row>
    <row r="9" spans="1:22" ht="19" x14ac:dyDescent="0.25">
      <c r="A9" s="20"/>
      <c r="B9" s="29" t="s">
        <v>551</v>
      </c>
      <c r="C9" s="27">
        <v>26598000000</v>
      </c>
      <c r="D9" s="27">
        <v>25146000000</v>
      </c>
      <c r="E9" s="27">
        <v>26225000000</v>
      </c>
      <c r="F9" s="28">
        <v>29945000000</v>
      </c>
      <c r="G9" s="20"/>
      <c r="H9" s="20"/>
      <c r="I9" s="20"/>
      <c r="J9" s="20"/>
      <c r="K9" s="20"/>
      <c r="L9" s="20"/>
      <c r="M9" s="20"/>
      <c r="N9" s="20"/>
      <c r="O9" s="20"/>
      <c r="P9" s="20"/>
      <c r="Q9" s="20"/>
      <c r="R9" s="20"/>
      <c r="S9" s="20"/>
      <c r="T9" s="20"/>
      <c r="U9" s="20"/>
      <c r="V9" s="20"/>
    </row>
    <row r="10" spans="1:22" ht="19" x14ac:dyDescent="0.25">
      <c r="A10" s="20"/>
      <c r="B10" s="29" t="s">
        <v>552</v>
      </c>
      <c r="C10" s="27">
        <v>678000000</v>
      </c>
      <c r="D10" s="27">
        <v>1016000000</v>
      </c>
      <c r="E10" s="27">
        <v>2233000000</v>
      </c>
      <c r="F10" s="28">
        <v>3033000000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13497000000</v>
      </c>
      <c r="D12" s="27">
        <v>10719000000</v>
      </c>
      <c r="E12" s="27">
        <v>8199000000</v>
      </c>
      <c r="F12" s="28">
        <v>7018000000</v>
      </c>
      <c r="G12" s="20"/>
      <c r="H12" s="20"/>
      <c r="I12" s="20"/>
      <c r="J12" s="20"/>
      <c r="K12" s="20"/>
      <c r="L12" s="20"/>
      <c r="M12" s="20"/>
      <c r="N12" s="20"/>
      <c r="O12" s="20"/>
      <c r="P12" s="20"/>
      <c r="Q12" s="20"/>
      <c r="R12" s="20"/>
      <c r="S12" s="20"/>
      <c r="T12" s="20"/>
      <c r="U12" s="20"/>
      <c r="V12" s="20"/>
    </row>
    <row r="13" spans="1:22" ht="19" x14ac:dyDescent="0.25">
      <c r="A13" s="20"/>
      <c r="B13" s="29" t="s">
        <v>555</v>
      </c>
      <c r="C13" s="27">
        <v>21359000000</v>
      </c>
      <c r="D13" s="27">
        <v>17989000000</v>
      </c>
      <c r="E13" s="27">
        <v>15286000000</v>
      </c>
      <c r="F13" s="28">
        <v>12489000000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711000000</v>
      </c>
      <c r="D15" s="27">
        <v>634000000</v>
      </c>
      <c r="E15" s="27">
        <v>554000000</v>
      </c>
      <c r="F15" s="28">
        <v>580000000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6637000000</v>
      </c>
      <c r="D17" s="34">
        <v>3720000000</v>
      </c>
      <c r="E17" s="34">
        <v>4651000000</v>
      </c>
      <c r="F17" s="35">
        <v>2944000000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Fail</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0.81847330127019358</v>
      </c>
      <c r="D24" s="50">
        <f>D17/(D4)</f>
        <v>0.51056821301125443</v>
      </c>
      <c r="E24" s="50">
        <f>E17/(E4)</f>
        <v>0.65176569506726456</v>
      </c>
      <c r="F24" s="51">
        <f>F17/(F4)</f>
        <v>0.37488857761365085</v>
      </c>
      <c r="G24" s="46">
        <f>(IF(C24 &gt; 0.5, 100, IF(C24 &gt;= 0.2, 50, 0))) +
  (IF(D24 &gt; 0.5, 100, IF(D24 &gt;= 0.2, 50, 0))) +
  (IF(E24 &gt; 0.5, 100, IF(E24 &gt;= 0.2, 50, 0))) +
  (IF(F24 &gt; 0.5, 100, IF(F24 &gt;= 0.2, 50, 0)))</f>
        <v>350</v>
      </c>
      <c r="H24" s="47" t="s">
        <v>571</v>
      </c>
      <c r="I24" s="20"/>
      <c r="J24" s="20"/>
      <c r="K24" s="20"/>
      <c r="L24" s="20"/>
      <c r="M24" s="20"/>
      <c r="N24" s="20"/>
      <c r="O24" s="20"/>
      <c r="P24" s="20"/>
      <c r="Q24" s="20"/>
      <c r="R24" s="20"/>
      <c r="S24" s="20"/>
      <c r="T24" s="20"/>
      <c r="U24" s="20"/>
      <c r="V24" s="20"/>
    </row>
    <row r="25" spans="1:22" x14ac:dyDescent="0.2">
      <c r="A25" s="20"/>
      <c r="B25" s="39" t="s">
        <v>487</v>
      </c>
      <c r="C25" s="50">
        <f>C17/C6</f>
        <v>0.13839481201910045</v>
      </c>
      <c r="D25" s="50">
        <f>D17/D6</f>
        <v>8.624087168192883E-2</v>
      </c>
      <c r="E25" s="50">
        <f>E17/E6</f>
        <v>0.11204259112042592</v>
      </c>
      <c r="F25" s="51">
        <f>F17/F6</f>
        <v>6.9378328698685016E-2</v>
      </c>
      <c r="G25" s="46">
        <f>(IF(C25 &gt; 0.17, 100, IF(C25 &gt;= 0.1, 50, 0))) +
  (IF(D25 &gt; 0.17, 100, IF(D25 &gt;= 0.1, 50, 0))) +
  (IF(E25 &gt; 0.17, 100, IF(E25 &gt;= 0.1, 50, 0))) +
  (IF(F25 &gt; 0.17, 100, IF(F25 &gt;= 0.1, 50, 0)))</f>
        <v>100</v>
      </c>
      <c r="H25" s="47" t="s">
        <v>572</v>
      </c>
      <c r="I25" s="20"/>
      <c r="J25" s="20"/>
      <c r="K25" s="20"/>
      <c r="L25" s="20"/>
      <c r="M25" s="20"/>
      <c r="N25" s="20"/>
      <c r="O25" s="20"/>
      <c r="P25" s="20"/>
      <c r="Q25" s="20"/>
      <c r="R25" s="20"/>
      <c r="S25" s="20"/>
      <c r="T25" s="20"/>
      <c r="U25" s="20"/>
      <c r="V25" s="20"/>
    </row>
    <row r="26" spans="1:22" x14ac:dyDescent="0.2">
      <c r="A26" s="20"/>
      <c r="B26" s="39" t="s">
        <v>489</v>
      </c>
      <c r="C26" s="50">
        <f>C8/C6</f>
        <v>0.27530913109660737</v>
      </c>
      <c r="D26" s="50">
        <f>D8/D6</f>
        <v>0.3043468181291295</v>
      </c>
      <c r="E26" s="50">
        <f>E8/E6</f>
        <v>0.38221194382211943</v>
      </c>
      <c r="F26" s="51">
        <f>F8/F6</f>
        <v>0.4584531272093133</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1.20697009574806</v>
      </c>
      <c r="D27" s="50">
        <f>D9/(D13+D10)</f>
        <v>1.3231254932912391</v>
      </c>
      <c r="E27" s="50">
        <f>E9/(E13+E10)</f>
        <v>1.4969461727267539</v>
      </c>
      <c r="F27" s="51">
        <f>F9/(F13+F10)</f>
        <v>1.9291972683932483</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0.24493402803553677</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0.30117529609293459</v>
      </c>
      <c r="D31" s="50">
        <f>D17/(D13+D10)</f>
        <v>0.19573796369376481</v>
      </c>
      <c r="E31" s="50">
        <f>E17/(E13+E10)</f>
        <v>0.26548318967977624</v>
      </c>
      <c r="F31" s="51">
        <f>F17/(F13+F10)</f>
        <v>0.18966628011854142</v>
      </c>
      <c r="G31" s="46">
        <f>(IF(C31 &gt; 0.23, 100, 0)) +
  (IF(D31 &gt; 0.23, 100, 0)) +
  (IF(E31 &gt; 0.23, 100, 0)) +
  (IF(F31 &gt; 0.23, 100, 0))</f>
        <v>200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603</v>
      </c>
      <c r="D2" s="23" t="s">
        <v>604</v>
      </c>
      <c r="E2" s="23" t="s">
        <v>605</v>
      </c>
      <c r="F2" s="23" t="s">
        <v>606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0.38</v>
      </c>
      <c r="J2" s="20"/>
      <c r="K2" s="20"/>
      <c r="L2" s="20"/>
      <c r="M2" s="20"/>
      <c r="N2" s="20"/>
      <c r="O2" s="20"/>
      <c r="P2" s="20"/>
      <c r="Q2" s="20"/>
      <c r="R2" s="20"/>
      <c r="S2" s="20"/>
      <c r="T2" s="20"/>
      <c r="U2" s="20"/>
      <c r="V2" s="20"/>
    </row>
    <row r="3" spans="1:22" ht="19" x14ac:dyDescent="0.25">
      <c r="A3" s="20"/>
      <c r="B3" s="26" t="s">
        <v>545</v>
      </c>
      <c r="C3" s="27">
        <v>1239000000</v>
      </c>
      <c r="D3" s="27">
        <v>1140000000</v>
      </c>
      <c r="E3" s="27">
        <v>1565000000</v>
      </c>
      <c r="F3" s="28">
        <v>1204000000</v>
      </c>
      <c r="G3" s="20"/>
      <c r="H3" s="20"/>
      <c r="I3" s="20"/>
      <c r="J3" s="20"/>
      <c r="K3" s="20"/>
      <c r="L3" s="20"/>
      <c r="M3" s="20"/>
      <c r="N3" s="20"/>
      <c r="O3" s="20"/>
      <c r="P3" s="20"/>
      <c r="Q3" s="20"/>
      <c r="R3" s="20"/>
      <c r="S3" s="20"/>
      <c r="T3" s="20"/>
      <c r="U3" s="20"/>
      <c r="V3" s="20"/>
    </row>
    <row r="4" spans="1:22" ht="19" x14ac:dyDescent="0.25">
      <c r="A4" s="20"/>
      <c r="B4" s="29" t="s">
        <v>546</v>
      </c>
      <c r="C4" s="27">
        <v>1614000000</v>
      </c>
      <c r="D4" s="27">
        <v>1706000000</v>
      </c>
      <c r="E4" s="27">
        <v>2333000000</v>
      </c>
      <c r="F4" s="28">
        <v>2278000000</v>
      </c>
      <c r="G4" s="20"/>
      <c r="H4" s="20"/>
      <c r="I4" s="20"/>
      <c r="J4" s="20"/>
      <c r="K4" s="20"/>
      <c r="L4" s="20"/>
      <c r="M4" s="20"/>
      <c r="N4" s="20"/>
      <c r="O4" s="20"/>
      <c r="P4" s="20"/>
      <c r="Q4" s="20"/>
      <c r="R4" s="20"/>
      <c r="S4" s="20"/>
      <c r="T4" s="20"/>
      <c r="U4" s="20"/>
      <c r="V4" s="20"/>
    </row>
    <row r="5" spans="1:22" ht="19" x14ac:dyDescent="0.25">
      <c r="A5" s="20"/>
      <c r="B5" s="29" t="s">
        <v>547</v>
      </c>
      <c r="C5" s="27">
        <v>1219000000</v>
      </c>
      <c r="D5" s="27">
        <v>1237000000</v>
      </c>
      <c r="E5" s="27">
        <v>1237000000</v>
      </c>
      <c r="F5" s="28">
        <v>1237000000</v>
      </c>
      <c r="G5" s="20"/>
      <c r="H5" s="20"/>
      <c r="I5" s="20"/>
      <c r="J5" s="20"/>
      <c r="K5" s="20"/>
      <c r="L5" s="20"/>
      <c r="M5" s="20"/>
      <c r="N5" s="20"/>
      <c r="O5" s="20"/>
      <c r="P5" s="20"/>
      <c r="Q5" s="20"/>
      <c r="R5" s="20"/>
      <c r="S5" s="20"/>
      <c r="T5" s="20"/>
      <c r="U5" s="20"/>
      <c r="V5" s="20"/>
    </row>
    <row r="6" spans="1:22" ht="19" x14ac:dyDescent="0.25">
      <c r="A6" s="20"/>
      <c r="B6" s="29" t="s">
        <v>548</v>
      </c>
      <c r="C6" s="27">
        <v>7739000000</v>
      </c>
      <c r="D6" s="27">
        <v>7556000000</v>
      </c>
      <c r="E6" s="27">
        <v>8944000000</v>
      </c>
      <c r="F6" s="28">
        <v>8675000000</v>
      </c>
      <c r="G6" s="20"/>
      <c r="H6" s="20"/>
      <c r="I6" s="20"/>
      <c r="J6" s="20"/>
      <c r="K6" s="20"/>
      <c r="L6" s="20"/>
      <c r="M6" s="20"/>
      <c r="N6" s="20"/>
      <c r="O6" s="20"/>
      <c r="P6" s="20"/>
      <c r="Q6" s="20"/>
      <c r="R6" s="20"/>
      <c r="S6" s="20"/>
      <c r="T6" s="20"/>
      <c r="U6" s="20"/>
      <c r="V6" s="20"/>
    </row>
    <row r="7" spans="1:22" ht="19" x14ac:dyDescent="0.25">
      <c r="A7" s="20"/>
      <c r="B7" s="29" t="s">
        <v>549</v>
      </c>
      <c r="C7" s="27">
        <v>3099000000</v>
      </c>
      <c r="D7" s="27">
        <v>2592000000</v>
      </c>
      <c r="E7" s="27">
        <v>3555000000</v>
      </c>
      <c r="F7" s="28">
        <v>2921000000</v>
      </c>
      <c r="G7" s="20"/>
      <c r="H7" s="20"/>
      <c r="I7" s="20"/>
      <c r="J7" s="20"/>
      <c r="K7" s="20"/>
      <c r="L7" s="20"/>
      <c r="M7" s="20"/>
      <c r="N7" s="20"/>
      <c r="O7" s="20"/>
      <c r="P7" s="20"/>
      <c r="Q7" s="20"/>
      <c r="R7" s="20"/>
      <c r="S7" s="20"/>
      <c r="T7" s="20"/>
      <c r="U7" s="20"/>
      <c r="V7" s="20"/>
    </row>
    <row r="8" spans="1:22" ht="19" x14ac:dyDescent="0.25">
      <c r="A8" s="20"/>
      <c r="B8" s="29" t="s">
        <v>550</v>
      </c>
      <c r="C8" s="27">
        <v>6131000000</v>
      </c>
      <c r="D8" s="27">
        <v>6163000000</v>
      </c>
      <c r="E8" s="27">
        <v>5280000000</v>
      </c>
      <c r="F8" s="28">
        <v>5123000000</v>
      </c>
      <c r="G8" s="20"/>
      <c r="H8" s="20"/>
      <c r="I8" s="20"/>
      <c r="J8" s="20"/>
      <c r="K8" s="20"/>
      <c r="L8" s="20"/>
      <c r="M8" s="20"/>
      <c r="N8" s="20"/>
      <c r="O8" s="20"/>
      <c r="P8" s="20"/>
      <c r="Q8" s="20"/>
      <c r="R8" s="20"/>
      <c r="S8" s="20"/>
      <c r="T8" s="20"/>
      <c r="U8" s="20"/>
      <c r="V8" s="20"/>
    </row>
    <row r="9" spans="1:22" ht="19" x14ac:dyDescent="0.25">
      <c r="A9" s="20"/>
      <c r="B9" s="29" t="s">
        <v>551</v>
      </c>
      <c r="C9" s="27">
        <v>9230000000</v>
      </c>
      <c r="D9" s="27">
        <v>8755000000</v>
      </c>
      <c r="E9" s="27">
        <v>8835000000</v>
      </c>
      <c r="F9" s="28">
        <v>8044000000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-8960000000</v>
      </c>
      <c r="D12" s="27">
        <v>-8670000000</v>
      </c>
      <c r="E12" s="27">
        <v>-7117000000</v>
      </c>
      <c r="F12" s="28">
        <v>-6305000000</v>
      </c>
      <c r="G12" s="20"/>
      <c r="H12" s="20"/>
      <c r="I12" s="20"/>
      <c r="J12" s="20"/>
      <c r="K12" s="20"/>
      <c r="L12" s="20"/>
      <c r="M12" s="20"/>
      <c r="N12" s="20"/>
      <c r="O12" s="20"/>
      <c r="P12" s="20"/>
      <c r="Q12" s="20"/>
      <c r="R12" s="20"/>
      <c r="S12" s="20"/>
      <c r="T12" s="20"/>
      <c r="U12" s="20"/>
      <c r="V12" s="20"/>
    </row>
    <row r="13" spans="1:22" ht="19" x14ac:dyDescent="0.25">
      <c r="A13" s="20"/>
      <c r="B13" s="29" t="s">
        <v>555</v>
      </c>
      <c r="C13" s="27">
        <v>-1491000000</v>
      </c>
      <c r="D13" s="27">
        <v>-1199000000</v>
      </c>
      <c r="E13" s="27">
        <v>109000000</v>
      </c>
      <c r="F13" s="28">
        <v>631000000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654000000</v>
      </c>
      <c r="D15" s="27">
        <v>797000000</v>
      </c>
      <c r="E15" s="27">
        <v>941000000</v>
      </c>
      <c r="F15" s="28">
        <v>903000000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918000000</v>
      </c>
      <c r="D17" s="34">
        <v>942000000</v>
      </c>
      <c r="E17" s="34">
        <v>1657000000</v>
      </c>
      <c r="F17" s="35">
        <v>1626000000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Fail</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Fail</v>
      </c>
      <c r="E22" s="44" t="str">
        <f>IF(E17&gt;F17, "Pass", "Fail")</f>
        <v>Pass</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0.56877323420074355</v>
      </c>
      <c r="D24" s="50">
        <f>D17/(D4)</f>
        <v>0.55216881594372802</v>
      </c>
      <c r="E24" s="50">
        <f>E17/(E4)</f>
        <v>0.71024432061723108</v>
      </c>
      <c r="F24" s="51">
        <f>F17/(F4)</f>
        <v>0.71378402107111505</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0.11861997674118104</v>
      </c>
      <c r="D25" s="50">
        <f>D17/D6</f>
        <v>0.12466913710958179</v>
      </c>
      <c r="E25" s="50">
        <f>E17/E6</f>
        <v>0.18526386404293382</v>
      </c>
      <c r="F25" s="51">
        <f>F17/F6</f>
        <v>0.18743515850144093</v>
      </c>
      <c r="G25" s="46">
        <f>(IF(C25 &gt; 0.17, 100, IF(C25 &gt;= 0.1, 50, 0))) +
  (IF(D25 &gt; 0.17, 100, IF(D25 &gt;= 0.1, 50, 0))) +
  (IF(E25 &gt; 0.17, 100, IF(E25 &gt;= 0.1, 50, 0))) +
  (IF(F25 &gt; 0.17, 100, IF(F25 &gt;= 0.1, 50, 0)))</f>
        <v>300</v>
      </c>
      <c r="H25" s="47" t="s">
        <v>572</v>
      </c>
      <c r="I25" s="20"/>
      <c r="J25" s="20"/>
      <c r="K25" s="20"/>
      <c r="L25" s="20"/>
      <c r="M25" s="20"/>
      <c r="N25" s="20"/>
      <c r="O25" s="20"/>
      <c r="P25" s="20"/>
      <c r="Q25" s="20"/>
      <c r="R25" s="20"/>
      <c r="S25" s="20"/>
      <c r="T25" s="20"/>
      <c r="U25" s="20"/>
      <c r="V25" s="20"/>
    </row>
    <row r="26" spans="1:22" x14ac:dyDescent="0.2">
      <c r="A26" s="20"/>
      <c r="B26" s="39" t="s">
        <v>489</v>
      </c>
      <c r="C26" s="50">
        <f>C8/C6</f>
        <v>0.79222121721152605</v>
      </c>
      <c r="D26" s="50">
        <f>D8/D6</f>
        <v>0.81564319745897296</v>
      </c>
      <c r="E26" s="50">
        <f>E8/E6</f>
        <v>0.59033989266547404</v>
      </c>
      <c r="F26" s="51">
        <f>F8/F6</f>
        <v>0.59054755043227669</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-6.1904761904761907</v>
      </c>
      <c r="D27" s="50">
        <f>D9/(D13+D10)</f>
        <v>-7.3019182652210173</v>
      </c>
      <c r="E27" s="50">
        <f>E9/(E13+E10)</f>
        <v>81.055045871559628</v>
      </c>
      <c r="F27" s="51">
        <f>F9/(F13+F10)</f>
        <v>12.748019017432647</v>
      </c>
      <c r="G27" s="46">
        <f>(IF(C27 &lt; 0.8, 100, IF(C27 &lt; 1, 50, 0))) +
  (IF(D27 &lt; 0.8, 100, IF(D27 &lt; 1, 50, 0))) +
  (IF(E27 &lt; 0.8, 100, IF(E27 &lt; 1, 50, 0))) +
  (IF(F27 &lt; 0.8, 100, IF(F27 &lt; 1, 50, 0)))</f>
        <v>200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0.12681509024581394</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-0.61569416498993967</v>
      </c>
      <c r="D31" s="50">
        <f>D17/(D13+D10)</f>
        <v>-0.78565471226021688</v>
      </c>
      <c r="E31" s="50">
        <f>E17/(E13+E10)</f>
        <v>15.20183486238532</v>
      </c>
      <c r="F31" s="51">
        <f>F17/(F13+F10)</f>
        <v>2.5768621236133122</v>
      </c>
      <c r="G31" s="46">
        <f>(IF(C31 &gt; 0.23, 100, 0)) +
  (IF(D31 &gt; 0.23, 100, 0)) +
  (IF(E31 &gt; 0.23, 100, 0)) +
  (IF(F31 &gt; 0.23, 100, 0))</f>
        <v>200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0.14833333333333334</v>
      </c>
      <c r="J2" s="20"/>
      <c r="K2" s="20"/>
      <c r="L2" s="20"/>
      <c r="M2" s="20"/>
      <c r="N2" s="20"/>
      <c r="O2" s="20"/>
      <c r="P2" s="20"/>
      <c r="Q2" s="20"/>
      <c r="R2" s="20"/>
      <c r="S2" s="20"/>
      <c r="T2" s="20"/>
      <c r="U2" s="20"/>
      <c r="V2" s="20"/>
    </row>
    <row r="3" spans="1:22" ht="19" x14ac:dyDescent="0.25">
      <c r="A3" s="20"/>
      <c r="B3" s="26" t="s">
        <v>545</v>
      </c>
      <c r="C3" s="27">
        <v>482000000</v>
      </c>
      <c r="D3" s="27">
        <v>403000000</v>
      </c>
      <c r="E3" s="27">
        <v>389000000</v>
      </c>
      <c r="F3" s="28">
        <v>308000000</v>
      </c>
      <c r="G3" s="20"/>
      <c r="H3" s="20"/>
      <c r="I3" s="20"/>
      <c r="J3" s="20"/>
      <c r="K3" s="20"/>
      <c r="L3" s="20"/>
      <c r="M3" s="20"/>
      <c r="N3" s="20"/>
      <c r="O3" s="20"/>
      <c r="P3" s="20"/>
      <c r="Q3" s="20"/>
      <c r="R3" s="20"/>
      <c r="S3" s="20"/>
      <c r="T3" s="20"/>
      <c r="U3" s="20"/>
      <c r="V3" s="20"/>
    </row>
    <row r="4" spans="1:22" ht="19" x14ac:dyDescent="0.25">
      <c r="A4" s="20"/>
      <c r="B4" s="29" t="s">
        <v>546</v>
      </c>
      <c r="C4" s="27">
        <v>55683000000</v>
      </c>
      <c r="D4" s="27">
        <v>48437000000</v>
      </c>
      <c r="E4" s="27">
        <v>44488000000</v>
      </c>
      <c r="F4" s="28">
        <v>40546000000</v>
      </c>
      <c r="G4" s="20"/>
      <c r="H4" s="20"/>
      <c r="I4" s="20"/>
      <c r="J4" s="20"/>
      <c r="K4" s="20"/>
      <c r="L4" s="20"/>
      <c r="M4" s="20"/>
      <c r="N4" s="20"/>
      <c r="O4" s="20"/>
      <c r="P4" s="20"/>
      <c r="Q4" s="20"/>
      <c r="R4" s="20"/>
      <c r="S4" s="20"/>
      <c r="T4" s="20"/>
      <c r="U4" s="20"/>
      <c r="V4" s="20"/>
    </row>
    <row r="5" spans="1:22" ht="19" x14ac:dyDescent="0.25">
      <c r="A5" s="20"/>
      <c r="B5" s="29" t="s">
        <v>547</v>
      </c>
      <c r="C5" s="27">
        <v>1602000000</v>
      </c>
      <c r="D5" s="27">
        <v>1602000000</v>
      </c>
      <c r="E5" s="27">
        <v>1602000000</v>
      </c>
      <c r="F5" s="28">
        <v>1602000000</v>
      </c>
      <c r="G5" s="20"/>
      <c r="H5" s="20"/>
      <c r="I5" s="20"/>
      <c r="J5" s="20"/>
      <c r="K5" s="20"/>
      <c r="L5" s="20"/>
      <c r="M5" s="20"/>
      <c r="N5" s="20"/>
      <c r="O5" s="20"/>
      <c r="P5" s="20"/>
      <c r="Q5" s="20"/>
      <c r="R5" s="20"/>
      <c r="S5" s="20"/>
      <c r="T5" s="20"/>
      <c r="U5" s="20"/>
      <c r="V5" s="20"/>
    </row>
    <row r="6" spans="1:22" ht="19" x14ac:dyDescent="0.25">
      <c r="A6" s="20"/>
      <c r="B6" s="29" t="s">
        <v>548</v>
      </c>
      <c r="C6" s="27">
        <v>87181000000</v>
      </c>
      <c r="D6" s="27">
        <v>78574000000</v>
      </c>
      <c r="E6" s="27">
        <v>72045000000</v>
      </c>
      <c r="F6" s="28">
        <v>66623000000</v>
      </c>
      <c r="G6" s="20"/>
      <c r="H6" s="20"/>
      <c r="I6" s="20"/>
      <c r="J6" s="20"/>
      <c r="K6" s="20"/>
      <c r="L6" s="20"/>
      <c r="M6" s="20"/>
      <c r="N6" s="20"/>
      <c r="O6" s="20"/>
      <c r="P6" s="20"/>
      <c r="Q6" s="20"/>
      <c r="R6" s="20"/>
      <c r="S6" s="20"/>
      <c r="T6" s="20"/>
      <c r="U6" s="20"/>
      <c r="V6" s="20"/>
    </row>
    <row r="7" spans="1:22" ht="19" x14ac:dyDescent="0.25">
      <c r="A7" s="20"/>
      <c r="B7" s="29" t="s">
        <v>549</v>
      </c>
      <c r="C7" s="27">
        <v>10090000000</v>
      </c>
      <c r="D7" s="27">
        <v>9899000000</v>
      </c>
      <c r="E7" s="27">
        <v>10035000000</v>
      </c>
      <c r="F7" s="28">
        <v>6839000000</v>
      </c>
      <c r="G7" s="20"/>
      <c r="H7" s="20"/>
      <c r="I7" s="20"/>
      <c r="J7" s="20"/>
      <c r="K7" s="20"/>
      <c r="L7" s="20"/>
      <c r="M7" s="20"/>
      <c r="N7" s="20"/>
      <c r="O7" s="20"/>
      <c r="P7" s="20"/>
      <c r="Q7" s="20"/>
      <c r="R7" s="20"/>
      <c r="S7" s="20"/>
      <c r="T7" s="20"/>
      <c r="U7" s="20"/>
      <c r="V7" s="20"/>
    </row>
    <row r="8" spans="1:22" ht="19" x14ac:dyDescent="0.25">
      <c r="A8" s="20"/>
      <c r="B8" s="29" t="s">
        <v>550</v>
      </c>
      <c r="C8" s="27">
        <v>43437000000</v>
      </c>
      <c r="D8" s="27">
        <v>39419000000</v>
      </c>
      <c r="E8" s="27">
        <v>34591000000</v>
      </c>
      <c r="F8" s="28">
        <v>34850000000</v>
      </c>
      <c r="G8" s="20"/>
      <c r="H8" s="20"/>
      <c r="I8" s="20"/>
      <c r="J8" s="20"/>
      <c r="K8" s="20"/>
      <c r="L8" s="20"/>
      <c r="M8" s="20"/>
      <c r="N8" s="20"/>
      <c r="O8" s="20"/>
      <c r="P8" s="20"/>
      <c r="Q8" s="20"/>
      <c r="R8" s="20"/>
      <c r="S8" s="20"/>
      <c r="T8" s="20"/>
      <c r="U8" s="20"/>
      <c r="V8" s="20"/>
    </row>
    <row r="9" spans="1:22" ht="19" x14ac:dyDescent="0.25">
      <c r="A9" s="20"/>
      <c r="B9" s="29" t="s">
        <v>551</v>
      </c>
      <c r="C9" s="27">
        <v>53527000000</v>
      </c>
      <c r="D9" s="27">
        <v>49318000000</v>
      </c>
      <c r="E9" s="27">
        <v>44626000000</v>
      </c>
      <c r="F9" s="28">
        <v>41689000000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909000000</v>
      </c>
      <c r="D11" s="27">
        <v>909000000</v>
      </c>
      <c r="E11" s="27">
        <v>909000000</v>
      </c>
      <c r="F11" s="28">
        <v>3167000000</v>
      </c>
      <c r="G11" s="20"/>
      <c r="H11" s="20"/>
      <c r="I11" s="20"/>
      <c r="J11" s="20"/>
      <c r="K11" s="20"/>
      <c r="L11" s="20"/>
      <c r="M11" s="20"/>
      <c r="N11" s="20"/>
      <c r="O11" s="20"/>
      <c r="P11" s="20"/>
      <c r="Q11" s="20"/>
      <c r="R11" s="20"/>
      <c r="S11" s="20"/>
      <c r="T11" s="20"/>
      <c r="U11" s="20"/>
      <c r="V11" s="20"/>
    </row>
    <row r="12" spans="1:22" ht="19" x14ac:dyDescent="0.25">
      <c r="A12" s="20"/>
      <c r="B12" s="29" t="s">
        <v>554</v>
      </c>
      <c r="C12" s="27">
        <v>15732000000</v>
      </c>
      <c r="D12" s="27">
        <v>14201000000</v>
      </c>
      <c r="E12" s="27">
        <v>13548000000</v>
      </c>
      <c r="F12" s="28">
        <v>13673000000</v>
      </c>
      <c r="G12" s="20"/>
      <c r="H12" s="20"/>
      <c r="I12" s="20"/>
      <c r="J12" s="20"/>
      <c r="K12" s="20"/>
      <c r="L12" s="20"/>
      <c r="M12" s="20"/>
      <c r="N12" s="20"/>
      <c r="O12" s="20"/>
      <c r="P12" s="20"/>
      <c r="Q12" s="20"/>
      <c r="R12" s="20"/>
      <c r="S12" s="20"/>
      <c r="T12" s="20"/>
      <c r="U12" s="20"/>
      <c r="V12" s="20"/>
    </row>
    <row r="13" spans="1:22" ht="19" x14ac:dyDescent="0.25">
      <c r="A13" s="20"/>
      <c r="B13" s="29" t="s">
        <v>555</v>
      </c>
      <c r="C13" s="27">
        <v>33654000000</v>
      </c>
      <c r="D13" s="27">
        <v>29256000000</v>
      </c>
      <c r="E13" s="27">
        <v>27419000000</v>
      </c>
      <c r="F13" s="28">
        <v>24934000000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6218000000</v>
      </c>
      <c r="D17" s="34">
        <v>1142000000</v>
      </c>
      <c r="E17" s="34">
        <v>3842000000</v>
      </c>
      <c r="F17" s="35">
        <v>2591000000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0.11166783398882962</v>
      </c>
      <c r="D24" s="50">
        <f>D17/(D4)</f>
        <v>2.3577017569213619E-2</v>
      </c>
      <c r="E24" s="50">
        <f>E17/(E4)</f>
        <v>8.6360366840496319E-2</v>
      </c>
      <c r="F24" s="51">
        <f>F17/(F4)</f>
        <v>6.3902727765994177E-2</v>
      </c>
      <c r="G24" s="46">
        <f>(IF(C24 &gt; 0.5, 100, IF(C24 &gt;= 0.2, 50, 0))) +
  (IF(D24 &gt; 0.5, 100, IF(D24 &gt;= 0.2, 50, 0))) +
  (IF(E24 &gt; 0.5, 100, IF(E24 &gt;= 0.2, 50, 0))) +
  (IF(F24 &gt; 0.5, 100, IF(F24 &gt;= 0.2, 50, 0)))</f>
        <v>0</v>
      </c>
      <c r="H24" s="47" t="s">
        <v>571</v>
      </c>
      <c r="I24" s="20"/>
      <c r="J24" s="20"/>
      <c r="K24" s="20"/>
      <c r="L24" s="20"/>
      <c r="M24" s="20"/>
      <c r="N24" s="20"/>
      <c r="O24" s="20"/>
      <c r="P24" s="20"/>
      <c r="Q24" s="20"/>
      <c r="R24" s="20"/>
      <c r="S24" s="20"/>
      <c r="T24" s="20"/>
      <c r="U24" s="20"/>
      <c r="V24" s="20"/>
    </row>
    <row r="25" spans="1:22" x14ac:dyDescent="0.2">
      <c r="A25" s="20"/>
      <c r="B25" s="39" t="s">
        <v>487</v>
      </c>
      <c r="C25" s="50">
        <f>C17/C6</f>
        <v>7.1322879985317902E-2</v>
      </c>
      <c r="D25" s="50">
        <f>D17/D6</f>
        <v>1.4534069794079467E-2</v>
      </c>
      <c r="E25" s="50">
        <f>E17/E6</f>
        <v>5.3327781247831219E-2</v>
      </c>
      <c r="F25" s="51">
        <f>F17/F6</f>
        <v>3.8890473259985292E-2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0.49823929525928817</v>
      </c>
      <c r="D26" s="50">
        <f>D8/D6</f>
        <v>0.50167994501998114</v>
      </c>
      <c r="E26" s="50">
        <f>E8/E6</f>
        <v>0.48013047400929976</v>
      </c>
      <c r="F26" s="51">
        <f>F8/F6</f>
        <v>0.52309262566981374</v>
      </c>
      <c r="G26" s="46">
        <f>(IF(C26 &lt; 0.5, 100, 0)) +
  (IF(D26 &lt; 0.5, 100, 0)) +
  (IF(E26 &lt; 0.5, 100, 0)) +
  (IF(F26 &lt; 0.5, 100, 0))</f>
        <v>200</v>
      </c>
      <c r="H26" s="47" t="s">
        <v>573</v>
      </c>
      <c r="I26" s="20"/>
      <c r="J26" s="20"/>
      <c r="K26" s="20"/>
      <c r="L26" s="20"/>
      <c r="M26" s="20"/>
      <c r="N26" s="20"/>
      <c r="O26" s="20"/>
      <c r="P26" s="20"/>
      <c r="Q26" s="20"/>
      <c r="R26" s="20"/>
      <c r="S26" s="20"/>
      <c r="T26" s="20"/>
      <c r="U26" s="20"/>
      <c r="V26" s="20"/>
    </row>
    <row r="27" spans="1:22" x14ac:dyDescent="0.2">
      <c r="A27" s="20"/>
      <c r="B27" s="39" t="s">
        <v>574</v>
      </c>
      <c r="C27" s="50">
        <f>C9/(C13+C10)</f>
        <v>1.5905093005289119</v>
      </c>
      <c r="D27" s="50">
        <f>D9/(D13+D10)</f>
        <v>1.6857396773311457</v>
      </c>
      <c r="E27" s="50">
        <f>E9/(E13+E10)</f>
        <v>1.6275575330974872</v>
      </c>
      <c r="F27" s="51">
        <f>F9/(F13+F10)</f>
        <v>1.6719740113900698</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Fail</v>
      </c>
      <c r="D28" s="52" t="str">
        <f>IF(D11=0, "Pass", "Fail")</f>
        <v>Fail</v>
      </c>
      <c r="E28" s="52" t="str">
        <f>IF(E11=0, "Pass", "Fail")</f>
        <v>Fail</v>
      </c>
      <c r="F28" s="53" t="str">
        <f>IF(F11=0, "Pass", "Fail")</f>
        <v>Fail</v>
      </c>
      <c r="G28" s="46">
        <f>(COUNTIF(C28:F28, "Pass") * 100) + (COUNTIF(C28:F28, "Fail") * 0)</f>
        <v>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4.8955400162381708E-2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0.18476258394247341</v>
      </c>
      <c r="D31" s="50">
        <f>D17/(D13+D10)</f>
        <v>3.9034727919059341E-2</v>
      </c>
      <c r="E31" s="50">
        <f>E17/(E13+E10)</f>
        <v>0.14012181334111382</v>
      </c>
      <c r="F31" s="51">
        <f>F17/(F13+F10)</f>
        <v>0.10391433384134115</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0.4975</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2073000000</v>
      </c>
      <c r="D4" s="27">
        <v>1735000000</v>
      </c>
      <c r="E4" s="27">
        <v>1357000000</v>
      </c>
      <c r="F4" s="28">
        <v>1114000000</v>
      </c>
      <c r="G4" s="20"/>
      <c r="H4" s="20"/>
      <c r="I4" s="20"/>
      <c r="J4" s="20"/>
      <c r="K4" s="20"/>
      <c r="L4" s="20"/>
      <c r="M4" s="20"/>
      <c r="N4" s="20"/>
      <c r="O4" s="20"/>
      <c r="P4" s="20"/>
      <c r="Q4" s="20"/>
      <c r="R4" s="20"/>
      <c r="S4" s="20"/>
      <c r="T4" s="20"/>
      <c r="U4" s="20"/>
      <c r="V4" s="20"/>
    </row>
    <row r="5" spans="1:22" ht="19" x14ac:dyDescent="0.25">
      <c r="A5" s="20"/>
      <c r="B5" s="29" t="s">
        <v>547</v>
      </c>
      <c r="C5" s="27">
        <v>1231000000</v>
      </c>
      <c r="D5" s="27">
        <v>824000000</v>
      </c>
      <c r="E5" s="27">
        <v>777000000</v>
      </c>
      <c r="F5" s="28">
        <v>241000000</v>
      </c>
      <c r="G5" s="20"/>
      <c r="H5" s="20"/>
      <c r="I5" s="20"/>
      <c r="J5" s="20"/>
      <c r="K5" s="20"/>
      <c r="L5" s="20"/>
      <c r="M5" s="20"/>
      <c r="N5" s="20"/>
      <c r="O5" s="20"/>
      <c r="P5" s="20"/>
      <c r="Q5" s="20"/>
      <c r="R5" s="20"/>
      <c r="S5" s="20"/>
      <c r="T5" s="20"/>
      <c r="U5" s="20"/>
      <c r="V5" s="20"/>
    </row>
    <row r="6" spans="1:22" ht="19" x14ac:dyDescent="0.25">
      <c r="A6" s="20"/>
      <c r="B6" s="29" t="s">
        <v>548</v>
      </c>
      <c r="C6" s="27">
        <v>17387000000</v>
      </c>
      <c r="D6" s="27">
        <v>13299000000</v>
      </c>
      <c r="E6" s="27">
        <v>10798000000</v>
      </c>
      <c r="F6" s="28">
        <v>8715000000</v>
      </c>
      <c r="G6" s="20"/>
      <c r="H6" s="20"/>
      <c r="I6" s="20"/>
      <c r="J6" s="20"/>
      <c r="K6" s="20"/>
      <c r="L6" s="20"/>
      <c r="M6" s="20"/>
      <c r="N6" s="20"/>
      <c r="O6" s="20"/>
      <c r="P6" s="20"/>
      <c r="Q6" s="20"/>
      <c r="R6" s="20"/>
      <c r="S6" s="20"/>
      <c r="T6" s="20"/>
      <c r="U6" s="20"/>
      <c r="V6" s="20"/>
    </row>
    <row r="7" spans="1:22" ht="19" x14ac:dyDescent="0.25">
      <c r="A7" s="20"/>
      <c r="B7" s="29" t="s">
        <v>549</v>
      </c>
      <c r="C7" s="27">
        <v>7365000000</v>
      </c>
      <c r="D7" s="27">
        <v>6005000000</v>
      </c>
      <c r="E7" s="27">
        <v>4949000000</v>
      </c>
      <c r="F7" s="28">
        <v>3737000000</v>
      </c>
      <c r="G7" s="20"/>
      <c r="H7" s="20"/>
      <c r="I7" s="20"/>
      <c r="J7" s="20"/>
      <c r="K7" s="20"/>
      <c r="L7" s="20"/>
      <c r="M7" s="20"/>
      <c r="N7" s="20"/>
      <c r="O7" s="20"/>
      <c r="P7" s="20"/>
      <c r="Q7" s="20"/>
      <c r="R7" s="20"/>
      <c r="S7" s="20"/>
      <c r="T7" s="20"/>
      <c r="U7" s="20"/>
      <c r="V7" s="20"/>
    </row>
    <row r="8" spans="1:22" ht="19" x14ac:dyDescent="0.25">
      <c r="A8" s="20"/>
      <c r="B8" s="29" t="s">
        <v>550</v>
      </c>
      <c r="C8" s="27">
        <v>2394000000</v>
      </c>
      <c r="D8" s="27">
        <v>2262000000</v>
      </c>
      <c r="E8" s="27">
        <v>2154000000</v>
      </c>
      <c r="F8" s="28">
        <v>2144000000</v>
      </c>
      <c r="G8" s="20"/>
      <c r="H8" s="20"/>
      <c r="I8" s="20"/>
      <c r="J8" s="20"/>
      <c r="K8" s="20"/>
      <c r="L8" s="20"/>
      <c r="M8" s="20"/>
      <c r="N8" s="20"/>
      <c r="O8" s="20"/>
      <c r="P8" s="20"/>
      <c r="Q8" s="20"/>
      <c r="R8" s="20"/>
      <c r="S8" s="20"/>
      <c r="T8" s="20"/>
      <c r="U8" s="20"/>
      <c r="V8" s="20"/>
    </row>
    <row r="9" spans="1:22" ht="19" x14ac:dyDescent="0.25">
      <c r="A9" s="20"/>
      <c r="B9" s="29" t="s">
        <v>551</v>
      </c>
      <c r="C9" s="27">
        <v>9759000000</v>
      </c>
      <c r="D9" s="27">
        <v>8267000000</v>
      </c>
      <c r="E9" s="27">
        <v>7103000000</v>
      </c>
      <c r="F9" s="28">
        <v>5881000000</v>
      </c>
      <c r="G9" s="20"/>
      <c r="H9" s="20"/>
      <c r="I9" s="20"/>
      <c r="J9" s="20"/>
      <c r="K9" s="20"/>
      <c r="L9" s="20"/>
      <c r="M9" s="20"/>
      <c r="N9" s="20"/>
      <c r="O9" s="20"/>
      <c r="P9" s="20"/>
      <c r="Q9" s="20"/>
      <c r="R9" s="20"/>
      <c r="S9" s="20"/>
      <c r="T9" s="20"/>
      <c r="U9" s="20"/>
      <c r="V9" s="20"/>
    </row>
    <row r="10" spans="1:22" ht="19" x14ac:dyDescent="0.25">
      <c r="A10" s="20"/>
      <c r="B10" s="29" t="s">
        <v>552</v>
      </c>
      <c r="C10" s="27">
        <v>535000000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2069000000</v>
      </c>
      <c r="D12" s="27">
        <v>338000000</v>
      </c>
      <c r="E12" s="27">
        <v>-4000000</v>
      </c>
      <c r="F12" s="28">
        <v>-234000000</v>
      </c>
      <c r="G12" s="20"/>
      <c r="H12" s="20"/>
      <c r="I12" s="20"/>
      <c r="J12" s="20"/>
      <c r="K12" s="20"/>
      <c r="L12" s="20"/>
      <c r="M12" s="20"/>
      <c r="N12" s="20"/>
      <c r="O12" s="20"/>
      <c r="P12" s="20"/>
      <c r="Q12" s="20"/>
      <c r="R12" s="20"/>
      <c r="S12" s="20"/>
      <c r="T12" s="20"/>
      <c r="U12" s="20"/>
      <c r="V12" s="20"/>
    </row>
    <row r="13" spans="1:22" ht="19" x14ac:dyDescent="0.25">
      <c r="A13" s="20"/>
      <c r="B13" s="29" t="s">
        <v>555</v>
      </c>
      <c r="C13" s="27">
        <v>7628000000</v>
      </c>
      <c r="D13" s="27">
        <v>5032000000</v>
      </c>
      <c r="E13" s="27">
        <v>3695000000</v>
      </c>
      <c r="F13" s="28">
        <v>2834000000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2124000000</v>
      </c>
      <c r="D15" s="27">
        <v>1768000000</v>
      </c>
      <c r="E15" s="27">
        <v>1397000000</v>
      </c>
      <c r="F15" s="28">
        <v>1024000000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3398000000</v>
      </c>
      <c r="D17" s="34">
        <v>2723000000</v>
      </c>
      <c r="E17" s="34">
        <v>2191000000</v>
      </c>
      <c r="F17" s="35">
        <v>1786000000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1.6391702846116738</v>
      </c>
      <c r="D24" s="50">
        <f>D17/(D4)</f>
        <v>1.5694524495677233</v>
      </c>
      <c r="E24" s="50">
        <f>E17/(E4)</f>
        <v>1.6145910095799558</v>
      </c>
      <c r="F24" s="51">
        <f>F17/(F4)</f>
        <v>1.6032315978456015</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0.19543336975901535</v>
      </c>
      <c r="D25" s="50">
        <f>D17/D6</f>
        <v>0.20475223701030151</v>
      </c>
      <c r="E25" s="50">
        <f>E17/E6</f>
        <v>0.20290794591591035</v>
      </c>
      <c r="F25" s="51">
        <f>F17/F6</f>
        <v>0.20493402180149167</v>
      </c>
      <c r="G25" s="46">
        <f>(IF(C25 &gt; 0.17, 100, IF(C25 &gt;= 0.1, 50, 0))) +
  (IF(D25 &gt; 0.17, 100, IF(D25 &gt;= 0.1, 50, 0))) +
  (IF(E25 &gt; 0.17, 100, IF(E25 &gt;= 0.1, 50, 0))) +
  (IF(F25 &gt; 0.17, 100, IF(F25 &gt;= 0.1, 50, 0)))</f>
        <v>400</v>
      </c>
      <c r="H25" s="47" t="s">
        <v>572</v>
      </c>
      <c r="I25" s="20"/>
      <c r="J25" s="20"/>
      <c r="K25" s="20"/>
      <c r="L25" s="20"/>
      <c r="M25" s="20"/>
      <c r="N25" s="20"/>
      <c r="O25" s="20"/>
      <c r="P25" s="20"/>
      <c r="Q25" s="20"/>
      <c r="R25" s="20"/>
      <c r="S25" s="20"/>
      <c r="T25" s="20"/>
      <c r="U25" s="20"/>
      <c r="V25" s="20"/>
    </row>
    <row r="26" spans="1:22" x14ac:dyDescent="0.2">
      <c r="A26" s="20"/>
      <c r="B26" s="39" t="s">
        <v>489</v>
      </c>
      <c r="C26" s="50">
        <f>C8/C6</f>
        <v>0.1376890780468166</v>
      </c>
      <c r="D26" s="50">
        <f>D8/D6</f>
        <v>0.17008797653958943</v>
      </c>
      <c r="E26" s="50">
        <f>E8/E6</f>
        <v>0.19948138544174848</v>
      </c>
      <c r="F26" s="51">
        <f>F8/F6</f>
        <v>0.24601262191623638</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1.1955163542815141</v>
      </c>
      <c r="D27" s="50">
        <f>D9/(D13+D10)</f>
        <v>1.6428855325914149</v>
      </c>
      <c r="E27" s="50">
        <f>E9/(E13+E10)</f>
        <v>1.9223274695534507</v>
      </c>
      <c r="F27" s="51">
        <f>F9/(F13+F10)</f>
        <v>2.0751587861679606</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-27.12053473591935</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Fail</v>
      </c>
      <c r="E30" s="57" t="str">
        <f>IF(E10&lt;&gt;0,"Pass","Fail")</f>
        <v>Fail</v>
      </c>
      <c r="F30" s="58" t="str">
        <f>IF(F10&lt;&gt;0,"Pass","Fail")</f>
        <v>Fail</v>
      </c>
      <c r="G30" s="46">
        <f>(COUNTIF(C30:F30, "Pass") * 100) + (COUNTIF(C30:F30, "Fail") * 0)</f>
        <v>100</v>
      </c>
      <c r="H30" s="47" t="s">
        <v>579</v>
      </c>
      <c r="I30" s="20"/>
      <c r="J30" s="20"/>
      <c r="K30" s="20"/>
      <c r="L30" s="20"/>
      <c r="M30" s="20"/>
      <c r="N30" s="20"/>
      <c r="O30" s="20"/>
      <c r="P30" s="20"/>
      <c r="Q30" s="20"/>
      <c r="R30" s="20"/>
      <c r="S30" s="20"/>
      <c r="T30" s="20"/>
      <c r="U30" s="20"/>
      <c r="V30" s="20"/>
    </row>
    <row r="31" spans="1:22" x14ac:dyDescent="0.2">
      <c r="A31" s="20"/>
      <c r="B31" s="39" t="s">
        <v>580</v>
      </c>
      <c r="C31" s="50">
        <f>C17/(C13+C10)</f>
        <v>0.41626852872718362</v>
      </c>
      <c r="D31" s="50">
        <f>D17/(D13+D10)</f>
        <v>0.54113672496025433</v>
      </c>
      <c r="E31" s="50">
        <f>E17/(E13+E10)</f>
        <v>0.59296346414073076</v>
      </c>
      <c r="F31" s="51">
        <f>F17/(F13+F10)</f>
        <v>0.63020465772759349</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0.44874999999999998</v>
      </c>
      <c r="J2" s="20"/>
      <c r="K2" s="20"/>
      <c r="L2" s="20"/>
      <c r="M2" s="20"/>
      <c r="N2" s="20"/>
      <c r="O2" s="20"/>
      <c r="P2" s="20"/>
      <c r="Q2" s="20"/>
      <c r="R2" s="20"/>
      <c r="S2" s="20"/>
      <c r="T2" s="20"/>
      <c r="U2" s="20"/>
      <c r="V2" s="20"/>
    </row>
    <row r="3" spans="1:22" ht="19" x14ac:dyDescent="0.25">
      <c r="A3" s="20"/>
      <c r="B3" s="26" t="s">
        <v>545</v>
      </c>
      <c r="C3" s="27">
        <v>2329800000</v>
      </c>
      <c r="D3" s="27">
        <v>2626500000</v>
      </c>
      <c r="E3" s="27">
        <v>1927200000</v>
      </c>
      <c r="F3" s="28">
        <v>1804100000</v>
      </c>
      <c r="G3" s="20"/>
      <c r="H3" s="20"/>
      <c r="I3" s="20"/>
      <c r="J3" s="20"/>
      <c r="K3" s="20"/>
      <c r="L3" s="20"/>
      <c r="M3" s="20"/>
      <c r="N3" s="20"/>
      <c r="O3" s="20"/>
      <c r="P3" s="20"/>
      <c r="Q3" s="20"/>
      <c r="R3" s="20"/>
      <c r="S3" s="20"/>
      <c r="T3" s="20"/>
      <c r="U3" s="20"/>
      <c r="V3" s="20"/>
    </row>
    <row r="4" spans="1:22" ht="19" x14ac:dyDescent="0.25">
      <c r="A4" s="20"/>
      <c r="B4" s="29" t="s">
        <v>546</v>
      </c>
      <c r="C4" s="27">
        <v>4724200000</v>
      </c>
      <c r="D4" s="27">
        <v>4073800000</v>
      </c>
      <c r="E4" s="27">
        <v>3687900000</v>
      </c>
      <c r="F4" s="28">
        <v>3595600000</v>
      </c>
      <c r="G4" s="20"/>
      <c r="H4" s="20"/>
      <c r="I4" s="20"/>
      <c r="J4" s="20"/>
      <c r="K4" s="20"/>
      <c r="L4" s="20"/>
      <c r="M4" s="20"/>
      <c r="N4" s="20"/>
      <c r="O4" s="20"/>
      <c r="P4" s="20"/>
      <c r="Q4" s="20"/>
      <c r="R4" s="20"/>
      <c r="S4" s="20"/>
      <c r="T4" s="20"/>
      <c r="U4" s="20"/>
      <c r="V4" s="20"/>
    </row>
    <row r="5" spans="1:22" ht="19" x14ac:dyDescent="0.25">
      <c r="A5" s="20"/>
      <c r="B5" s="29" t="s">
        <v>547</v>
      </c>
      <c r="C5" s="27">
        <v>7626000000</v>
      </c>
      <c r="D5" s="27">
        <v>7583200000</v>
      </c>
      <c r="E5" s="27">
        <v>7134600000</v>
      </c>
      <c r="F5" s="28">
        <v>7049100000</v>
      </c>
      <c r="G5" s="20"/>
      <c r="H5" s="20"/>
      <c r="I5" s="20"/>
      <c r="J5" s="20"/>
      <c r="K5" s="20"/>
      <c r="L5" s="20"/>
      <c r="M5" s="20"/>
      <c r="N5" s="20"/>
      <c r="O5" s="20"/>
      <c r="P5" s="20"/>
      <c r="Q5" s="20"/>
      <c r="R5" s="20"/>
      <c r="S5" s="20"/>
      <c r="T5" s="20"/>
      <c r="U5" s="20"/>
      <c r="V5" s="20"/>
    </row>
    <row r="6" spans="1:22" ht="19" x14ac:dyDescent="0.25">
      <c r="A6" s="20"/>
      <c r="B6" s="29" t="s">
        <v>548</v>
      </c>
      <c r="C6" s="27">
        <v>22954400000</v>
      </c>
      <c r="D6" s="27">
        <v>22594000000</v>
      </c>
      <c r="E6" s="27">
        <v>20666700000</v>
      </c>
      <c r="F6" s="28">
        <v>20401600000</v>
      </c>
      <c r="G6" s="20"/>
      <c r="H6" s="20"/>
      <c r="I6" s="20"/>
      <c r="J6" s="20"/>
      <c r="K6" s="20"/>
      <c r="L6" s="20"/>
      <c r="M6" s="20"/>
      <c r="N6" s="20"/>
      <c r="O6" s="20"/>
      <c r="P6" s="20"/>
      <c r="Q6" s="20"/>
      <c r="R6" s="20"/>
      <c r="S6" s="20"/>
      <c r="T6" s="20"/>
      <c r="U6" s="20"/>
      <c r="V6" s="20"/>
    </row>
    <row r="7" spans="1:22" ht="19" x14ac:dyDescent="0.25">
      <c r="A7" s="20"/>
      <c r="B7" s="29" t="s">
        <v>549</v>
      </c>
      <c r="C7" s="27">
        <v>6626900000</v>
      </c>
      <c r="D7" s="27">
        <v>5960700000</v>
      </c>
      <c r="E7" s="27">
        <v>5719500000</v>
      </c>
      <c r="F7" s="28">
        <v>4594400000</v>
      </c>
      <c r="G7" s="20"/>
      <c r="H7" s="20"/>
      <c r="I7" s="20"/>
      <c r="J7" s="20"/>
      <c r="K7" s="20"/>
      <c r="L7" s="20"/>
      <c r="M7" s="20"/>
      <c r="N7" s="20"/>
      <c r="O7" s="20"/>
      <c r="P7" s="20"/>
      <c r="Q7" s="20"/>
      <c r="R7" s="20"/>
      <c r="S7" s="20"/>
      <c r="T7" s="20"/>
      <c r="U7" s="20"/>
      <c r="V7" s="20"/>
    </row>
    <row r="8" spans="1:22" ht="19" x14ac:dyDescent="0.25">
      <c r="A8" s="20"/>
      <c r="B8" s="29" t="s">
        <v>550</v>
      </c>
      <c r="C8" s="27">
        <v>12611700000</v>
      </c>
      <c r="D8" s="27">
        <v>13531200000</v>
      </c>
      <c r="E8" s="27">
        <v>12510000000</v>
      </c>
      <c r="F8" s="28">
        <v>12196400000</v>
      </c>
      <c r="G8" s="20"/>
      <c r="H8" s="20"/>
      <c r="I8" s="20"/>
      <c r="J8" s="20"/>
      <c r="K8" s="20"/>
      <c r="L8" s="20"/>
      <c r="M8" s="20"/>
      <c r="N8" s="20"/>
      <c r="O8" s="20"/>
      <c r="P8" s="20"/>
      <c r="Q8" s="20"/>
      <c r="R8" s="20"/>
      <c r="S8" s="20"/>
      <c r="T8" s="20"/>
      <c r="U8" s="20"/>
      <c r="V8" s="20"/>
    </row>
    <row r="9" spans="1:22" ht="19" x14ac:dyDescent="0.25">
      <c r="A9" s="20"/>
      <c r="B9" s="29" t="s">
        <v>551</v>
      </c>
      <c r="C9" s="27">
        <v>19238600000</v>
      </c>
      <c r="D9" s="27">
        <v>19491900000</v>
      </c>
      <c r="E9" s="27">
        <v>18229500000</v>
      </c>
      <c r="F9" s="28">
        <v>16790800000</v>
      </c>
      <c r="G9" s="20"/>
      <c r="H9" s="20"/>
      <c r="I9" s="20"/>
      <c r="J9" s="20"/>
      <c r="K9" s="20"/>
      <c r="L9" s="20"/>
      <c r="M9" s="20"/>
      <c r="N9" s="20"/>
      <c r="O9" s="20"/>
      <c r="P9" s="20"/>
      <c r="Q9" s="20"/>
      <c r="R9" s="20"/>
      <c r="S9" s="20"/>
      <c r="T9" s="20"/>
      <c r="U9" s="20"/>
      <c r="V9" s="20"/>
    </row>
    <row r="10" spans="1:22" ht="19" x14ac:dyDescent="0.25">
      <c r="A10" s="20"/>
      <c r="B10" s="29" t="s">
        <v>552</v>
      </c>
      <c r="C10" s="27">
        <v>5233600000</v>
      </c>
      <c r="D10" s="27">
        <v>3775600000</v>
      </c>
      <c r="E10" s="27">
        <v>2869900000</v>
      </c>
      <c r="F10" s="28">
        <v>96500000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5288300000</v>
      </c>
      <c r="D12" s="27">
        <v>3523200000</v>
      </c>
      <c r="E12" s="27">
        <v>2121700000</v>
      </c>
      <c r="F12" s="28">
        <v>844300000</v>
      </c>
      <c r="G12" s="20"/>
      <c r="H12" s="20"/>
      <c r="I12" s="20"/>
      <c r="J12" s="20"/>
      <c r="K12" s="20"/>
      <c r="L12" s="20"/>
      <c r="M12" s="20"/>
      <c r="N12" s="20"/>
      <c r="O12" s="20"/>
      <c r="P12" s="20"/>
      <c r="Q12" s="20"/>
      <c r="R12" s="20"/>
      <c r="S12" s="20"/>
      <c r="T12" s="20"/>
      <c r="U12" s="20"/>
      <c r="V12" s="20"/>
    </row>
    <row r="13" spans="1:22" ht="19" x14ac:dyDescent="0.25">
      <c r="A13" s="20"/>
      <c r="B13" s="29" t="s">
        <v>555</v>
      </c>
      <c r="C13" s="27">
        <v>3715800000</v>
      </c>
      <c r="D13" s="27">
        <v>3102100000</v>
      </c>
      <c r="E13" s="27">
        <v>2437200000</v>
      </c>
      <c r="F13" s="28">
        <v>3610800000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3521900000</v>
      </c>
      <c r="D17" s="34">
        <v>1919900000</v>
      </c>
      <c r="E17" s="34">
        <v>2244600000</v>
      </c>
      <c r="F17" s="35">
        <v>3408600000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0.74550188391685368</v>
      </c>
      <c r="D24" s="50">
        <f>D17/(D4)</f>
        <v>0.47127988610142862</v>
      </c>
      <c r="E24" s="50">
        <f>E17/(E4)</f>
        <v>0.60863906288131453</v>
      </c>
      <c r="F24" s="51">
        <f>F17/(F4)</f>
        <v>0.94799199021025693</v>
      </c>
      <c r="G24" s="46">
        <f>(IF(C24 &gt; 0.5, 100, IF(C24 &gt;= 0.2, 50, 0))) +
  (IF(D24 &gt; 0.5, 100, IF(D24 &gt;= 0.2, 50, 0))) +
  (IF(E24 &gt; 0.5, 100, IF(E24 &gt;= 0.2, 50, 0))) +
  (IF(F24 &gt; 0.5, 100, IF(F24 &gt;= 0.2, 50, 0)))</f>
        <v>350</v>
      </c>
      <c r="H24" s="47" t="s">
        <v>571</v>
      </c>
      <c r="I24" s="20"/>
      <c r="J24" s="20"/>
      <c r="K24" s="20"/>
      <c r="L24" s="20"/>
      <c r="M24" s="20"/>
      <c r="N24" s="20"/>
      <c r="O24" s="20"/>
      <c r="P24" s="20"/>
      <c r="Q24" s="20"/>
      <c r="R24" s="20"/>
      <c r="S24" s="20"/>
      <c r="T24" s="20"/>
      <c r="U24" s="20"/>
      <c r="V24" s="20"/>
    </row>
    <row r="25" spans="1:22" x14ac:dyDescent="0.2">
      <c r="A25" s="20"/>
      <c r="B25" s="39" t="s">
        <v>487</v>
      </c>
      <c r="C25" s="50">
        <f>C17/C6</f>
        <v>0.15343027916216498</v>
      </c>
      <c r="D25" s="50">
        <f>D17/D6</f>
        <v>8.4973886872621043E-2</v>
      </c>
      <c r="E25" s="50">
        <f>E17/E6</f>
        <v>0.10860950224273831</v>
      </c>
      <c r="F25" s="51">
        <f>F17/F6</f>
        <v>0.16707513136224611</v>
      </c>
      <c r="G25" s="46">
        <f>(IF(C25 &gt; 0.17, 100, IF(C25 &gt;= 0.1, 50, 0))) +
  (IF(D25 &gt; 0.17, 100, IF(D25 &gt;= 0.1, 50, 0))) +
  (IF(E25 &gt; 0.17, 100, IF(E25 &gt;= 0.1, 50, 0))) +
  (IF(F25 &gt; 0.17, 100, IF(F25 &gt;= 0.1, 50, 0)))</f>
        <v>150</v>
      </c>
      <c r="H25" s="47" t="s">
        <v>572</v>
      </c>
      <c r="I25" s="20"/>
      <c r="J25" s="20"/>
      <c r="K25" s="20"/>
      <c r="L25" s="20"/>
      <c r="M25" s="20"/>
      <c r="N25" s="20"/>
      <c r="O25" s="20"/>
      <c r="P25" s="20"/>
      <c r="Q25" s="20"/>
      <c r="R25" s="20"/>
      <c r="S25" s="20"/>
      <c r="T25" s="20"/>
      <c r="U25" s="20"/>
      <c r="V25" s="20"/>
    </row>
    <row r="26" spans="1:22" x14ac:dyDescent="0.2">
      <c r="A26" s="20"/>
      <c r="B26" s="39" t="s">
        <v>489</v>
      </c>
      <c r="C26" s="50">
        <f>C8/C6</f>
        <v>0.54942407555849859</v>
      </c>
      <c r="D26" s="50">
        <f>D8/D6</f>
        <v>0.59888465964415327</v>
      </c>
      <c r="E26" s="50">
        <f>E8/E6</f>
        <v>0.60532160431999305</v>
      </c>
      <c r="F26" s="51">
        <f>F8/F6</f>
        <v>0.59781585757979772</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2.149708360337006</v>
      </c>
      <c r="D27" s="50">
        <f>D9/(D13+D10)</f>
        <v>2.8340724370065575</v>
      </c>
      <c r="E27" s="50">
        <f>E9/(E13+E10)</f>
        <v>3.4349267961787038</v>
      </c>
      <c r="F27" s="51">
        <f>F9/(F13+F10)</f>
        <v>4.5291182262023577</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0.89150598464498854</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0.39353476210695687</v>
      </c>
      <c r="D31" s="50">
        <f>D17/(D13+D10)</f>
        <v>0.27914855256844584</v>
      </c>
      <c r="E31" s="50">
        <f>E17/(E13+E10)</f>
        <v>0.42294285014414651</v>
      </c>
      <c r="F31" s="51">
        <f>F17/(F13+F10)</f>
        <v>0.91942923421357858</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0.49249999999999999</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484073000</v>
      </c>
      <c r="D4" s="27">
        <v>496930000</v>
      </c>
      <c r="E4" s="27">
        <v>504119000</v>
      </c>
      <c r="F4" s="28">
        <v>512914000</v>
      </c>
      <c r="G4" s="20"/>
      <c r="H4" s="20"/>
      <c r="I4" s="20"/>
      <c r="J4" s="20"/>
      <c r="K4" s="20"/>
      <c r="L4" s="20"/>
      <c r="M4" s="20"/>
      <c r="N4" s="20"/>
      <c r="O4" s="20"/>
      <c r="P4" s="20"/>
      <c r="Q4" s="20"/>
      <c r="R4" s="20"/>
      <c r="S4" s="20"/>
      <c r="T4" s="20"/>
      <c r="U4" s="20"/>
      <c r="V4" s="20"/>
    </row>
    <row r="5" spans="1:22" ht="19" x14ac:dyDescent="0.25">
      <c r="A5" s="20"/>
      <c r="B5" s="29" t="s">
        <v>547</v>
      </c>
      <c r="C5" s="27">
        <v>20098000</v>
      </c>
      <c r="D5" s="27">
        <v>20098000</v>
      </c>
      <c r="E5" s="27">
        <v>20098000</v>
      </c>
      <c r="F5" s="28">
        <v>20098000</v>
      </c>
      <c r="G5" s="20"/>
      <c r="H5" s="20"/>
      <c r="I5" s="20"/>
      <c r="J5" s="20"/>
      <c r="K5" s="20"/>
      <c r="L5" s="20"/>
      <c r="M5" s="20"/>
      <c r="N5" s="20"/>
      <c r="O5" s="20"/>
      <c r="P5" s="20"/>
      <c r="Q5" s="20"/>
      <c r="R5" s="20"/>
      <c r="S5" s="20"/>
      <c r="T5" s="20"/>
      <c r="U5" s="20"/>
      <c r="V5" s="20"/>
    </row>
    <row r="6" spans="1:22" ht="19" x14ac:dyDescent="0.25">
      <c r="A6" s="20"/>
      <c r="B6" s="29" t="s">
        <v>548</v>
      </c>
      <c r="C6" s="27">
        <v>34283495000</v>
      </c>
      <c r="D6" s="27">
        <v>33011274000</v>
      </c>
      <c r="E6" s="27">
        <v>33777379000</v>
      </c>
      <c r="F6" s="28">
        <v>34786846000</v>
      </c>
      <c r="G6" s="20"/>
      <c r="H6" s="20"/>
      <c r="I6" s="20"/>
      <c r="J6" s="20"/>
      <c r="K6" s="20"/>
      <c r="L6" s="20"/>
      <c r="M6" s="20"/>
      <c r="N6" s="20"/>
      <c r="O6" s="20"/>
      <c r="P6" s="20"/>
      <c r="Q6" s="20"/>
      <c r="R6" s="20"/>
      <c r="S6" s="20"/>
      <c r="T6" s="20"/>
      <c r="U6" s="20"/>
      <c r="V6" s="20"/>
    </row>
    <row r="7" spans="1:22" ht="19" x14ac:dyDescent="0.25">
      <c r="A7" s="20"/>
      <c r="B7" s="29" t="s">
        <v>549</v>
      </c>
      <c r="C7" s="27">
        <v>3456012000</v>
      </c>
      <c r="D7" s="27">
        <v>3193408000</v>
      </c>
      <c r="E7" s="27">
        <v>3507789000</v>
      </c>
      <c r="F7" s="28">
        <v>3999260000</v>
      </c>
      <c r="G7" s="20"/>
      <c r="H7" s="20"/>
      <c r="I7" s="20"/>
      <c r="J7" s="20"/>
      <c r="K7" s="20"/>
      <c r="L7" s="20"/>
      <c r="M7" s="20"/>
      <c r="N7" s="20"/>
      <c r="O7" s="20"/>
      <c r="P7" s="20"/>
      <c r="Q7" s="20"/>
      <c r="R7" s="20"/>
      <c r="S7" s="20"/>
      <c r="T7" s="20"/>
      <c r="U7" s="20"/>
      <c r="V7" s="20"/>
    </row>
    <row r="8" spans="1:22" ht="19" x14ac:dyDescent="0.25">
      <c r="A8" s="20"/>
      <c r="B8" s="29" t="s">
        <v>550</v>
      </c>
      <c r="C8" s="27">
        <v>27139885000</v>
      </c>
      <c r="D8" s="27">
        <v>25993975000</v>
      </c>
      <c r="E8" s="27">
        <v>25868865000</v>
      </c>
      <c r="F8" s="28">
        <v>27129348000</v>
      </c>
      <c r="G8" s="20"/>
      <c r="H8" s="20"/>
      <c r="I8" s="20"/>
      <c r="J8" s="20"/>
      <c r="K8" s="20"/>
      <c r="L8" s="20"/>
      <c r="M8" s="20"/>
      <c r="N8" s="20"/>
      <c r="O8" s="20"/>
      <c r="P8" s="20"/>
      <c r="Q8" s="20"/>
      <c r="R8" s="20"/>
      <c r="S8" s="20"/>
      <c r="T8" s="20"/>
      <c r="U8" s="20"/>
      <c r="V8" s="20"/>
    </row>
    <row r="9" spans="1:22" ht="19" x14ac:dyDescent="0.25">
      <c r="A9" s="20"/>
      <c r="B9" s="29" t="s">
        <v>551</v>
      </c>
      <c r="C9" s="27">
        <v>30595897000</v>
      </c>
      <c r="D9" s="27">
        <v>29187383000</v>
      </c>
      <c r="E9" s="27">
        <v>29376654000</v>
      </c>
      <c r="F9" s="28">
        <v>31128608000</v>
      </c>
      <c r="G9" s="20"/>
      <c r="H9" s="20"/>
      <c r="I9" s="20"/>
      <c r="J9" s="20"/>
      <c r="K9" s="20"/>
      <c r="L9" s="20"/>
      <c r="M9" s="20"/>
      <c r="N9" s="20"/>
      <c r="O9" s="20"/>
      <c r="P9" s="20"/>
      <c r="Q9" s="20"/>
      <c r="R9" s="20"/>
      <c r="S9" s="20"/>
      <c r="T9" s="20"/>
      <c r="U9" s="20"/>
      <c r="V9" s="20"/>
    </row>
    <row r="10" spans="1:22" ht="19" x14ac:dyDescent="0.25">
      <c r="A10" s="20"/>
      <c r="B10" s="29" t="s">
        <v>552</v>
      </c>
      <c r="C10" s="27">
        <v>2156178000</v>
      </c>
      <c r="D10" s="27">
        <v>2043979000</v>
      </c>
      <c r="E10" s="27">
        <v>1884441000</v>
      </c>
      <c r="F10" s="28">
        <v>1891352000</v>
      </c>
      <c r="G10" s="20"/>
      <c r="H10" s="20"/>
      <c r="I10" s="20"/>
      <c r="J10" s="20"/>
      <c r="K10" s="20"/>
      <c r="L10" s="20"/>
      <c r="M10" s="20"/>
      <c r="N10" s="20"/>
      <c r="O10" s="20"/>
      <c r="P10" s="20"/>
      <c r="Q10" s="20"/>
      <c r="R10" s="20"/>
      <c r="S10" s="20"/>
      <c r="T10" s="20"/>
      <c r="U10" s="20"/>
      <c r="V10" s="20"/>
    </row>
    <row r="11" spans="1:22" ht="19" x14ac:dyDescent="0.25">
      <c r="A11" s="20"/>
      <c r="B11" s="29" t="s">
        <v>553</v>
      </c>
      <c r="C11" s="27">
        <v>41106000</v>
      </c>
      <c r="D11" s="27">
        <v>41435000</v>
      </c>
      <c r="E11" s="27">
        <v>41763000</v>
      </c>
      <c r="F11" s="28">
        <v>42091000</v>
      </c>
      <c r="G11" s="20"/>
      <c r="H11" s="20"/>
      <c r="I11" s="20"/>
      <c r="J11" s="20"/>
      <c r="K11" s="20"/>
      <c r="L11" s="20"/>
      <c r="M11" s="20"/>
      <c r="N11" s="20"/>
      <c r="O11" s="20"/>
      <c r="P11" s="20"/>
      <c r="Q11" s="20"/>
      <c r="R11" s="20"/>
      <c r="S11" s="20"/>
      <c r="T11" s="20"/>
      <c r="U11" s="20"/>
      <c r="V11" s="20"/>
    </row>
    <row r="12" spans="1:22" ht="19" x14ac:dyDescent="0.25">
      <c r="A12" s="20"/>
      <c r="B12" s="29" t="s">
        <v>554</v>
      </c>
      <c r="C12" s="27">
        <v>-6095576000</v>
      </c>
      <c r="D12" s="27">
        <v>-5926974000</v>
      </c>
      <c r="E12" s="27">
        <v>-5823708000</v>
      </c>
      <c r="F12" s="28">
        <v>-6102314000</v>
      </c>
      <c r="G12" s="20"/>
      <c r="H12" s="20"/>
      <c r="I12" s="20"/>
      <c r="J12" s="20"/>
      <c r="K12" s="20"/>
      <c r="L12" s="20"/>
      <c r="M12" s="20"/>
      <c r="N12" s="20"/>
      <c r="O12" s="20"/>
      <c r="P12" s="20"/>
      <c r="Q12" s="20"/>
      <c r="R12" s="20"/>
      <c r="S12" s="20"/>
      <c r="T12" s="20"/>
      <c r="U12" s="20"/>
      <c r="V12" s="20"/>
    </row>
    <row r="13" spans="1:22" ht="19" x14ac:dyDescent="0.25">
      <c r="A13" s="20"/>
      <c r="B13" s="29" t="s">
        <v>555</v>
      </c>
      <c r="C13" s="27">
        <v>3687598000</v>
      </c>
      <c r="D13" s="27">
        <v>3823891000</v>
      </c>
      <c r="E13" s="27">
        <v>4400725000</v>
      </c>
      <c r="F13" s="28">
        <v>3658238000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3930793000</v>
      </c>
      <c r="D17" s="34">
        <v>3766604000</v>
      </c>
      <c r="E17" s="34">
        <v>3637402000</v>
      </c>
      <c r="F17" s="35">
        <v>2326698000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Fail</v>
      </c>
      <c r="G23" s="46">
        <f>(COUNTIF(C23:F23, "Pass") * 100) + (COUNTIF(C23:F23, "Fail") * 0)</f>
        <v>300</v>
      </c>
      <c r="H23" s="47" t="s">
        <v>570</v>
      </c>
      <c r="I23" s="20"/>
      <c r="J23" s="20"/>
      <c r="K23" s="20"/>
      <c r="L23" s="20"/>
      <c r="M23" s="20"/>
      <c r="N23" s="20"/>
      <c r="O23" s="20"/>
      <c r="P23" s="20"/>
      <c r="Q23" s="20"/>
      <c r="R23" s="20"/>
      <c r="S23" s="20"/>
      <c r="T23" s="20"/>
      <c r="U23" s="20"/>
      <c r="V23" s="20"/>
    </row>
    <row r="24" spans="1:22" x14ac:dyDescent="0.2">
      <c r="A24" s="20"/>
      <c r="B24" s="39" t="s">
        <v>499</v>
      </c>
      <c r="C24" s="50">
        <f>C17/(C4)</f>
        <v>8.1202483922879392</v>
      </c>
      <c r="D24" s="50">
        <f>D17/(D4)</f>
        <v>7.5797476505745278</v>
      </c>
      <c r="E24" s="50">
        <f>E17/(E4)</f>
        <v>7.2153638327458394</v>
      </c>
      <c r="F24" s="51">
        <f>F17/(F4)</f>
        <v>4.536234144515455</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0.1146555507249188</v>
      </c>
      <c r="D25" s="50">
        <f>D17/D6</f>
        <v>0.11410053425990163</v>
      </c>
      <c r="E25" s="50">
        <f>E17/E6</f>
        <v>0.10768751477135037</v>
      </c>
      <c r="F25" s="51">
        <f>F17/F6</f>
        <v>6.6884419472808779E-2</v>
      </c>
      <c r="G25" s="46">
        <f>(IF(C25 &gt; 0.17, 100, IF(C25 &gt;= 0.1, 50, 0))) +
  (IF(D25 &gt; 0.17, 100, IF(D25 &gt;= 0.1, 50, 0))) +
  (IF(E25 &gt; 0.17, 100, IF(E25 &gt;= 0.1, 50, 0))) +
  (IF(F25 &gt; 0.17, 100, IF(F25 &gt;= 0.1, 50, 0)))</f>
        <v>150</v>
      </c>
      <c r="H25" s="47" t="s">
        <v>572</v>
      </c>
      <c r="I25" s="20"/>
      <c r="J25" s="20"/>
      <c r="K25" s="20"/>
      <c r="L25" s="20"/>
      <c r="M25" s="20"/>
      <c r="N25" s="20"/>
      <c r="O25" s="20"/>
      <c r="P25" s="20"/>
      <c r="Q25" s="20"/>
      <c r="R25" s="20"/>
      <c r="S25" s="20"/>
      <c r="T25" s="20"/>
      <c r="U25" s="20"/>
      <c r="V25" s="20"/>
    </row>
    <row r="26" spans="1:22" x14ac:dyDescent="0.2">
      <c r="A26" s="20"/>
      <c r="B26" s="39" t="s">
        <v>489</v>
      </c>
      <c r="C26" s="50">
        <f>C8/C6</f>
        <v>0.7916312207958961</v>
      </c>
      <c r="D26" s="50">
        <f>D8/D6</f>
        <v>0.78742719835653718</v>
      </c>
      <c r="E26" s="50">
        <f>E8/E6</f>
        <v>0.76586359764622358</v>
      </c>
      <c r="F26" s="51">
        <f>F8/F6</f>
        <v>0.77987374883023308</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5.2356382243261894</v>
      </c>
      <c r="D27" s="50">
        <f>D9/(D13+D10)</f>
        <v>4.9741018461554196</v>
      </c>
      <c r="E27" s="50">
        <f>E9/(E13+E10)</f>
        <v>4.6739662882412336</v>
      </c>
      <c r="F27" s="51">
        <f>F9/(F13+F10)</f>
        <v>5.6091725695051347</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Fail</v>
      </c>
      <c r="D28" s="52" t="str">
        <f>IF(D11=0, "Pass", "Fail")</f>
        <v>Fail</v>
      </c>
      <c r="E28" s="52" t="str">
        <f>IF(E11=0, "Pass", "Fail")</f>
        <v>Fail</v>
      </c>
      <c r="F28" s="53" t="str">
        <f>IF(F11=0, "Pass", "Fail")</f>
        <v>Fail</v>
      </c>
      <c r="G28" s="46">
        <f>(COUNTIF(C28:F28, "Pass") * 100) + (COUNTIF(C28:F28, "Fail") * 0)</f>
        <v>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1.7425418468198831E-4</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0.67264607678323052</v>
      </c>
      <c r="D31" s="50">
        <f>D17/(D13+D10)</f>
        <v>0.64190310964626007</v>
      </c>
      <c r="E31" s="50">
        <f>E17/(E13+E10)</f>
        <v>0.57872807178044305</v>
      </c>
      <c r="F31" s="51">
        <f>F17/(F13+F10)</f>
        <v>0.4192558369176822</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599</v>
      </c>
      <c r="D2" s="23" t="s">
        <v>600</v>
      </c>
      <c r="E2" s="23" t="s">
        <v>601</v>
      </c>
      <c r="F2" s="23" t="s">
        <v>602</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0.86166666666666658</v>
      </c>
      <c r="J2" s="20"/>
      <c r="K2" s="20"/>
      <c r="L2" s="20"/>
      <c r="M2" s="20"/>
      <c r="N2" s="20"/>
      <c r="O2" s="20"/>
      <c r="P2" s="20"/>
      <c r="Q2" s="20"/>
      <c r="R2" s="20"/>
      <c r="S2" s="20"/>
      <c r="T2" s="20"/>
      <c r="U2" s="20"/>
      <c r="V2" s="20"/>
    </row>
    <row r="3" spans="1:22" ht="19" x14ac:dyDescent="0.25">
      <c r="A3" s="20"/>
      <c r="B3" s="26" t="s">
        <v>545</v>
      </c>
      <c r="C3" s="27">
        <v>1119700000</v>
      </c>
      <c r="D3" s="27">
        <v>1212100000</v>
      </c>
      <c r="E3" s="27">
        <v>885000000</v>
      </c>
      <c r="F3" s="28">
        <v>806000000</v>
      </c>
      <c r="G3" s="20"/>
      <c r="H3" s="20"/>
      <c r="I3" s="20"/>
      <c r="J3" s="20"/>
      <c r="K3" s="20"/>
      <c r="L3" s="20"/>
      <c r="M3" s="20"/>
      <c r="N3" s="20"/>
      <c r="O3" s="20"/>
      <c r="P3" s="20"/>
      <c r="Q3" s="20"/>
      <c r="R3" s="20"/>
      <c r="S3" s="20"/>
      <c r="T3" s="20"/>
      <c r="U3" s="20"/>
      <c r="V3" s="20"/>
    </row>
    <row r="4" spans="1:22" ht="19" x14ac:dyDescent="0.25">
      <c r="A4" s="20"/>
      <c r="B4" s="29" t="s">
        <v>546</v>
      </c>
      <c r="C4" s="27">
        <v>1595500000</v>
      </c>
      <c r="D4" s="27">
        <v>1827800000</v>
      </c>
      <c r="E4" s="27">
        <v>1667700000</v>
      </c>
      <c r="F4" s="28">
        <v>1417400000</v>
      </c>
      <c r="G4" s="20"/>
      <c r="H4" s="20"/>
      <c r="I4" s="20"/>
      <c r="J4" s="20"/>
      <c r="K4" s="20"/>
      <c r="L4" s="20"/>
      <c r="M4" s="20"/>
      <c r="N4" s="20"/>
      <c r="O4" s="20"/>
      <c r="P4" s="20"/>
      <c r="Q4" s="20"/>
      <c r="R4" s="20"/>
      <c r="S4" s="20"/>
      <c r="T4" s="20"/>
      <c r="U4" s="20"/>
      <c r="V4" s="20"/>
    </row>
    <row r="5" spans="1:22" ht="19" x14ac:dyDescent="0.25">
      <c r="A5" s="20"/>
      <c r="B5" s="29" t="s">
        <v>547</v>
      </c>
      <c r="C5" s="27">
        <v>2176700000</v>
      </c>
      <c r="D5" s="27">
        <v>2176700000</v>
      </c>
      <c r="E5" s="27">
        <v>2176700000</v>
      </c>
      <c r="F5" s="28">
        <v>1189800000</v>
      </c>
      <c r="G5" s="20"/>
      <c r="H5" s="20"/>
      <c r="I5" s="20"/>
      <c r="J5" s="20"/>
      <c r="K5" s="20"/>
      <c r="L5" s="20"/>
      <c r="M5" s="20"/>
      <c r="N5" s="20"/>
      <c r="O5" s="20"/>
      <c r="P5" s="20"/>
      <c r="Q5" s="20"/>
      <c r="R5" s="20"/>
      <c r="S5" s="20"/>
      <c r="T5" s="20"/>
      <c r="U5" s="20"/>
      <c r="V5" s="20"/>
    </row>
    <row r="6" spans="1:22" ht="19" x14ac:dyDescent="0.25">
      <c r="A6" s="20"/>
      <c r="B6" s="29" t="s">
        <v>548</v>
      </c>
      <c r="C6" s="27">
        <v>8426700000</v>
      </c>
      <c r="D6" s="27">
        <v>8873800000</v>
      </c>
      <c r="E6" s="27">
        <v>8590700000</v>
      </c>
      <c r="F6" s="28">
        <v>5106700000</v>
      </c>
      <c r="G6" s="20"/>
      <c r="H6" s="20"/>
      <c r="I6" s="20"/>
      <c r="J6" s="20"/>
      <c r="K6" s="20"/>
      <c r="L6" s="20"/>
      <c r="M6" s="20"/>
      <c r="N6" s="20"/>
      <c r="O6" s="20"/>
      <c r="P6" s="20"/>
      <c r="Q6" s="20"/>
      <c r="R6" s="20"/>
      <c r="S6" s="20"/>
      <c r="T6" s="20"/>
      <c r="U6" s="20"/>
      <c r="V6" s="20"/>
    </row>
    <row r="7" spans="1:22" ht="19" x14ac:dyDescent="0.25">
      <c r="A7" s="20"/>
      <c r="B7" s="29" t="s">
        <v>549</v>
      </c>
      <c r="C7" s="27">
        <v>955700000</v>
      </c>
      <c r="D7" s="27">
        <v>1226900000</v>
      </c>
      <c r="E7" s="27">
        <v>658500000</v>
      </c>
      <c r="F7" s="28">
        <v>448400000</v>
      </c>
      <c r="G7" s="20"/>
      <c r="H7" s="20"/>
      <c r="I7" s="20"/>
      <c r="J7" s="20"/>
      <c r="K7" s="20"/>
      <c r="L7" s="20"/>
      <c r="M7" s="20"/>
      <c r="N7" s="20"/>
      <c r="O7" s="20"/>
      <c r="P7" s="20"/>
      <c r="Q7" s="20"/>
      <c r="R7" s="20"/>
      <c r="S7" s="20"/>
      <c r="T7" s="20"/>
      <c r="U7" s="20"/>
      <c r="V7" s="20"/>
    </row>
    <row r="8" spans="1:22" ht="19" x14ac:dyDescent="0.25">
      <c r="A8" s="20"/>
      <c r="B8" s="29" t="s">
        <v>550</v>
      </c>
      <c r="C8" s="27">
        <v>1388300000</v>
      </c>
      <c r="D8" s="27">
        <v>2177900000</v>
      </c>
      <c r="E8" s="27">
        <v>2635100000</v>
      </c>
      <c r="F8" s="28">
        <v>494100000</v>
      </c>
      <c r="G8" s="20"/>
      <c r="H8" s="20"/>
      <c r="I8" s="20"/>
      <c r="J8" s="20"/>
      <c r="K8" s="20"/>
      <c r="L8" s="20"/>
      <c r="M8" s="20"/>
      <c r="N8" s="20"/>
      <c r="O8" s="20"/>
      <c r="P8" s="20"/>
      <c r="Q8" s="20"/>
      <c r="R8" s="20"/>
      <c r="S8" s="20"/>
      <c r="T8" s="20"/>
      <c r="U8" s="20"/>
      <c r="V8" s="20"/>
    </row>
    <row r="9" spans="1:22" ht="19" x14ac:dyDescent="0.25">
      <c r="A9" s="20"/>
      <c r="B9" s="29" t="s">
        <v>551</v>
      </c>
      <c r="C9" s="27">
        <v>2344000000</v>
      </c>
      <c r="D9" s="27">
        <v>3404800000</v>
      </c>
      <c r="E9" s="27">
        <v>3293600000</v>
      </c>
      <c r="F9" s="28">
        <v>942500000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1700000</v>
      </c>
      <c r="F10" s="28">
        <v>4093500000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5876000000</v>
      </c>
      <c r="D12" s="27">
        <v>5421900000</v>
      </c>
      <c r="E12" s="27">
        <v>5185800000</v>
      </c>
      <c r="F12" s="28">
        <v>4820400000</v>
      </c>
      <c r="G12" s="20"/>
      <c r="H12" s="20"/>
      <c r="I12" s="20"/>
      <c r="J12" s="20"/>
      <c r="K12" s="20"/>
      <c r="L12" s="20"/>
      <c r="M12" s="20"/>
      <c r="N12" s="20"/>
      <c r="O12" s="20"/>
      <c r="P12" s="20"/>
      <c r="Q12" s="20"/>
      <c r="R12" s="20"/>
      <c r="S12" s="20"/>
      <c r="T12" s="20"/>
      <c r="U12" s="20"/>
      <c r="V12" s="20"/>
    </row>
    <row r="13" spans="1:22" ht="19" x14ac:dyDescent="0.25">
      <c r="A13" s="20"/>
      <c r="B13" s="29" t="s">
        <v>555</v>
      </c>
      <c r="C13" s="27">
        <v>6082700000</v>
      </c>
      <c r="D13" s="27">
        <v>5469000000</v>
      </c>
      <c r="E13" s="27">
        <v>5297100000</v>
      </c>
      <c r="F13" s="28">
        <v>4164200000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606800000</v>
      </c>
      <c r="D15" s="27">
        <v>617900000</v>
      </c>
      <c r="E15" s="27">
        <v>532300000</v>
      </c>
      <c r="F15" s="28">
        <v>464100000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1856400000</v>
      </c>
      <c r="D17" s="34">
        <v>1424600000</v>
      </c>
      <c r="E17" s="34">
        <v>1772000000</v>
      </c>
      <c r="F17" s="35">
        <v>1204500000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f>C17/(C4)</f>
        <v>1.163522406769038</v>
      </c>
      <c r="D24" s="50">
        <f>D17/(D4)</f>
        <v>0.7794069373016741</v>
      </c>
      <c r="E24" s="50">
        <f>E17/(E4)</f>
        <v>1.0625412244408468</v>
      </c>
      <c r="F24" s="51">
        <f>F17/(F4)</f>
        <v>0.84979540002822074</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0.22029976147246252</v>
      </c>
      <c r="D25" s="50">
        <f>D17/D6</f>
        <v>0.16054001667831144</v>
      </c>
      <c r="E25" s="50">
        <f>E17/E6</f>
        <v>0.20626957058214115</v>
      </c>
      <c r="F25" s="51">
        <f>F17/F6</f>
        <v>0.23586660661483932</v>
      </c>
      <c r="G25" s="46">
        <f>(IF(C25 &gt; 0.17, 100, IF(C25 &gt;= 0.1, 50, 0))) +
  (IF(D25 &gt; 0.17, 100, IF(D25 &gt;= 0.1, 50, 0))) +
  (IF(E25 &gt; 0.17, 100, IF(E25 &gt;= 0.1, 50, 0))) +
  (IF(F25 &gt; 0.17, 100, IF(F25 &gt;= 0.1, 50, 0)))</f>
        <v>350</v>
      </c>
      <c r="H25" s="47" t="s">
        <v>572</v>
      </c>
      <c r="I25" s="20"/>
      <c r="J25" s="20"/>
      <c r="K25" s="20"/>
      <c r="L25" s="20"/>
      <c r="M25" s="20"/>
      <c r="N25" s="20"/>
      <c r="O25" s="20"/>
      <c r="P25" s="20"/>
      <c r="Q25" s="20"/>
      <c r="R25" s="20"/>
      <c r="S25" s="20"/>
      <c r="T25" s="20"/>
      <c r="U25" s="20"/>
      <c r="V25" s="20"/>
    </row>
    <row r="26" spans="1:22" x14ac:dyDescent="0.2">
      <c r="A26" s="20"/>
      <c r="B26" s="39" t="s">
        <v>489</v>
      </c>
      <c r="C26" s="50">
        <f>C8/C6</f>
        <v>0.16475013943773956</v>
      </c>
      <c r="D26" s="50">
        <f>D8/D6</f>
        <v>0.24543036804976448</v>
      </c>
      <c r="E26" s="50">
        <f>E8/E6</f>
        <v>0.30673868252878111</v>
      </c>
      <c r="F26" s="51">
        <f>F8/F6</f>
        <v>9.675524311199013E-2</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0.38535518766337318</v>
      </c>
      <c r="D27" s="50">
        <f>D9/(D13+D10)</f>
        <v>0.62256353995245928</v>
      </c>
      <c r="E27" s="50">
        <f>E9/(E13+E10)</f>
        <v>0.62157469615762062</v>
      </c>
      <c r="F27" s="51">
        <f>F9/(F13+F10)</f>
        <v>0.11413589740484639</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6.83613129890661E-2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Pass</v>
      </c>
      <c r="F30" s="58" t="str">
        <f>IF(F10&lt;&gt;0,"Pass","Fail")</f>
        <v>Pass</v>
      </c>
      <c r="G30" s="46">
        <f>(COUNTIF(C30:F30, "Pass") * 100) + (COUNTIF(C30:F30, "Fail") * 0)</f>
        <v>200</v>
      </c>
      <c r="H30" s="47" t="s">
        <v>579</v>
      </c>
      <c r="I30" s="20"/>
      <c r="J30" s="20"/>
      <c r="K30" s="20"/>
      <c r="L30" s="20"/>
      <c r="M30" s="20"/>
      <c r="N30" s="20"/>
      <c r="O30" s="20"/>
      <c r="P30" s="20"/>
      <c r="Q30" s="20"/>
      <c r="R30" s="20"/>
      <c r="S30" s="20"/>
      <c r="T30" s="20"/>
      <c r="U30" s="20"/>
      <c r="V30" s="20"/>
    </row>
    <row r="31" spans="1:22" x14ac:dyDescent="0.2">
      <c r="A31" s="20"/>
      <c r="B31" s="39" t="s">
        <v>580</v>
      </c>
      <c r="C31" s="50">
        <f>C17/(C13+C10)</f>
        <v>0.30519341739687966</v>
      </c>
      <c r="D31" s="50">
        <f>D17/(D13+D10)</f>
        <v>0.26048637776558786</v>
      </c>
      <c r="E31" s="50">
        <f>E17/(E13+E10)</f>
        <v>0.33441533932211065</v>
      </c>
      <c r="F31" s="51">
        <f>F17/(F13+F10)</f>
        <v>0.14586386039696284</v>
      </c>
      <c r="G31" s="46">
        <f>(IF(C31 &gt; 0.23, 100, 0)) +
  (IF(D31 &gt; 0.23, 100, 0)) +
  (IF(E31 &gt; 0.23, 100, 0)) +
  (IF(F31 &gt; 0.23, 100, 0))</f>
        <v>300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630</v>
      </c>
      <c r="D2" s="23" t="s">
        <v>631</v>
      </c>
      <c r="E2" s="23" t="s">
        <v>632</v>
      </c>
      <c r="F2" s="23" t="s">
        <v>633</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0.26166666666666666</v>
      </c>
      <c r="J2" s="20"/>
      <c r="K2" s="20"/>
      <c r="L2" s="20"/>
      <c r="M2" s="20"/>
      <c r="N2" s="20"/>
      <c r="O2" s="20"/>
      <c r="P2" s="20"/>
      <c r="Q2" s="20"/>
      <c r="R2" s="20"/>
      <c r="S2" s="20"/>
      <c r="T2" s="20"/>
      <c r="U2" s="20"/>
      <c r="V2" s="20"/>
    </row>
    <row r="3" spans="1:22" ht="19" x14ac:dyDescent="0.25">
      <c r="A3" s="20"/>
      <c r="B3" s="26" t="s">
        <v>545</v>
      </c>
      <c r="C3" s="27">
        <v>1038900000</v>
      </c>
      <c r="D3" s="27">
        <v>1009800000</v>
      </c>
      <c r="E3" s="27">
        <v>1089300000</v>
      </c>
      <c r="F3" s="28">
        <v>959900000</v>
      </c>
      <c r="G3" s="20"/>
      <c r="H3" s="20"/>
      <c r="I3" s="20"/>
      <c r="J3" s="20"/>
      <c r="K3" s="20"/>
      <c r="L3" s="20"/>
      <c r="M3" s="20"/>
      <c r="N3" s="20"/>
      <c r="O3" s="20"/>
      <c r="P3" s="20"/>
      <c r="Q3" s="20"/>
      <c r="R3" s="20"/>
      <c r="S3" s="20"/>
      <c r="T3" s="20"/>
      <c r="U3" s="20"/>
      <c r="V3" s="20"/>
    </row>
    <row r="4" spans="1:22" ht="19" x14ac:dyDescent="0.25">
      <c r="A4" s="20"/>
      <c r="B4" s="29" t="s">
        <v>546</v>
      </c>
      <c r="C4" s="27">
        <v>3247300000</v>
      </c>
      <c r="D4" s="27">
        <v>2342500000</v>
      </c>
      <c r="E4" s="27">
        <v>2238200000</v>
      </c>
      <c r="F4" s="28">
        <v>2143500000</v>
      </c>
      <c r="G4" s="20"/>
      <c r="H4" s="20"/>
      <c r="I4" s="20"/>
      <c r="J4" s="20"/>
      <c r="K4" s="20"/>
      <c r="L4" s="20"/>
      <c r="M4" s="20"/>
      <c r="N4" s="20"/>
      <c r="O4" s="20"/>
      <c r="P4" s="20"/>
      <c r="Q4" s="20"/>
      <c r="R4" s="20"/>
      <c r="S4" s="20"/>
      <c r="T4" s="20"/>
      <c r="U4" s="20"/>
      <c r="V4" s="20"/>
    </row>
    <row r="5" spans="1:22" ht="19" x14ac:dyDescent="0.25">
      <c r="A5" s="20"/>
      <c r="B5" s="29" t="s">
        <v>547</v>
      </c>
      <c r="C5" s="27">
        <v>7649900000</v>
      </c>
      <c r="D5" s="27">
        <v>5216900000</v>
      </c>
      <c r="E5" s="27">
        <v>6015800000</v>
      </c>
      <c r="F5" s="28">
        <v>6023600000</v>
      </c>
      <c r="G5" s="20"/>
      <c r="H5" s="20"/>
      <c r="I5" s="20"/>
      <c r="J5" s="20"/>
      <c r="K5" s="20"/>
      <c r="L5" s="20"/>
      <c r="M5" s="20"/>
      <c r="N5" s="20"/>
      <c r="O5" s="20"/>
      <c r="P5" s="20"/>
      <c r="Q5" s="20"/>
      <c r="R5" s="20"/>
      <c r="S5" s="20"/>
      <c r="T5" s="20"/>
      <c r="U5" s="20"/>
      <c r="V5" s="20"/>
    </row>
    <row r="6" spans="1:22" ht="19" x14ac:dyDescent="0.25">
      <c r="A6" s="20"/>
      <c r="B6" s="29" t="s">
        <v>548</v>
      </c>
      <c r="C6" s="27">
        <v>20273700000</v>
      </c>
      <c r="D6" s="27">
        <v>14991400000</v>
      </c>
      <c r="E6" s="27">
        <v>16055000000</v>
      </c>
      <c r="F6" s="28">
        <v>16284200000</v>
      </c>
      <c r="G6" s="20"/>
      <c r="H6" s="20"/>
      <c r="I6" s="20"/>
      <c r="J6" s="20"/>
      <c r="K6" s="20"/>
      <c r="L6" s="20"/>
      <c r="M6" s="20"/>
      <c r="N6" s="20"/>
      <c r="O6" s="20"/>
      <c r="P6" s="20"/>
      <c r="Q6" s="20"/>
      <c r="R6" s="20"/>
      <c r="S6" s="20"/>
      <c r="T6" s="20"/>
      <c r="U6" s="20"/>
      <c r="V6" s="20"/>
    </row>
    <row r="7" spans="1:22" ht="19" x14ac:dyDescent="0.25">
      <c r="A7" s="20"/>
      <c r="B7" s="29" t="s">
        <v>549</v>
      </c>
      <c r="C7" s="27">
        <v>3761100000</v>
      </c>
      <c r="D7" s="27">
        <v>1986700000</v>
      </c>
      <c r="E7" s="27">
        <v>1952800000</v>
      </c>
      <c r="F7" s="28">
        <v>2867500000</v>
      </c>
      <c r="G7" s="20"/>
      <c r="H7" s="20"/>
      <c r="I7" s="20"/>
      <c r="J7" s="20"/>
      <c r="K7" s="20"/>
      <c r="L7" s="20"/>
      <c r="M7" s="20"/>
      <c r="N7" s="20"/>
      <c r="O7" s="20"/>
      <c r="P7" s="20"/>
      <c r="Q7" s="20"/>
      <c r="R7" s="20"/>
      <c r="S7" s="20"/>
      <c r="T7" s="20"/>
      <c r="U7" s="20"/>
      <c r="V7" s="20"/>
    </row>
    <row r="8" spans="1:22" ht="19" x14ac:dyDescent="0.25">
      <c r="A8" s="20"/>
      <c r="B8" s="29" t="s">
        <v>550</v>
      </c>
      <c r="C8" s="27">
        <v>8818700000</v>
      </c>
      <c r="D8" s="27">
        <v>5713900000</v>
      </c>
      <c r="E8" s="27">
        <v>5962100000</v>
      </c>
      <c r="F8" s="28">
        <v>5291900000</v>
      </c>
      <c r="G8" s="20"/>
      <c r="H8" s="20"/>
      <c r="I8" s="20"/>
      <c r="J8" s="20"/>
      <c r="K8" s="20"/>
      <c r="L8" s="20"/>
      <c r="M8" s="20"/>
      <c r="N8" s="20"/>
      <c r="O8" s="20"/>
      <c r="P8" s="20"/>
      <c r="Q8" s="20"/>
      <c r="R8" s="20"/>
      <c r="S8" s="20"/>
      <c r="T8" s="20"/>
      <c r="U8" s="20"/>
      <c r="V8" s="20"/>
    </row>
    <row r="9" spans="1:22" ht="19" x14ac:dyDescent="0.25">
      <c r="A9" s="20"/>
      <c r="B9" s="29" t="s">
        <v>551</v>
      </c>
      <c r="C9" s="27">
        <v>12579800000</v>
      </c>
      <c r="D9" s="27">
        <v>7700600000</v>
      </c>
      <c r="E9" s="27">
        <v>7914900000</v>
      </c>
      <c r="F9" s="28">
        <v>8159400000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2188100000</v>
      </c>
      <c r="D12" s="27">
        <v>2132100000</v>
      </c>
      <c r="E12" s="27">
        <v>2893000000</v>
      </c>
      <c r="F12" s="28">
        <v>2847500000</v>
      </c>
      <c r="G12" s="20"/>
      <c r="H12" s="20"/>
      <c r="I12" s="20"/>
      <c r="J12" s="20"/>
      <c r="K12" s="20"/>
      <c r="L12" s="20"/>
      <c r="M12" s="20"/>
      <c r="N12" s="20"/>
      <c r="O12" s="20"/>
      <c r="P12" s="20"/>
      <c r="Q12" s="20"/>
      <c r="R12" s="20"/>
      <c r="S12" s="20"/>
      <c r="T12" s="20"/>
      <c r="U12" s="20"/>
      <c r="V12" s="20"/>
    </row>
    <row r="13" spans="1:22" ht="19" x14ac:dyDescent="0.25">
      <c r="A13" s="20"/>
      <c r="B13" s="29" t="s">
        <v>555</v>
      </c>
      <c r="C13" s="27">
        <v>7693900000</v>
      </c>
      <c r="D13" s="27">
        <v>7290800000</v>
      </c>
      <c r="E13" s="27">
        <v>8140100000</v>
      </c>
      <c r="F13" s="28">
        <v>8124800000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1229400000</v>
      </c>
      <c r="D17" s="34">
        <v>1194400000</v>
      </c>
      <c r="E17" s="34">
        <v>1136300000</v>
      </c>
      <c r="F17" s="35">
        <v>1565000000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Fail</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0.37859144520062821</v>
      </c>
      <c r="D24" s="50">
        <f>D17/(D4)</f>
        <v>0.50988260405549624</v>
      </c>
      <c r="E24" s="50">
        <f>E17/(E4)</f>
        <v>0.50768474667143237</v>
      </c>
      <c r="F24" s="51">
        <f>F17/(F4)</f>
        <v>0.73011429904362024</v>
      </c>
      <c r="G24" s="46">
        <f>(IF(C24 &gt; 0.5, 100, IF(C24 &gt;= 0.2, 50, 0))) +
  (IF(D24 &gt; 0.5, 100, IF(D24 &gt;= 0.2, 50, 0))) +
  (IF(E24 &gt; 0.5, 100, IF(E24 &gt;= 0.2, 50, 0))) +
  (IF(F24 &gt; 0.5, 100, IF(F24 &gt;= 0.2, 50, 0)))</f>
        <v>350</v>
      </c>
      <c r="H24" s="47" t="s">
        <v>571</v>
      </c>
      <c r="I24" s="20"/>
      <c r="J24" s="20"/>
      <c r="K24" s="20"/>
      <c r="L24" s="20"/>
      <c r="M24" s="20"/>
      <c r="N24" s="20"/>
      <c r="O24" s="20"/>
      <c r="P24" s="20"/>
      <c r="Q24" s="20"/>
      <c r="R24" s="20"/>
      <c r="S24" s="20"/>
      <c r="T24" s="20"/>
      <c r="U24" s="20"/>
      <c r="V24" s="20"/>
    </row>
    <row r="25" spans="1:22" x14ac:dyDescent="0.2">
      <c r="A25" s="20"/>
      <c r="B25" s="39" t="s">
        <v>487</v>
      </c>
      <c r="C25" s="50">
        <f>C17/C6</f>
        <v>6.0640139688364729E-2</v>
      </c>
      <c r="D25" s="50">
        <f>D17/D6</f>
        <v>7.96723454780741E-2</v>
      </c>
      <c r="E25" s="50">
        <f>E17/E6</f>
        <v>7.0775459358455306E-2</v>
      </c>
      <c r="F25" s="51">
        <f>F17/F6</f>
        <v>9.61054273467533E-2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0.4349822676669774</v>
      </c>
      <c r="D26" s="50">
        <f>D8/D6</f>
        <v>0.38114518990888108</v>
      </c>
      <c r="E26" s="50">
        <f>E8/E6</f>
        <v>0.37135471815633758</v>
      </c>
      <c r="F26" s="51">
        <f>F8/F6</f>
        <v>0.32497144471328038</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1.6350355476416383</v>
      </c>
      <c r="D27" s="50">
        <f>D9/(D13+D10)</f>
        <v>1.0562078235584573</v>
      </c>
      <c r="E27" s="50">
        <f>E9/(E13+E10)</f>
        <v>0.97233449220525547</v>
      </c>
      <c r="F27" s="51">
        <f>F9/(F13+F10)</f>
        <v>1.0042585663647106</v>
      </c>
      <c r="G27" s="46">
        <f>(IF(C27 &lt; 0.8, 100, IF(C27 &lt; 1, 50, 0))) +
  (IF(D27 &lt; 0.8, 100, IF(D27 &lt; 1, 50, 0))) +
  (IF(E27 &lt; 0.8, 100, IF(E27 &lt; 1, 50, 0))) +
  (IF(F27 &lt; 0.8, 100, IF(F27 &lt; 1, 50, 0)))</f>
        <v>50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-7.3590019564945652E-2</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0.1597889236927956</v>
      </c>
      <c r="D31" s="50">
        <f>D17/(D13+D10)</f>
        <v>0.16382290009326822</v>
      </c>
      <c r="E31" s="50">
        <f>E17/(E13+E10)</f>
        <v>0.13959287969435266</v>
      </c>
      <c r="F31" s="51">
        <f>F17/(F13+F10)</f>
        <v>0.1926201260338716</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5" width="23" customWidth="1"/>
    <col min="6" max="6" width="22" customWidth="1"/>
    <col min="7"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0.49166666666666664</v>
      </c>
      <c r="J2" s="20"/>
      <c r="K2" s="20"/>
      <c r="L2" s="20"/>
      <c r="M2" s="20"/>
      <c r="N2" s="20"/>
      <c r="O2" s="20"/>
      <c r="P2" s="20"/>
      <c r="Q2" s="20"/>
      <c r="R2" s="20"/>
      <c r="S2" s="20"/>
      <c r="T2" s="20"/>
      <c r="U2" s="20"/>
      <c r="V2" s="20"/>
    </row>
    <row r="3" spans="1:22" ht="19" x14ac:dyDescent="0.25">
      <c r="A3" s="20"/>
      <c r="B3" s="26" t="s">
        <v>545</v>
      </c>
      <c r="C3" s="27">
        <v>1145194274.02863</v>
      </c>
      <c r="D3" s="27">
        <v>1330845370.9959359</v>
      </c>
      <c r="E3" s="27">
        <v>1195625099.069315</v>
      </c>
      <c r="F3" s="28">
        <v>964282200.13775504</v>
      </c>
      <c r="G3" s="20"/>
      <c r="H3" s="20"/>
      <c r="I3" s="20"/>
      <c r="J3" s="20"/>
      <c r="K3" s="20"/>
      <c r="L3" s="20"/>
      <c r="M3" s="20"/>
      <c r="N3" s="20"/>
      <c r="O3" s="20"/>
      <c r="P3" s="20"/>
      <c r="Q3" s="20"/>
      <c r="R3" s="20"/>
      <c r="S3" s="20"/>
      <c r="T3" s="20"/>
      <c r="U3" s="20"/>
      <c r="V3" s="20"/>
    </row>
    <row r="4" spans="1:22" ht="19" x14ac:dyDescent="0.25">
      <c r="A4" s="20"/>
      <c r="B4" s="29" t="s">
        <v>546</v>
      </c>
      <c r="C4" s="27">
        <v>6059802133.4217653</v>
      </c>
      <c r="D4" s="27">
        <v>5336250254.6944199</v>
      </c>
      <c r="E4" s="27">
        <v>5243314236.5435572</v>
      </c>
      <c r="F4" s="28">
        <v>5104299911.443471</v>
      </c>
      <c r="G4" s="20"/>
      <c r="H4" s="20"/>
      <c r="I4" s="20"/>
      <c r="J4" s="20"/>
      <c r="K4" s="20"/>
      <c r="L4" s="20"/>
      <c r="M4" s="20"/>
      <c r="N4" s="20"/>
      <c r="O4" s="20"/>
      <c r="P4" s="20"/>
      <c r="Q4" s="20"/>
      <c r="R4" s="20"/>
      <c r="S4" s="20"/>
      <c r="T4" s="20"/>
      <c r="U4" s="20"/>
      <c r="V4" s="20"/>
    </row>
    <row r="5" spans="1:22" ht="19" x14ac:dyDescent="0.25">
      <c r="A5" s="20"/>
      <c r="B5" s="29" t="s">
        <v>547</v>
      </c>
      <c r="C5" s="27">
        <v>2735864699.054883</v>
      </c>
      <c r="D5" s="27">
        <v>2632736007.8928461</v>
      </c>
      <c r="E5" s="27">
        <v>2843006272.5028868</v>
      </c>
      <c r="F5" s="28">
        <v>2883006986.1261439</v>
      </c>
      <c r="G5" s="20"/>
      <c r="H5" s="20"/>
      <c r="I5" s="20"/>
      <c r="J5" s="20"/>
      <c r="K5" s="20"/>
      <c r="L5" s="20"/>
      <c r="M5" s="20"/>
      <c r="N5" s="20"/>
      <c r="O5" s="20"/>
      <c r="P5" s="20"/>
      <c r="Q5" s="20"/>
      <c r="R5" s="20"/>
      <c r="S5" s="20"/>
      <c r="T5" s="20"/>
      <c r="U5" s="20"/>
      <c r="V5" s="20"/>
    </row>
    <row r="6" spans="1:22" ht="19" x14ac:dyDescent="0.25">
      <c r="A6" s="20"/>
      <c r="B6" s="29" t="s">
        <v>548</v>
      </c>
      <c r="C6" s="27">
        <v>13958989664.511137</v>
      </c>
      <c r="D6" s="27">
        <v>13385666334.223423</v>
      </c>
      <c r="E6" s="27">
        <v>13254908176.898169</v>
      </c>
      <c r="F6" s="28">
        <v>12656203876.808029</v>
      </c>
      <c r="G6" s="20"/>
      <c r="H6" s="20"/>
      <c r="I6" s="20"/>
      <c r="J6" s="20"/>
      <c r="K6" s="20"/>
      <c r="L6" s="20"/>
      <c r="M6" s="20"/>
      <c r="N6" s="20"/>
      <c r="O6" s="20"/>
      <c r="P6" s="20"/>
      <c r="Q6" s="20"/>
      <c r="R6" s="20"/>
      <c r="S6" s="20"/>
      <c r="T6" s="20"/>
      <c r="U6" s="20"/>
      <c r="V6" s="20"/>
    </row>
    <row r="7" spans="1:22" ht="19" x14ac:dyDescent="0.25">
      <c r="A7" s="20"/>
      <c r="B7" s="29" t="s">
        <v>549</v>
      </c>
      <c r="C7" s="27">
        <v>2977947272.4257998</v>
      </c>
      <c r="D7" s="27">
        <v>3246147411.7684908</v>
      </c>
      <c r="E7" s="27">
        <v>3200788025.6334782</v>
      </c>
      <c r="F7" s="28">
        <v>2742792482.5346851</v>
      </c>
      <c r="G7" s="20"/>
      <c r="H7" s="20"/>
      <c r="I7" s="20"/>
      <c r="J7" s="20"/>
      <c r="K7" s="20"/>
      <c r="L7" s="20"/>
      <c r="M7" s="20"/>
      <c r="N7" s="20"/>
      <c r="O7" s="20"/>
      <c r="P7" s="20"/>
      <c r="Q7" s="20"/>
      <c r="R7" s="20"/>
      <c r="S7" s="20"/>
      <c r="T7" s="20"/>
      <c r="U7" s="20"/>
      <c r="V7" s="20"/>
    </row>
    <row r="8" spans="1:22" ht="19" x14ac:dyDescent="0.25">
      <c r="A8" s="20"/>
      <c r="B8" s="29" t="s">
        <v>550</v>
      </c>
      <c r="C8" s="27">
        <v>4819543469.8502178</v>
      </c>
      <c r="D8" s="27">
        <v>4736780019.0886774</v>
      </c>
      <c r="E8" s="27">
        <v>5081406671.0445871</v>
      </c>
      <c r="F8" s="28">
        <v>5260503788.2515011</v>
      </c>
      <c r="G8" s="20"/>
      <c r="H8" s="20"/>
      <c r="I8" s="20"/>
      <c r="J8" s="20"/>
      <c r="K8" s="20"/>
      <c r="L8" s="20"/>
      <c r="M8" s="20"/>
      <c r="N8" s="20"/>
      <c r="O8" s="20"/>
      <c r="P8" s="20"/>
      <c r="Q8" s="20"/>
      <c r="R8" s="20"/>
      <c r="S8" s="20"/>
      <c r="T8" s="20"/>
      <c r="U8" s="20"/>
      <c r="V8" s="20"/>
    </row>
    <row r="9" spans="1:22" ht="19" x14ac:dyDescent="0.25">
      <c r="A9" s="20"/>
      <c r="B9" s="29" t="s">
        <v>551</v>
      </c>
      <c r="C9" s="27">
        <v>7797490742.2760181</v>
      </c>
      <c r="D9" s="27">
        <v>7982927430.8571672</v>
      </c>
      <c r="E9" s="27">
        <v>8282194696.6780643</v>
      </c>
      <c r="F9" s="28">
        <v>8003296270.7861853</v>
      </c>
      <c r="G9" s="20"/>
      <c r="H9" s="20"/>
      <c r="I9" s="20"/>
      <c r="J9" s="20"/>
      <c r="K9" s="20"/>
      <c r="L9" s="20"/>
      <c r="M9" s="20"/>
      <c r="N9" s="20"/>
      <c r="O9" s="20"/>
      <c r="P9" s="20"/>
      <c r="Q9" s="20"/>
      <c r="R9" s="20"/>
      <c r="S9" s="20"/>
      <c r="T9" s="20"/>
      <c r="U9" s="20"/>
      <c r="V9" s="20"/>
    </row>
    <row r="10" spans="1:22" ht="19" x14ac:dyDescent="0.25">
      <c r="A10" s="20"/>
      <c r="B10" s="29" t="s">
        <v>552</v>
      </c>
      <c r="C10" s="27">
        <v>85115790.637263</v>
      </c>
      <c r="D10" s="27">
        <v>69705841.349505007</v>
      </c>
      <c r="E10" s="27">
        <v>66801023.527547002</v>
      </c>
      <c r="F10" s="28">
        <v>60267637.508610003</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2877355883.4908528</v>
      </c>
      <c r="D12" s="27">
        <v>2298147969.4152222</v>
      </c>
      <c r="E12" s="27">
        <v>1667761146.7131629</v>
      </c>
      <c r="F12" s="28">
        <v>1127865787.661124</v>
      </c>
      <c r="G12" s="20"/>
      <c r="H12" s="20"/>
      <c r="I12" s="20"/>
      <c r="J12" s="20"/>
      <c r="K12" s="20"/>
      <c r="L12" s="20"/>
      <c r="M12" s="20"/>
      <c r="N12" s="20"/>
      <c r="O12" s="20"/>
      <c r="P12" s="20"/>
      <c r="Q12" s="20"/>
      <c r="R12" s="20"/>
      <c r="S12" s="20"/>
      <c r="T12" s="20"/>
      <c r="U12" s="20"/>
      <c r="V12" s="20"/>
    </row>
    <row r="13" spans="1:22" ht="19" x14ac:dyDescent="0.25">
      <c r="A13" s="20"/>
      <c r="B13" s="29" t="s">
        <v>555</v>
      </c>
      <c r="C13" s="27">
        <v>6161498922.2351189</v>
      </c>
      <c r="D13" s="27">
        <v>5402738903.3662558</v>
      </c>
      <c r="E13" s="27">
        <v>4972713480.2201042</v>
      </c>
      <c r="F13" s="28">
        <v>4652907606.0218439</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1676891615.5419221</v>
      </c>
      <c r="D17" s="34">
        <v>1557121255.9920211</v>
      </c>
      <c r="E17" s="34">
        <v>1116369647.4264619</v>
      </c>
      <c r="F17" s="35">
        <v>1533749877.0048211</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0.27672382342210866</v>
      </c>
      <c r="D24" s="50">
        <f>D17/(D4)</f>
        <v>0.29180064308681669</v>
      </c>
      <c r="E24" s="50">
        <f>E17/(E4)</f>
        <v>0.21291297775858337</v>
      </c>
      <c r="F24" s="51">
        <f>F17/(F4)</f>
        <v>0.30048192771084331</v>
      </c>
      <c r="G24" s="46">
        <f>(IF(C24 &gt; 0.5, 100, IF(C24 &gt;= 0.2, 50, 0))) +
  (IF(D24 &gt; 0.5, 100, IF(D24 &gt;= 0.2, 50, 0))) +
  (IF(E24 &gt; 0.5, 100, IF(E24 &gt;= 0.2, 50, 0))) +
  (IF(F24 &gt; 0.5, 100, IF(F24 &gt;= 0.2, 50, 0)))</f>
        <v>200</v>
      </c>
      <c r="H24" s="47" t="s">
        <v>571</v>
      </c>
      <c r="I24" s="20"/>
      <c r="J24" s="20"/>
      <c r="K24" s="20"/>
      <c r="L24" s="20"/>
      <c r="M24" s="20"/>
      <c r="N24" s="20"/>
      <c r="O24" s="20"/>
      <c r="P24" s="20"/>
      <c r="Q24" s="20"/>
      <c r="R24" s="20"/>
      <c r="S24" s="20"/>
      <c r="T24" s="20"/>
      <c r="U24" s="20"/>
      <c r="V24" s="20"/>
    </row>
    <row r="25" spans="1:22" x14ac:dyDescent="0.2">
      <c r="A25" s="20"/>
      <c r="B25" s="39" t="s">
        <v>487</v>
      </c>
      <c r="C25" s="50">
        <f>C17/C6</f>
        <v>0.12012987012987011</v>
      </c>
      <c r="D25" s="50">
        <f>D17/D6</f>
        <v>0.11632751161672807</v>
      </c>
      <c r="E25" s="50">
        <f>E17/E6</f>
        <v>8.4223114376014319E-2</v>
      </c>
      <c r="F25" s="51">
        <f>F17/F6</f>
        <v>0.12118561710398443</v>
      </c>
      <c r="G25" s="46">
        <f>(IF(C25 &gt; 0.17, 100, IF(C25 &gt;= 0.1, 50, 0))) +
  (IF(D25 &gt; 0.17, 100, IF(D25 &gt;= 0.1, 50, 0))) +
  (IF(E25 &gt; 0.17, 100, IF(E25 &gt;= 0.1, 50, 0))) +
  (IF(F25 &gt; 0.17, 100, IF(F25 &gt;= 0.1, 50, 0)))</f>
        <v>150</v>
      </c>
      <c r="H25" s="47" t="s">
        <v>572</v>
      </c>
      <c r="I25" s="20"/>
      <c r="J25" s="20"/>
      <c r="K25" s="20"/>
      <c r="L25" s="20"/>
      <c r="M25" s="20"/>
      <c r="N25" s="20"/>
      <c r="O25" s="20"/>
      <c r="P25" s="20"/>
      <c r="Q25" s="20"/>
      <c r="R25" s="20"/>
      <c r="S25" s="20"/>
      <c r="T25" s="20"/>
      <c r="U25" s="20"/>
      <c r="V25" s="20"/>
    </row>
    <row r="26" spans="1:22" x14ac:dyDescent="0.2">
      <c r="A26" s="20"/>
      <c r="B26" s="39" t="s">
        <v>489</v>
      </c>
      <c r="C26" s="50">
        <f>C8/C6</f>
        <v>0.34526449160595496</v>
      </c>
      <c r="D26" s="50">
        <f>D8/D6</f>
        <v>0.35386957218394494</v>
      </c>
      <c r="E26" s="50">
        <f>E8/E6</f>
        <v>0.38336038267703082</v>
      </c>
      <c r="F26" s="51">
        <f>F8/F6</f>
        <v>0.41564625850340142</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1.2482746416563439</v>
      </c>
      <c r="D27" s="50">
        <f>D9/(D13+D10)</f>
        <v>1.4587497550460513</v>
      </c>
      <c r="E27" s="50">
        <f>E9/(E13+E10)</f>
        <v>1.6434509099078858</v>
      </c>
      <c r="F27" s="51">
        <f>F9/(F13+F10)</f>
        <v>1.6980688935281838</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0.36956798040423</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0.26844806228986012</v>
      </c>
      <c r="D31" s="50">
        <f>D17/(D13+D10)</f>
        <v>0.28453850676072895</v>
      </c>
      <c r="E31" s="50">
        <f>E17/(E13+E10)</f>
        <v>0.22152325320152766</v>
      </c>
      <c r="F31" s="51">
        <f>F17/(F13+F10)</f>
        <v>0.32541753653444666</v>
      </c>
      <c r="G31" s="46">
        <f>(IF(C31 &gt; 0.23, 100, 0)) +
  (IF(D31 &gt; 0.23, 100, 0)) +
  (IF(E31 &gt; 0.23, 100, 0)) +
  (IF(F31 &gt; 0.23, 100, 0))</f>
        <v>300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0.5625</v>
      </c>
      <c r="J2" s="20"/>
      <c r="K2" s="20"/>
      <c r="L2" s="20"/>
      <c r="M2" s="20"/>
      <c r="N2" s="20"/>
      <c r="O2" s="20"/>
      <c r="P2" s="20"/>
      <c r="Q2" s="20"/>
      <c r="R2" s="20"/>
      <c r="S2" s="20"/>
      <c r="T2" s="20"/>
      <c r="U2" s="20"/>
      <c r="V2" s="20"/>
    </row>
    <row r="3" spans="1:22" ht="19" x14ac:dyDescent="0.25">
      <c r="A3" s="20"/>
      <c r="B3" s="26" t="s">
        <v>545</v>
      </c>
      <c r="C3" s="27">
        <v>1005900000</v>
      </c>
      <c r="D3" s="27">
        <v>1033100000</v>
      </c>
      <c r="E3" s="27">
        <v>803800000</v>
      </c>
      <c r="F3" s="28">
        <v>746500000</v>
      </c>
      <c r="G3" s="20"/>
      <c r="H3" s="20"/>
      <c r="I3" s="20"/>
      <c r="J3" s="20"/>
      <c r="K3" s="20"/>
      <c r="L3" s="20"/>
      <c r="M3" s="20"/>
      <c r="N3" s="20"/>
      <c r="O3" s="20"/>
      <c r="P3" s="20"/>
      <c r="Q3" s="20"/>
      <c r="R3" s="20"/>
      <c r="S3" s="20"/>
      <c r="T3" s="20"/>
      <c r="U3" s="20"/>
      <c r="V3" s="20"/>
    </row>
    <row r="4" spans="1:22" ht="19" x14ac:dyDescent="0.25">
      <c r="A4" s="20"/>
      <c r="B4" s="29" t="s">
        <v>546</v>
      </c>
      <c r="C4" s="27">
        <v>614000000</v>
      </c>
      <c r="D4" s="27">
        <v>574100000</v>
      </c>
      <c r="E4" s="27">
        <v>570100000</v>
      </c>
      <c r="F4" s="28">
        <v>578100000</v>
      </c>
      <c r="G4" s="20"/>
      <c r="H4" s="20"/>
      <c r="I4" s="20"/>
      <c r="J4" s="20"/>
      <c r="K4" s="20"/>
      <c r="L4" s="20"/>
      <c r="M4" s="20"/>
      <c r="N4" s="20"/>
      <c r="O4" s="20"/>
      <c r="P4" s="20"/>
      <c r="Q4" s="20"/>
      <c r="R4" s="20"/>
      <c r="S4" s="20"/>
      <c r="T4" s="20"/>
      <c r="U4" s="20"/>
      <c r="V4" s="20"/>
    </row>
    <row r="5" spans="1:22" ht="19" x14ac:dyDescent="0.25">
      <c r="A5" s="20"/>
      <c r="B5" s="29" t="s">
        <v>547</v>
      </c>
      <c r="C5" s="27">
        <v>1097400000</v>
      </c>
      <c r="D5" s="27">
        <v>1045300000</v>
      </c>
      <c r="E5" s="27">
        <v>1116500000</v>
      </c>
      <c r="F5" s="28">
        <v>982400000</v>
      </c>
      <c r="G5" s="20"/>
      <c r="H5" s="20"/>
      <c r="I5" s="20"/>
      <c r="J5" s="20"/>
      <c r="K5" s="20"/>
      <c r="L5" s="20"/>
      <c r="M5" s="20"/>
      <c r="N5" s="20"/>
      <c r="O5" s="20"/>
      <c r="P5" s="20"/>
      <c r="Q5" s="20"/>
      <c r="R5" s="20"/>
      <c r="S5" s="20"/>
      <c r="T5" s="20"/>
      <c r="U5" s="20"/>
      <c r="V5" s="20"/>
    </row>
    <row r="6" spans="1:22" ht="19" x14ac:dyDescent="0.25">
      <c r="A6" s="20"/>
      <c r="B6" s="29" t="s">
        <v>548</v>
      </c>
      <c r="C6" s="27">
        <v>7544900000</v>
      </c>
      <c r="D6" s="27">
        <v>6972800000</v>
      </c>
      <c r="E6" s="27">
        <v>6759700000</v>
      </c>
      <c r="F6" s="28">
        <v>6557300000</v>
      </c>
      <c r="G6" s="20"/>
      <c r="H6" s="20"/>
      <c r="I6" s="20"/>
      <c r="J6" s="20"/>
      <c r="K6" s="20"/>
      <c r="L6" s="20"/>
      <c r="M6" s="20"/>
      <c r="N6" s="20"/>
      <c r="O6" s="20"/>
      <c r="P6" s="20"/>
      <c r="Q6" s="20"/>
      <c r="R6" s="20"/>
      <c r="S6" s="20"/>
      <c r="T6" s="20"/>
      <c r="U6" s="20"/>
      <c r="V6" s="20"/>
    </row>
    <row r="7" spans="1:22" ht="19" x14ac:dyDescent="0.25">
      <c r="A7" s="20"/>
      <c r="B7" s="29" t="s">
        <v>549</v>
      </c>
      <c r="C7" s="27">
        <v>941600000</v>
      </c>
      <c r="D7" s="27">
        <v>971600000</v>
      </c>
      <c r="E7" s="27">
        <v>982200000</v>
      </c>
      <c r="F7" s="28">
        <v>1164900000</v>
      </c>
      <c r="G7" s="20"/>
      <c r="H7" s="20"/>
      <c r="I7" s="20"/>
      <c r="J7" s="20"/>
      <c r="K7" s="20"/>
      <c r="L7" s="20"/>
      <c r="M7" s="20"/>
      <c r="N7" s="20"/>
      <c r="O7" s="20"/>
      <c r="P7" s="20"/>
      <c r="Q7" s="20"/>
      <c r="R7" s="20"/>
      <c r="S7" s="20"/>
      <c r="T7" s="20"/>
      <c r="U7" s="20"/>
      <c r="V7" s="20"/>
    </row>
    <row r="8" spans="1:22" ht="19" x14ac:dyDescent="0.25">
      <c r="A8" s="20"/>
      <c r="B8" s="29" t="s">
        <v>550</v>
      </c>
      <c r="C8" s="27">
        <v>1509900000</v>
      </c>
      <c r="D8" s="27">
        <v>1497700000</v>
      </c>
      <c r="E8" s="27">
        <v>1573700000</v>
      </c>
      <c r="F8" s="28">
        <v>1545800000</v>
      </c>
      <c r="G8" s="20"/>
      <c r="H8" s="20"/>
      <c r="I8" s="20"/>
      <c r="J8" s="20"/>
      <c r="K8" s="20"/>
      <c r="L8" s="20"/>
      <c r="M8" s="20"/>
      <c r="N8" s="20"/>
      <c r="O8" s="20"/>
      <c r="P8" s="20"/>
      <c r="Q8" s="20"/>
      <c r="R8" s="20"/>
      <c r="S8" s="20"/>
      <c r="T8" s="20"/>
      <c r="U8" s="20"/>
      <c r="V8" s="20"/>
    </row>
    <row r="9" spans="1:22" ht="19" x14ac:dyDescent="0.25">
      <c r="A9" s="20"/>
      <c r="B9" s="29" t="s">
        <v>551</v>
      </c>
      <c r="C9" s="27">
        <v>2451500000</v>
      </c>
      <c r="D9" s="27">
        <v>2469300000</v>
      </c>
      <c r="E9" s="27">
        <v>2555900000</v>
      </c>
      <c r="F9" s="28">
        <v>2710700000</v>
      </c>
      <c r="G9" s="20"/>
      <c r="H9" s="20"/>
      <c r="I9" s="20"/>
      <c r="J9" s="20"/>
      <c r="K9" s="20"/>
      <c r="L9" s="20"/>
      <c r="M9" s="20"/>
      <c r="N9" s="20"/>
      <c r="O9" s="20"/>
      <c r="P9" s="20"/>
      <c r="Q9" s="20"/>
      <c r="R9" s="20"/>
      <c r="S9" s="20"/>
      <c r="T9" s="20"/>
      <c r="U9" s="20"/>
      <c r="V9" s="20"/>
    </row>
    <row r="10" spans="1:22" ht="19" x14ac:dyDescent="0.25">
      <c r="A10" s="20"/>
      <c r="B10" s="29" t="s">
        <v>552</v>
      </c>
      <c r="C10" s="27">
        <v>2040700000</v>
      </c>
      <c r="D10" s="27">
        <v>1853900000</v>
      </c>
      <c r="E10" s="27">
        <v>1714200000</v>
      </c>
      <c r="F10" s="28">
        <v>1425300000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6948500000</v>
      </c>
      <c r="D12" s="27">
        <v>6296200000</v>
      </c>
      <c r="E12" s="27">
        <v>5699900000</v>
      </c>
      <c r="F12" s="28">
        <v>5156900000</v>
      </c>
      <c r="G12" s="20"/>
      <c r="H12" s="20"/>
      <c r="I12" s="20"/>
      <c r="J12" s="20"/>
      <c r="K12" s="20"/>
      <c r="L12" s="20"/>
      <c r="M12" s="20"/>
      <c r="N12" s="20"/>
      <c r="O12" s="20"/>
      <c r="P12" s="20"/>
      <c r="Q12" s="20"/>
      <c r="R12" s="20"/>
      <c r="S12" s="20"/>
      <c r="T12" s="20"/>
      <c r="U12" s="20"/>
      <c r="V12" s="20"/>
    </row>
    <row r="13" spans="1:22" ht="19" x14ac:dyDescent="0.25">
      <c r="A13" s="20"/>
      <c r="B13" s="29" t="s">
        <v>555</v>
      </c>
      <c r="C13" s="27">
        <v>5093400000</v>
      </c>
      <c r="D13" s="27">
        <v>4503500000</v>
      </c>
      <c r="E13" s="27">
        <v>4203800000</v>
      </c>
      <c r="F13" s="28">
        <v>3846600000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1154200000</v>
      </c>
      <c r="D17" s="34">
        <v>675200000</v>
      </c>
      <c r="E17" s="34">
        <v>966600000</v>
      </c>
      <c r="F17" s="35">
        <v>1008600000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Fail</v>
      </c>
      <c r="E23" s="44" t="str">
        <f>IF(E17&gt;E7, "Pass", "Fail")</f>
        <v>Fail</v>
      </c>
      <c r="F23" s="49" t="str">
        <f>IF(F17&gt;F7, "Pass", "Fail")</f>
        <v>Fail</v>
      </c>
      <c r="G23" s="46">
        <f>(COUNTIF(C23:F23, "Pass") * 100) + (COUNTIF(C23:F23, "Fail") * 0)</f>
        <v>100</v>
      </c>
      <c r="H23" s="47" t="s">
        <v>570</v>
      </c>
      <c r="I23" s="20"/>
      <c r="J23" s="20"/>
      <c r="K23" s="20"/>
      <c r="L23" s="20"/>
      <c r="M23" s="20"/>
      <c r="N23" s="20"/>
      <c r="O23" s="20"/>
      <c r="P23" s="20"/>
      <c r="Q23" s="20"/>
      <c r="R23" s="20"/>
      <c r="S23" s="20"/>
      <c r="T23" s="20"/>
      <c r="U23" s="20"/>
      <c r="V23" s="20"/>
    </row>
    <row r="24" spans="1:22" x14ac:dyDescent="0.2">
      <c r="A24" s="20"/>
      <c r="B24" s="39" t="s">
        <v>499</v>
      </c>
      <c r="C24" s="50">
        <f>C17/(C4)</f>
        <v>1.8798045602605864</v>
      </c>
      <c r="D24" s="50">
        <f>D17/(D4)</f>
        <v>1.1761017244382512</v>
      </c>
      <c r="E24" s="50">
        <f>E17/(E4)</f>
        <v>1.695492018944045</v>
      </c>
      <c r="F24" s="51">
        <f>F17/(F4)</f>
        <v>1.7446808510638299</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0.15297750798552665</v>
      </c>
      <c r="D25" s="50">
        <f>D17/D6</f>
        <v>9.6833409821018818E-2</v>
      </c>
      <c r="E25" s="50">
        <f>E17/E6</f>
        <v>0.14299451159075108</v>
      </c>
      <c r="F25" s="51">
        <f>F17/F6</f>
        <v>0.15381330730636086</v>
      </c>
      <c r="G25" s="46">
        <f>(IF(C25 &gt; 0.17, 100, IF(C25 &gt;= 0.1, 50, 0))) +
  (IF(D25 &gt; 0.17, 100, IF(D25 &gt;= 0.1, 50, 0))) +
  (IF(E25 &gt; 0.17, 100, IF(E25 &gt;= 0.1, 50, 0))) +
  (IF(F25 &gt; 0.17, 100, IF(F25 &gt;= 0.1, 50, 0)))</f>
        <v>150</v>
      </c>
      <c r="H25" s="47" t="s">
        <v>572</v>
      </c>
      <c r="I25" s="20"/>
      <c r="J25" s="20"/>
      <c r="K25" s="20"/>
      <c r="L25" s="20"/>
      <c r="M25" s="20"/>
      <c r="N25" s="20"/>
      <c r="O25" s="20"/>
      <c r="P25" s="20"/>
      <c r="Q25" s="20"/>
      <c r="R25" s="20"/>
      <c r="S25" s="20"/>
      <c r="T25" s="20"/>
      <c r="U25" s="20"/>
      <c r="V25" s="20"/>
    </row>
    <row r="26" spans="1:22" x14ac:dyDescent="0.2">
      <c r="A26" s="20"/>
      <c r="B26" s="39" t="s">
        <v>489</v>
      </c>
      <c r="C26" s="50">
        <f>C8/C6</f>
        <v>0.20012193667245423</v>
      </c>
      <c r="D26" s="50">
        <f>D8/D6</f>
        <v>0.21479176227627353</v>
      </c>
      <c r="E26" s="50">
        <f>E8/E6</f>
        <v>0.23280618962379987</v>
      </c>
      <c r="F26" s="51">
        <f>F8/F6</f>
        <v>0.23573726991292149</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0.34363129196394782</v>
      </c>
      <c r="D27" s="50">
        <f>D9/(D13+D10)</f>
        <v>0.38841350237518485</v>
      </c>
      <c r="E27" s="50">
        <f>E9/(E13+E10)</f>
        <v>0.43188577222034469</v>
      </c>
      <c r="F27" s="51">
        <f>F9/(F13+F10)</f>
        <v>0.51417894876609949</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0.10450462014917743</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0.16178635006517991</v>
      </c>
      <c r="D31" s="50">
        <f>D17/(D13+D10)</f>
        <v>0.10620693994400227</v>
      </c>
      <c r="E31" s="50">
        <f>E17/(E13+E10)</f>
        <v>0.1633322068266306</v>
      </c>
      <c r="F31" s="51">
        <f>F17/(F13+F10)</f>
        <v>0.19131622375234736</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c r="G2" s="20"/>
      <c r="H2" s="24" t="s">
        <v>544</v>
      </c>
      <c r="I2" s="25" t="e">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#DIV/0!</v>
      </c>
      <c r="J2" s="20"/>
      <c r="K2" s="20"/>
      <c r="L2" s="20"/>
      <c r="M2" s="20"/>
      <c r="N2" s="20"/>
      <c r="O2" s="20"/>
      <c r="P2" s="20"/>
      <c r="Q2" s="20"/>
      <c r="R2" s="20"/>
      <c r="S2" s="20"/>
      <c r="T2" s="20"/>
      <c r="U2" s="20"/>
      <c r="V2" s="20"/>
    </row>
    <row r="3" spans="1:22" ht="19" x14ac:dyDescent="0.25">
      <c r="A3" s="20"/>
      <c r="B3" s="26" t="s">
        <v>545</v>
      </c>
      <c r="C3" s="27">
        <v>869000000</v>
      </c>
      <c r="D3" s="27">
        <v>873000000</v>
      </c>
      <c r="E3" s="27">
        <v>813000000</v>
      </c>
      <c r="F3" s="28">
        <v>0</v>
      </c>
      <c r="G3" s="20"/>
      <c r="H3" s="20"/>
      <c r="I3" s="20"/>
      <c r="J3" s="20"/>
      <c r="K3" s="20"/>
      <c r="L3" s="20"/>
      <c r="M3" s="20"/>
      <c r="N3" s="20"/>
      <c r="O3" s="20"/>
      <c r="P3" s="20"/>
      <c r="Q3" s="20"/>
      <c r="R3" s="20"/>
      <c r="S3" s="20"/>
      <c r="T3" s="20"/>
      <c r="U3" s="20"/>
      <c r="V3" s="20"/>
    </row>
    <row r="4" spans="1:22" ht="19" x14ac:dyDescent="0.25">
      <c r="A4" s="20"/>
      <c r="B4" s="29" t="s">
        <v>546</v>
      </c>
      <c r="C4" s="27">
        <v>1466000000</v>
      </c>
      <c r="D4" s="27">
        <v>1319000000</v>
      </c>
      <c r="E4" s="27">
        <v>1306000000</v>
      </c>
      <c r="F4" s="28">
        <v>0</v>
      </c>
      <c r="G4" s="20"/>
      <c r="H4" s="20"/>
      <c r="I4" s="20"/>
      <c r="J4" s="20"/>
      <c r="K4" s="20"/>
      <c r="L4" s="20"/>
      <c r="M4" s="20"/>
      <c r="N4" s="20"/>
      <c r="O4" s="20"/>
      <c r="P4" s="20"/>
      <c r="Q4" s="20"/>
      <c r="R4" s="20"/>
      <c r="S4" s="20"/>
      <c r="T4" s="20"/>
      <c r="U4" s="20"/>
      <c r="V4" s="20"/>
    </row>
    <row r="5" spans="1:22" ht="19" x14ac:dyDescent="0.25">
      <c r="A5" s="20"/>
      <c r="B5" s="29" t="s">
        <v>547</v>
      </c>
      <c r="C5" s="27">
        <v>6535000000</v>
      </c>
      <c r="D5" s="27">
        <v>6434000000</v>
      </c>
      <c r="E5" s="27">
        <v>6666000000</v>
      </c>
      <c r="F5" s="28">
        <v>0</v>
      </c>
      <c r="G5" s="20"/>
      <c r="H5" s="20"/>
      <c r="I5" s="20"/>
      <c r="J5" s="20"/>
      <c r="K5" s="20"/>
      <c r="L5" s="20"/>
      <c r="M5" s="20"/>
      <c r="N5" s="20"/>
      <c r="O5" s="20"/>
      <c r="P5" s="20"/>
      <c r="Q5" s="20"/>
      <c r="R5" s="20"/>
      <c r="S5" s="20"/>
      <c r="T5" s="20"/>
      <c r="U5" s="20"/>
      <c r="V5" s="20"/>
    </row>
    <row r="6" spans="1:22" ht="19" x14ac:dyDescent="0.25">
      <c r="A6" s="20"/>
      <c r="B6" s="29" t="s">
        <v>548</v>
      </c>
      <c r="C6" s="27">
        <v>14377000000</v>
      </c>
      <c r="D6" s="27">
        <v>13594000000</v>
      </c>
      <c r="E6" s="27">
        <v>14075000000</v>
      </c>
      <c r="F6" s="28">
        <v>0</v>
      </c>
      <c r="G6" s="20"/>
      <c r="H6" s="20"/>
      <c r="I6" s="20"/>
      <c r="J6" s="20"/>
      <c r="K6" s="20"/>
      <c r="L6" s="20"/>
      <c r="M6" s="20"/>
      <c r="N6" s="20"/>
      <c r="O6" s="20"/>
      <c r="P6" s="20"/>
      <c r="Q6" s="20"/>
      <c r="R6" s="20"/>
      <c r="S6" s="20"/>
      <c r="T6" s="20"/>
      <c r="U6" s="20"/>
      <c r="V6" s="20"/>
    </row>
    <row r="7" spans="1:22" ht="19" x14ac:dyDescent="0.25">
      <c r="A7" s="20"/>
      <c r="B7" s="29" t="s">
        <v>549</v>
      </c>
      <c r="C7" s="27">
        <v>1771000000</v>
      </c>
      <c r="D7" s="27">
        <v>1311000000</v>
      </c>
      <c r="E7" s="27">
        <v>1406000000</v>
      </c>
      <c r="F7" s="28">
        <v>0</v>
      </c>
      <c r="G7" s="20"/>
      <c r="H7" s="20"/>
      <c r="I7" s="20"/>
      <c r="J7" s="20"/>
      <c r="K7" s="20"/>
      <c r="L7" s="20"/>
      <c r="M7" s="20"/>
      <c r="N7" s="20"/>
      <c r="O7" s="20"/>
      <c r="P7" s="20"/>
      <c r="Q7" s="20"/>
      <c r="R7" s="20"/>
      <c r="S7" s="20"/>
      <c r="T7" s="20"/>
      <c r="U7" s="20"/>
      <c r="V7" s="20"/>
    </row>
    <row r="8" spans="1:22" ht="19" x14ac:dyDescent="0.25">
      <c r="A8" s="20"/>
      <c r="B8" s="29" t="s">
        <v>550</v>
      </c>
      <c r="C8" s="27">
        <v>9197000000</v>
      </c>
      <c r="D8" s="27">
        <v>541000000</v>
      </c>
      <c r="E8" s="27">
        <v>610000000</v>
      </c>
      <c r="F8" s="28">
        <v>0</v>
      </c>
      <c r="G8" s="20"/>
      <c r="H8" s="20"/>
      <c r="I8" s="20"/>
      <c r="J8" s="20"/>
      <c r="K8" s="20"/>
      <c r="L8" s="20"/>
      <c r="M8" s="20"/>
      <c r="N8" s="20"/>
      <c r="O8" s="20"/>
      <c r="P8" s="20"/>
      <c r="Q8" s="20"/>
      <c r="R8" s="20"/>
      <c r="S8" s="20"/>
      <c r="T8" s="20"/>
      <c r="U8" s="20"/>
      <c r="V8" s="20"/>
    </row>
    <row r="9" spans="1:22" ht="19" x14ac:dyDescent="0.25">
      <c r="A9" s="20"/>
      <c r="B9" s="29" t="s">
        <v>551</v>
      </c>
      <c r="C9" s="27">
        <v>10968000000</v>
      </c>
      <c r="D9" s="27">
        <v>1852000000</v>
      </c>
      <c r="E9" s="27">
        <v>2016000000</v>
      </c>
      <c r="F9" s="28">
        <v>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0</v>
      </c>
      <c r="D12" s="27">
        <v>0</v>
      </c>
      <c r="E12" s="27">
        <v>0</v>
      </c>
      <c r="F12" s="28">
        <v>0</v>
      </c>
      <c r="G12" s="20"/>
      <c r="H12" s="20"/>
      <c r="I12" s="20"/>
      <c r="J12" s="20"/>
      <c r="K12" s="20"/>
      <c r="L12" s="20"/>
      <c r="M12" s="20"/>
      <c r="N12" s="20"/>
      <c r="O12" s="20"/>
      <c r="P12" s="20"/>
      <c r="Q12" s="20"/>
      <c r="R12" s="20"/>
      <c r="S12" s="20"/>
      <c r="T12" s="20"/>
      <c r="U12" s="20"/>
      <c r="V12" s="20"/>
    </row>
    <row r="13" spans="1:22" ht="19" x14ac:dyDescent="0.25">
      <c r="A13" s="20"/>
      <c r="B13" s="29" t="s">
        <v>555</v>
      </c>
      <c r="C13" s="27">
        <v>3409000000</v>
      </c>
      <c r="D13" s="27">
        <v>11742000000</v>
      </c>
      <c r="E13" s="27">
        <v>12059000000</v>
      </c>
      <c r="F13" s="28">
        <v>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759000000</v>
      </c>
      <c r="D15" s="27">
        <v>767000000</v>
      </c>
      <c r="E15" s="27">
        <v>766000000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1915000000</v>
      </c>
      <c r="D17" s="34">
        <v>1679000000</v>
      </c>
      <c r="E17" s="34">
        <v>2202000000</v>
      </c>
      <c r="F17" s="35">
        <v>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Fail</v>
      </c>
      <c r="G23" s="46">
        <f>(COUNTIF(C23:F23, "Pass") * 100) + (COUNTIF(C23:F23, "Fail") * 0)</f>
        <v>300</v>
      </c>
      <c r="H23" s="47" t="s">
        <v>570</v>
      </c>
      <c r="I23" s="20"/>
      <c r="J23" s="20"/>
      <c r="K23" s="20"/>
      <c r="L23" s="20"/>
      <c r="M23" s="20"/>
      <c r="N23" s="20"/>
      <c r="O23" s="20"/>
      <c r="P23" s="20"/>
      <c r="Q23" s="20"/>
      <c r="R23" s="20"/>
      <c r="S23" s="20"/>
      <c r="T23" s="20"/>
      <c r="U23" s="20"/>
      <c r="V23" s="20"/>
    </row>
    <row r="24" spans="1:22" x14ac:dyDescent="0.2">
      <c r="A24" s="20"/>
      <c r="B24" s="39" t="s">
        <v>499</v>
      </c>
      <c r="C24" s="50">
        <f>C17/(C4)</f>
        <v>1.306275579809004</v>
      </c>
      <c r="D24" s="50">
        <f>D17/(D4)</f>
        <v>1.2729340409401062</v>
      </c>
      <c r="E24" s="50">
        <f>E17/(E4)</f>
        <v>1.6860643185298623</v>
      </c>
      <c r="F24" s="51" t="e">
        <f>F17/(F4)</f>
        <v>#DIV/0!</v>
      </c>
      <c r="G24" s="46" t="e">
        <f>(IF(C24 &gt; 0.5, 100, IF(C24 &gt;= 0.2, 50, 0))) +
  (IF(D24 &gt; 0.5, 100, IF(D24 &gt;= 0.2, 50, 0))) +
  (IF(E24 &gt; 0.5, 100, IF(E24 &gt;= 0.2, 50, 0))) +
  (IF(F24 &gt; 0.5, 100, IF(F24 &gt;= 0.2, 50, 0)))</f>
        <v>#DIV/0!</v>
      </c>
      <c r="H24" s="47" t="s">
        <v>571</v>
      </c>
      <c r="I24" s="20"/>
      <c r="J24" s="20"/>
      <c r="K24" s="20"/>
      <c r="L24" s="20"/>
      <c r="M24" s="20"/>
      <c r="N24" s="20"/>
      <c r="O24" s="20"/>
      <c r="P24" s="20"/>
      <c r="Q24" s="20"/>
      <c r="R24" s="20"/>
      <c r="S24" s="20"/>
      <c r="T24" s="20"/>
      <c r="U24" s="20"/>
      <c r="V24" s="20"/>
    </row>
    <row r="25" spans="1:22" x14ac:dyDescent="0.2">
      <c r="A25" s="20"/>
      <c r="B25" s="39" t="s">
        <v>487</v>
      </c>
      <c r="C25" s="50">
        <f>C17/C6</f>
        <v>0.13319885928914238</v>
      </c>
      <c r="D25" s="50">
        <f>D17/D6</f>
        <v>0.12351037222303958</v>
      </c>
      <c r="E25" s="50">
        <f>E17/E6</f>
        <v>0.15644760213143871</v>
      </c>
      <c r="F25" s="51" t="e">
        <f>F17/F6</f>
        <v>#DIV/0!</v>
      </c>
      <c r="G25" s="46" t="e">
        <f>(IF(C25 &gt; 0.17, 100, IF(C25 &gt;= 0.1, 50, 0))) +
  (IF(D25 &gt; 0.17, 100, IF(D25 &gt;= 0.1, 50, 0))) +
  (IF(E25 &gt; 0.17, 100, IF(E25 &gt;= 0.1, 50, 0))) +
  (IF(F25 &gt; 0.17, 100, IF(F25 &gt;= 0.1, 50, 0)))</f>
        <v>#DIV/0!</v>
      </c>
      <c r="H25" s="47" t="s">
        <v>572</v>
      </c>
      <c r="I25" s="20"/>
      <c r="J25" s="20"/>
      <c r="K25" s="20"/>
      <c r="L25" s="20"/>
      <c r="M25" s="20"/>
      <c r="N25" s="20"/>
      <c r="O25" s="20"/>
      <c r="P25" s="20"/>
      <c r="Q25" s="20"/>
      <c r="R25" s="20"/>
      <c r="S25" s="20"/>
      <c r="T25" s="20"/>
      <c r="U25" s="20"/>
      <c r="V25" s="20"/>
    </row>
    <row r="26" spans="1:22" x14ac:dyDescent="0.2">
      <c r="A26" s="20"/>
      <c r="B26" s="39" t="s">
        <v>489</v>
      </c>
      <c r="C26" s="50">
        <f>C8/C6</f>
        <v>0.63970230228837732</v>
      </c>
      <c r="D26" s="50">
        <f>D8/D6</f>
        <v>3.9796969251140207E-2</v>
      </c>
      <c r="E26" s="50">
        <f>E8/E6</f>
        <v>4.3339253996447599E-2</v>
      </c>
      <c r="F26" s="51" t="e">
        <f>F8/F6</f>
        <v>#DIV/0!</v>
      </c>
      <c r="G26" s="46" t="e">
        <f>(IF(C26 &lt; 0.5, 100, 0)) +
  (IF(D26 &lt; 0.5, 100, 0)) +
  (IF(E26 &lt; 0.5, 100, 0)) +
  (IF(F26 &lt; 0.5, 100, 0))</f>
        <v>#DIV/0!</v>
      </c>
      <c r="H26" s="47" t="s">
        <v>573</v>
      </c>
      <c r="I26" s="20"/>
      <c r="J26" s="20"/>
      <c r="K26" s="20"/>
      <c r="L26" s="20"/>
      <c r="M26" s="20"/>
      <c r="N26" s="20"/>
      <c r="O26" s="20"/>
      <c r="P26" s="20"/>
      <c r="Q26" s="20"/>
      <c r="R26" s="20"/>
      <c r="S26" s="20"/>
      <c r="T26" s="20"/>
      <c r="U26" s="20"/>
      <c r="V26" s="20"/>
    </row>
    <row r="27" spans="1:22" x14ac:dyDescent="0.2">
      <c r="A27" s="20"/>
      <c r="B27" s="39" t="s">
        <v>574</v>
      </c>
      <c r="C27" s="50">
        <f>C9/(C13+C10)</f>
        <v>3.2173657964212379</v>
      </c>
      <c r="D27" s="50">
        <f>D9/(D13+D10)</f>
        <v>0.15772440810764776</v>
      </c>
      <c r="E27" s="50">
        <f>E9/(E13+E10)</f>
        <v>0.16717804129695663</v>
      </c>
      <c r="F27" s="51" t="e">
        <f>F9/(F13+F10)</f>
        <v>#DIV/0!</v>
      </c>
      <c r="G27" s="46" t="e">
        <f>(IF(C27 &lt; 0.8, 100, IF(C27 &lt; 1, 50, 0))) +
  (IF(D27 &lt; 0.8, 100, IF(D27 &lt; 1, 50, 0))) +
  (IF(E27 &lt; 0.8, 100, IF(E27 &lt; 1, 50, 0))) +
  (IF(F27 &lt; 0.8, 100, IF(F27 &lt; 1, 50, 0)))</f>
        <v>#DIV/0!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t="e">
        <f>(((C12-D12)/D12)+((D12-E12)/E12)+((E12-F12)/F12))/3</f>
        <v>#DIV/0!</v>
      </c>
      <c r="D29" s="54"/>
      <c r="E29" s="55"/>
      <c r="F29" s="56"/>
      <c r="G29" s="46" t="e">
        <f>(IF(C29 &gt;= 0.17, 100, IF(C29 &gt;= 0, 50, 0))) * (400/100)</f>
        <v>#DIV/0!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0.5617483132883544</v>
      </c>
      <c r="D31" s="50">
        <f>D17/(D13+D10)</f>
        <v>0.14299097257707374</v>
      </c>
      <c r="E31" s="50">
        <f>E17/(E13+E10)</f>
        <v>0.18260220582137823</v>
      </c>
      <c r="F31" s="51" t="e">
        <f>F17/(F13+F10)</f>
        <v>#DIV/0!</v>
      </c>
      <c r="G31" s="46" t="e">
        <f>(IF(C31 &gt; 0.23, 100, 0)) +
  (IF(D31 &gt; 0.23, 100, 0)) +
  (IF(E31 &gt; 0.23, 100, 0)) +
  (IF(F31 &gt; 0.23, 100, 0))</f>
        <v>#DIV/0!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0.16166666666666665</v>
      </c>
      <c r="J2" s="20"/>
      <c r="K2" s="20"/>
      <c r="L2" s="20"/>
      <c r="M2" s="20"/>
      <c r="N2" s="20"/>
      <c r="O2" s="20"/>
      <c r="P2" s="20"/>
      <c r="Q2" s="20"/>
      <c r="R2" s="20"/>
      <c r="S2" s="20"/>
      <c r="T2" s="20"/>
      <c r="U2" s="20"/>
      <c r="V2" s="20"/>
    </row>
    <row r="3" spans="1:22" ht="19" x14ac:dyDescent="0.25">
      <c r="A3" s="20"/>
      <c r="B3" s="26" t="s">
        <v>545</v>
      </c>
      <c r="C3" s="27">
        <v>3352000000</v>
      </c>
      <c r="D3" s="27">
        <v>2677000000</v>
      </c>
      <c r="E3" s="27">
        <v>2355000000</v>
      </c>
      <c r="F3" s="28">
        <v>2488000000</v>
      </c>
      <c r="G3" s="20"/>
      <c r="H3" s="20"/>
      <c r="I3" s="20"/>
      <c r="J3" s="20"/>
      <c r="K3" s="20"/>
      <c r="L3" s="20"/>
      <c r="M3" s="20"/>
      <c r="N3" s="20"/>
      <c r="O3" s="20"/>
      <c r="P3" s="20"/>
      <c r="Q3" s="20"/>
      <c r="R3" s="20"/>
      <c r="S3" s="20"/>
      <c r="T3" s="20"/>
      <c r="U3" s="20"/>
      <c r="V3" s="20"/>
    </row>
    <row r="4" spans="1:22" ht="19" x14ac:dyDescent="0.25">
      <c r="A4" s="20"/>
      <c r="B4" s="29" t="s">
        <v>546</v>
      </c>
      <c r="C4" s="27">
        <v>101941000000</v>
      </c>
      <c r="D4" s="27">
        <v>96703000000</v>
      </c>
      <c r="E4" s="27">
        <v>93462000000</v>
      </c>
      <c r="F4" s="28">
        <v>90390000000</v>
      </c>
      <c r="G4" s="20"/>
      <c r="H4" s="20"/>
      <c r="I4" s="20"/>
      <c r="J4" s="20"/>
      <c r="K4" s="20"/>
      <c r="L4" s="20"/>
      <c r="M4" s="20"/>
      <c r="N4" s="20"/>
      <c r="O4" s="20"/>
      <c r="P4" s="20"/>
      <c r="Q4" s="20"/>
      <c r="R4" s="20"/>
      <c r="S4" s="20"/>
      <c r="T4" s="20"/>
      <c r="U4" s="20"/>
      <c r="V4" s="20"/>
    </row>
    <row r="5" spans="1:22" ht="19" x14ac:dyDescent="0.25">
      <c r="A5" s="20"/>
      <c r="B5" s="29" t="s">
        <v>547</v>
      </c>
      <c r="C5" s="27">
        <v>5161000000</v>
      </c>
      <c r="D5" s="27">
        <v>5161000000</v>
      </c>
      <c r="E5" s="27">
        <v>5280000000</v>
      </c>
      <c r="F5" s="28">
        <v>5280000000</v>
      </c>
      <c r="G5" s="20"/>
      <c r="H5" s="20"/>
      <c r="I5" s="20"/>
      <c r="J5" s="20"/>
      <c r="K5" s="20"/>
      <c r="L5" s="20"/>
      <c r="M5" s="20"/>
      <c r="N5" s="20"/>
      <c r="O5" s="20"/>
      <c r="P5" s="20"/>
      <c r="Q5" s="20"/>
      <c r="R5" s="20"/>
      <c r="S5" s="20"/>
      <c r="T5" s="20"/>
      <c r="U5" s="20"/>
      <c r="V5" s="20"/>
    </row>
    <row r="6" spans="1:22" ht="19" x14ac:dyDescent="0.25">
      <c r="A6" s="20"/>
      <c r="B6" s="29" t="s">
        <v>548</v>
      </c>
      <c r="C6" s="27">
        <v>139331000000</v>
      </c>
      <c r="D6" s="27">
        <v>134891000000</v>
      </c>
      <c r="E6" s="27">
        <v>127534000000</v>
      </c>
      <c r="F6" s="28">
        <v>122935000000</v>
      </c>
      <c r="G6" s="20"/>
      <c r="H6" s="20"/>
      <c r="I6" s="20"/>
      <c r="J6" s="20"/>
      <c r="K6" s="20"/>
      <c r="L6" s="20"/>
      <c r="M6" s="20"/>
      <c r="N6" s="20"/>
      <c r="O6" s="20"/>
      <c r="P6" s="20"/>
      <c r="Q6" s="20"/>
      <c r="R6" s="20"/>
      <c r="S6" s="20"/>
      <c r="T6" s="20"/>
      <c r="U6" s="20"/>
      <c r="V6" s="20"/>
    </row>
    <row r="7" spans="1:22" ht="19" x14ac:dyDescent="0.25">
      <c r="A7" s="20"/>
      <c r="B7" s="29" t="s">
        <v>549</v>
      </c>
      <c r="C7" s="27">
        <v>13467000000</v>
      </c>
      <c r="D7" s="27">
        <v>15724000000</v>
      </c>
      <c r="E7" s="27">
        <v>10921000000</v>
      </c>
      <c r="F7" s="28">
        <v>12079000000</v>
      </c>
      <c r="G7" s="20"/>
      <c r="H7" s="20"/>
      <c r="I7" s="20"/>
      <c r="J7" s="20"/>
      <c r="K7" s="20"/>
      <c r="L7" s="20"/>
      <c r="M7" s="20"/>
      <c r="N7" s="20"/>
      <c r="O7" s="20"/>
      <c r="P7" s="20"/>
      <c r="Q7" s="20"/>
      <c r="R7" s="20"/>
      <c r="S7" s="20"/>
      <c r="T7" s="20"/>
      <c r="U7" s="20"/>
      <c r="V7" s="20"/>
    </row>
    <row r="8" spans="1:22" ht="19" x14ac:dyDescent="0.25">
      <c r="A8" s="20"/>
      <c r="B8" s="29" t="s">
        <v>550</v>
      </c>
      <c r="C8" s="27">
        <v>90639000000</v>
      </c>
      <c r="D8" s="27">
        <v>84635000000</v>
      </c>
      <c r="E8" s="27">
        <v>84046000000</v>
      </c>
      <c r="F8" s="28">
        <v>78331000000</v>
      </c>
      <c r="G8" s="20"/>
      <c r="H8" s="20"/>
      <c r="I8" s="20"/>
      <c r="J8" s="20"/>
      <c r="K8" s="20"/>
      <c r="L8" s="20"/>
      <c r="M8" s="20"/>
      <c r="N8" s="20"/>
      <c r="O8" s="20"/>
      <c r="P8" s="20"/>
      <c r="Q8" s="20"/>
      <c r="R8" s="20"/>
      <c r="S8" s="20"/>
      <c r="T8" s="20"/>
      <c r="U8" s="20"/>
      <c r="V8" s="20"/>
    </row>
    <row r="9" spans="1:22" ht="19" x14ac:dyDescent="0.25">
      <c r="A9" s="20"/>
      <c r="B9" s="29" t="s">
        <v>551</v>
      </c>
      <c r="C9" s="27">
        <v>104106000000</v>
      </c>
      <c r="D9" s="27">
        <v>100359000000</v>
      </c>
      <c r="E9" s="27">
        <v>94967000000</v>
      </c>
      <c r="F9" s="28">
        <v>90410000000</v>
      </c>
      <c r="G9" s="20"/>
      <c r="H9" s="20"/>
      <c r="I9" s="20"/>
      <c r="J9" s="20"/>
      <c r="K9" s="20"/>
      <c r="L9" s="20"/>
      <c r="M9" s="20"/>
      <c r="N9" s="20"/>
      <c r="O9" s="20"/>
      <c r="P9" s="20"/>
      <c r="Q9" s="20"/>
      <c r="R9" s="20"/>
      <c r="S9" s="20"/>
      <c r="T9" s="20"/>
      <c r="U9" s="20"/>
      <c r="V9" s="20"/>
    </row>
    <row r="10" spans="1:22" ht="19" x14ac:dyDescent="0.25">
      <c r="A10" s="20"/>
      <c r="B10" s="29" t="s">
        <v>552</v>
      </c>
      <c r="C10" s="27">
        <v>59000000</v>
      </c>
      <c r="D10" s="27">
        <v>53000000</v>
      </c>
      <c r="E10" s="27">
        <v>47000000</v>
      </c>
      <c r="F10" s="28">
        <v>46000000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291000000</v>
      </c>
      <c r="F11" s="28">
        <v>291000000</v>
      </c>
      <c r="G11" s="20"/>
      <c r="H11" s="20"/>
      <c r="I11" s="20"/>
      <c r="J11" s="20"/>
      <c r="K11" s="20"/>
      <c r="L11" s="20"/>
      <c r="M11" s="20"/>
      <c r="N11" s="20"/>
      <c r="O11" s="20"/>
      <c r="P11" s="20"/>
      <c r="Q11" s="20"/>
      <c r="R11" s="20"/>
      <c r="S11" s="20"/>
      <c r="T11" s="20"/>
      <c r="U11" s="20"/>
      <c r="V11" s="20"/>
    </row>
    <row r="12" spans="1:22" ht="19" x14ac:dyDescent="0.25">
      <c r="A12" s="20"/>
      <c r="B12" s="29" t="s">
        <v>554</v>
      </c>
      <c r="C12" s="27">
        <v>12482000000</v>
      </c>
      <c r="D12" s="27">
        <v>11538000000</v>
      </c>
      <c r="E12" s="27">
        <v>10929000000</v>
      </c>
      <c r="F12" s="28">
        <v>11311000000</v>
      </c>
      <c r="G12" s="20"/>
      <c r="H12" s="20"/>
      <c r="I12" s="20"/>
      <c r="J12" s="20"/>
      <c r="K12" s="20"/>
      <c r="L12" s="20"/>
      <c r="M12" s="20"/>
      <c r="N12" s="20"/>
      <c r="O12" s="20"/>
      <c r="P12" s="20"/>
      <c r="Q12" s="20"/>
      <c r="R12" s="20"/>
      <c r="S12" s="20"/>
      <c r="T12" s="20"/>
      <c r="U12" s="20"/>
      <c r="V12" s="20"/>
    </row>
    <row r="13" spans="1:22" ht="19" x14ac:dyDescent="0.25">
      <c r="A13" s="20"/>
      <c r="B13" s="29" t="s">
        <v>555</v>
      </c>
      <c r="C13" s="27">
        <v>35225000000</v>
      </c>
      <c r="D13" s="27">
        <v>34532000000</v>
      </c>
      <c r="E13" s="27">
        <v>32567000000</v>
      </c>
      <c r="F13" s="28">
        <v>32525000000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7553000000</v>
      </c>
      <c r="D17" s="34">
        <v>6302000000</v>
      </c>
      <c r="E17" s="34">
        <v>6169000000</v>
      </c>
      <c r="F17" s="35">
        <v>6696000000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Fail</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7.4091876673762269E-2</v>
      </c>
      <c r="D24" s="50">
        <f>D17/(D4)</f>
        <v>6.5168609040050465E-2</v>
      </c>
      <c r="E24" s="50">
        <f>E17/(E4)</f>
        <v>6.6005435364105192E-2</v>
      </c>
      <c r="F24" s="51">
        <f>F17/(F4)</f>
        <v>7.4078991038831726E-2</v>
      </c>
      <c r="G24" s="46">
        <f>(IF(C24 &gt; 0.5, 100, IF(C24 &gt;= 0.2, 50, 0))) +
  (IF(D24 &gt; 0.5, 100, IF(D24 &gt;= 0.2, 50, 0))) +
  (IF(E24 &gt; 0.5, 100, IF(E24 &gt;= 0.2, 50, 0))) +
  (IF(F24 &gt; 0.5, 100, IF(F24 &gt;= 0.2, 50, 0)))</f>
        <v>0</v>
      </c>
      <c r="H24" s="47" t="s">
        <v>571</v>
      </c>
      <c r="I24" s="20"/>
      <c r="J24" s="20"/>
      <c r="K24" s="20"/>
      <c r="L24" s="20"/>
      <c r="M24" s="20"/>
      <c r="N24" s="20"/>
      <c r="O24" s="20"/>
      <c r="P24" s="20"/>
      <c r="Q24" s="20"/>
      <c r="R24" s="20"/>
      <c r="S24" s="20"/>
      <c r="T24" s="20"/>
      <c r="U24" s="20"/>
      <c r="V24" s="20"/>
    </row>
    <row r="25" spans="1:22" x14ac:dyDescent="0.2">
      <c r="A25" s="20"/>
      <c r="B25" s="39" t="s">
        <v>487</v>
      </c>
      <c r="C25" s="50">
        <f>C17/C6</f>
        <v>5.4209041778211599E-2</v>
      </c>
      <c r="D25" s="50">
        <f>D17/D6</f>
        <v>4.6719202911980784E-2</v>
      </c>
      <c r="E25" s="50">
        <f>E17/E6</f>
        <v>4.837141468157511E-2</v>
      </c>
      <c r="F25" s="51">
        <f>F17/F6</f>
        <v>5.4467808191320619E-2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0.65053003279959232</v>
      </c>
      <c r="D26" s="50">
        <f>D8/D6</f>
        <v>0.6274325195898911</v>
      </c>
      <c r="E26" s="50">
        <f>E8/E6</f>
        <v>0.65900857810466229</v>
      </c>
      <c r="F26" s="51">
        <f>F8/F6</f>
        <v>0.63717411640297716</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2.9505158145334995</v>
      </c>
      <c r="D27" s="50">
        <f>D9/(D13+D10)</f>
        <v>2.9018071418244902</v>
      </c>
      <c r="E27" s="50">
        <f>E9/(E13+E10)</f>
        <v>2.9118476727785612</v>
      </c>
      <c r="F27" s="51">
        <f>F9/(F13+F10)</f>
        <v>2.7757821374842653</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Fail</v>
      </c>
      <c r="F28" s="53" t="str">
        <f>IF(F11=0, "Pass", "Fail")</f>
        <v>Fail</v>
      </c>
      <c r="G28" s="46">
        <f>(COUNTIF(C28:F28, "Pass") * 100) + (COUNTIF(C28:F28, "Fail") * 0)</f>
        <v>200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3.4589159017372237E-2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0.21406303140233535</v>
      </c>
      <c r="D31" s="50">
        <f>D17/(D13+D10)</f>
        <v>0.18221772444701459</v>
      </c>
      <c r="E31" s="50">
        <f>E17/(E13+E10)</f>
        <v>0.18915189795793216</v>
      </c>
      <c r="F31" s="51">
        <f>F17/(F13+F10)</f>
        <v>0.20558165239016302</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0.28958333333333336</v>
      </c>
      <c r="J2" s="20"/>
      <c r="K2" s="20"/>
      <c r="L2" s="20"/>
      <c r="M2" s="20"/>
      <c r="N2" s="20"/>
      <c r="O2" s="20"/>
      <c r="P2" s="20"/>
      <c r="Q2" s="20"/>
      <c r="R2" s="20"/>
      <c r="S2" s="20"/>
      <c r="T2" s="20"/>
      <c r="U2" s="20"/>
      <c r="V2" s="20"/>
    </row>
    <row r="3" spans="1:22" ht="19" x14ac:dyDescent="0.25">
      <c r="A3" s="20"/>
      <c r="B3" s="26" t="s">
        <v>545</v>
      </c>
      <c r="C3" s="27">
        <v>807000000</v>
      </c>
      <c r="D3" s="27">
        <v>790000000</v>
      </c>
      <c r="E3" s="27">
        <v>537000000</v>
      </c>
      <c r="F3" s="28">
        <v>414000000</v>
      </c>
      <c r="G3" s="20"/>
      <c r="H3" s="20"/>
      <c r="I3" s="20"/>
      <c r="J3" s="20"/>
      <c r="K3" s="20"/>
      <c r="L3" s="20"/>
      <c r="M3" s="20"/>
      <c r="N3" s="20"/>
      <c r="O3" s="20"/>
      <c r="P3" s="20"/>
      <c r="Q3" s="20"/>
      <c r="R3" s="20"/>
      <c r="S3" s="20"/>
      <c r="T3" s="20"/>
      <c r="U3" s="20"/>
      <c r="V3" s="20"/>
    </row>
    <row r="4" spans="1:22" ht="19" x14ac:dyDescent="0.25">
      <c r="A4" s="20"/>
      <c r="B4" s="29" t="s">
        <v>546</v>
      </c>
      <c r="C4" s="27">
        <v>20598000000</v>
      </c>
      <c r="D4" s="27">
        <v>18736000000</v>
      </c>
      <c r="E4" s="27">
        <v>16432000000</v>
      </c>
      <c r="F4" s="28">
        <v>17723000000</v>
      </c>
      <c r="G4" s="20"/>
      <c r="H4" s="20"/>
      <c r="I4" s="20"/>
      <c r="J4" s="20"/>
      <c r="K4" s="20"/>
      <c r="L4" s="20"/>
      <c r="M4" s="20"/>
      <c r="N4" s="20"/>
      <c r="O4" s="20"/>
      <c r="P4" s="20"/>
      <c r="Q4" s="20"/>
      <c r="R4" s="20"/>
      <c r="S4" s="20"/>
      <c r="T4" s="20"/>
      <c r="U4" s="20"/>
      <c r="V4" s="20"/>
    </row>
    <row r="5" spans="1:22" ht="19" x14ac:dyDescent="0.25">
      <c r="A5" s="20"/>
      <c r="B5" s="29" t="s">
        <v>547</v>
      </c>
      <c r="C5" s="27">
        <v>970000000</v>
      </c>
      <c r="D5" s="27">
        <v>970000000</v>
      </c>
      <c r="E5" s="27">
        <v>970000000</v>
      </c>
      <c r="F5" s="28">
        <v>970000000</v>
      </c>
      <c r="G5" s="20"/>
      <c r="H5" s="20"/>
      <c r="I5" s="20"/>
      <c r="J5" s="20"/>
      <c r="K5" s="20"/>
      <c r="L5" s="20"/>
      <c r="M5" s="20"/>
      <c r="N5" s="20"/>
      <c r="O5" s="20"/>
      <c r="P5" s="20"/>
      <c r="Q5" s="20"/>
      <c r="R5" s="20"/>
      <c r="S5" s="20"/>
      <c r="T5" s="20"/>
      <c r="U5" s="20"/>
      <c r="V5" s="20"/>
    </row>
    <row r="6" spans="1:22" ht="19" x14ac:dyDescent="0.25">
      <c r="A6" s="20"/>
      <c r="B6" s="29" t="s">
        <v>548</v>
      </c>
      <c r="C6" s="27">
        <v>36487000000</v>
      </c>
      <c r="D6" s="27">
        <v>35369000000</v>
      </c>
      <c r="E6" s="27">
        <v>36320000000</v>
      </c>
      <c r="F6" s="28">
        <v>34588000000</v>
      </c>
      <c r="G6" s="20"/>
      <c r="H6" s="20"/>
      <c r="I6" s="20"/>
      <c r="J6" s="20"/>
      <c r="K6" s="20"/>
      <c r="L6" s="20"/>
      <c r="M6" s="20"/>
      <c r="N6" s="20"/>
      <c r="O6" s="20"/>
      <c r="P6" s="20"/>
      <c r="Q6" s="20"/>
      <c r="R6" s="20"/>
      <c r="S6" s="20"/>
      <c r="T6" s="20"/>
      <c r="U6" s="20"/>
      <c r="V6" s="20"/>
    </row>
    <row r="7" spans="1:22" ht="19" x14ac:dyDescent="0.25">
      <c r="A7" s="20"/>
      <c r="B7" s="29" t="s">
        <v>549</v>
      </c>
      <c r="C7" s="27">
        <v>12256000000</v>
      </c>
      <c r="D7" s="27">
        <v>10378000000</v>
      </c>
      <c r="E7" s="27">
        <v>9164000000</v>
      </c>
      <c r="F7" s="28">
        <v>7506000000</v>
      </c>
      <c r="G7" s="20"/>
      <c r="H7" s="20"/>
      <c r="I7" s="20"/>
      <c r="J7" s="20"/>
      <c r="K7" s="20"/>
      <c r="L7" s="20"/>
      <c r="M7" s="20"/>
      <c r="N7" s="20"/>
      <c r="O7" s="20"/>
      <c r="P7" s="20"/>
      <c r="Q7" s="20"/>
      <c r="R7" s="20"/>
      <c r="S7" s="20"/>
      <c r="T7" s="20"/>
      <c r="U7" s="20"/>
      <c r="V7" s="20"/>
    </row>
    <row r="8" spans="1:22" ht="19" x14ac:dyDescent="0.25">
      <c r="A8" s="20"/>
      <c r="B8" s="29" t="s">
        <v>550</v>
      </c>
      <c r="C8" s="27">
        <v>13716000000</v>
      </c>
      <c r="D8" s="27">
        <v>14304000000</v>
      </c>
      <c r="E8" s="27">
        <v>16742000000</v>
      </c>
      <c r="F8" s="28">
        <v>18206000000</v>
      </c>
      <c r="G8" s="20"/>
      <c r="H8" s="20"/>
      <c r="I8" s="20"/>
      <c r="J8" s="20"/>
      <c r="K8" s="20"/>
      <c r="L8" s="20"/>
      <c r="M8" s="20"/>
      <c r="N8" s="20"/>
      <c r="O8" s="20"/>
      <c r="P8" s="20"/>
      <c r="Q8" s="20"/>
      <c r="R8" s="20"/>
      <c r="S8" s="20"/>
      <c r="T8" s="20"/>
      <c r="U8" s="20"/>
      <c r="V8" s="20"/>
    </row>
    <row r="9" spans="1:22" ht="19" x14ac:dyDescent="0.25">
      <c r="A9" s="20"/>
      <c r="B9" s="29" t="s">
        <v>551</v>
      </c>
      <c r="C9" s="27">
        <v>25972000000</v>
      </c>
      <c r="D9" s="27">
        <v>24682000000</v>
      </c>
      <c r="E9" s="27">
        <v>25906000000</v>
      </c>
      <c r="F9" s="28">
        <v>25712000000</v>
      </c>
      <c r="G9" s="20"/>
      <c r="H9" s="20"/>
      <c r="I9" s="20"/>
      <c r="J9" s="20"/>
      <c r="K9" s="20"/>
      <c r="L9" s="20"/>
      <c r="M9" s="20"/>
      <c r="N9" s="20"/>
      <c r="O9" s="20"/>
      <c r="P9" s="20"/>
      <c r="Q9" s="20"/>
      <c r="R9" s="20"/>
      <c r="S9" s="20"/>
      <c r="T9" s="20"/>
      <c r="U9" s="20"/>
      <c r="V9" s="20"/>
    </row>
    <row r="10" spans="1:22" ht="19" x14ac:dyDescent="0.25">
      <c r="A10" s="20"/>
      <c r="B10" s="29" t="s">
        <v>552</v>
      </c>
      <c r="C10" s="27">
        <v>10823000000</v>
      </c>
      <c r="D10" s="27">
        <v>10843000000</v>
      </c>
      <c r="E10" s="27">
        <v>10860000000</v>
      </c>
      <c r="F10" s="28">
        <v>10875000000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16297000000</v>
      </c>
      <c r="D12" s="27">
        <v>16261000000</v>
      </c>
      <c r="E12" s="27">
        <v>15774000000</v>
      </c>
      <c r="F12" s="28">
        <v>14777000000</v>
      </c>
      <c r="G12" s="20"/>
      <c r="H12" s="20"/>
      <c r="I12" s="20"/>
      <c r="J12" s="20"/>
      <c r="K12" s="20"/>
      <c r="L12" s="20"/>
      <c r="M12" s="20"/>
      <c r="N12" s="20"/>
      <c r="O12" s="20"/>
      <c r="P12" s="20"/>
      <c r="Q12" s="20"/>
      <c r="R12" s="20"/>
      <c r="S12" s="20"/>
      <c r="T12" s="20"/>
      <c r="U12" s="20"/>
      <c r="V12" s="20"/>
    </row>
    <row r="13" spans="1:22" ht="19" x14ac:dyDescent="0.25">
      <c r="A13" s="20"/>
      <c r="B13" s="29" t="s">
        <v>555</v>
      </c>
      <c r="C13" s="27">
        <v>10515000000</v>
      </c>
      <c r="D13" s="27">
        <v>10687000000</v>
      </c>
      <c r="E13" s="27">
        <v>10414000000</v>
      </c>
      <c r="F13" s="28">
        <v>8876000000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3164000000</v>
      </c>
      <c r="D17" s="34">
        <v>3790000000</v>
      </c>
      <c r="E17" s="34">
        <v>2322000000</v>
      </c>
      <c r="F17" s="35">
        <v>-1127000000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0.15360714632488592</v>
      </c>
      <c r="D24" s="50">
        <f>D17/(D4)</f>
        <v>0.20228437233134072</v>
      </c>
      <c r="E24" s="50">
        <f>E17/(E4)</f>
        <v>0.14130963972736124</v>
      </c>
      <c r="F24" s="51">
        <f>F17/(F4)</f>
        <v>-6.3589685719122047E-2</v>
      </c>
      <c r="G24" s="46">
        <f>(IF(C24 &gt; 0.5, 100, IF(C24 &gt;= 0.2, 50, 0))) +
  (IF(D24 &gt; 0.5, 100, IF(D24 &gt;= 0.2, 50, 0))) +
  (IF(E24 &gt; 0.5, 100, IF(E24 &gt;= 0.2, 50, 0))) +
  (IF(F24 &gt; 0.5, 100, IF(F24 &gt;= 0.2, 50, 0)))</f>
        <v>50</v>
      </c>
      <c r="H24" s="47" t="s">
        <v>571</v>
      </c>
      <c r="I24" s="20"/>
      <c r="J24" s="20"/>
      <c r="K24" s="20"/>
      <c r="L24" s="20"/>
      <c r="M24" s="20"/>
      <c r="N24" s="20"/>
      <c r="O24" s="20"/>
      <c r="P24" s="20"/>
      <c r="Q24" s="20"/>
      <c r="R24" s="20"/>
      <c r="S24" s="20"/>
      <c r="T24" s="20"/>
      <c r="U24" s="20"/>
      <c r="V24" s="20"/>
    </row>
    <row r="25" spans="1:22" x14ac:dyDescent="0.2">
      <c r="A25" s="20"/>
      <c r="B25" s="39" t="s">
        <v>487</v>
      </c>
      <c r="C25" s="50">
        <f>C17/C6</f>
        <v>8.671581659221092E-2</v>
      </c>
      <c r="D25" s="50">
        <f>D17/D6</f>
        <v>0.10715598405383245</v>
      </c>
      <c r="E25" s="50">
        <f>E17/E6</f>
        <v>6.3931718061674012E-2</v>
      </c>
      <c r="F25" s="51">
        <f>F17/F6</f>
        <v>-3.2583554990170002E-2</v>
      </c>
      <c r="G25" s="46">
        <f>(IF(C25 &gt; 0.17, 100, IF(C25 &gt;= 0.1, 50, 0))) +
  (IF(D25 &gt; 0.17, 100, IF(D25 &gt;= 0.1, 50, 0))) +
  (IF(E25 &gt; 0.17, 100, IF(E25 &gt;= 0.1, 50, 0))) +
  (IF(F25 &gt; 0.17, 100, IF(F25 &gt;= 0.1, 50, 0)))</f>
        <v>50</v>
      </c>
      <c r="H25" s="47" t="s">
        <v>572</v>
      </c>
      <c r="I25" s="20"/>
      <c r="J25" s="20"/>
      <c r="K25" s="20"/>
      <c r="L25" s="20"/>
      <c r="M25" s="20"/>
      <c r="N25" s="20"/>
      <c r="O25" s="20"/>
      <c r="P25" s="20"/>
      <c r="Q25" s="20"/>
      <c r="R25" s="20"/>
      <c r="S25" s="20"/>
      <c r="T25" s="20"/>
      <c r="U25" s="20"/>
      <c r="V25" s="20"/>
    </row>
    <row r="26" spans="1:22" x14ac:dyDescent="0.2">
      <c r="A26" s="20"/>
      <c r="B26" s="39" t="s">
        <v>489</v>
      </c>
      <c r="C26" s="50">
        <f>C8/C6</f>
        <v>0.3759147093485351</v>
      </c>
      <c r="D26" s="50">
        <f>D8/D6</f>
        <v>0.40442195142639037</v>
      </c>
      <c r="E26" s="50">
        <f>E8/E6</f>
        <v>0.4609581497797357</v>
      </c>
      <c r="F26" s="51">
        <f>F8/F6</f>
        <v>0.52636752630970274</v>
      </c>
      <c r="G26" s="46">
        <f>(IF(C26 &lt; 0.5, 100, 0)) +
  (IF(D26 &lt; 0.5, 100, 0)) +
  (IF(E26 &lt; 0.5, 100, 0)) +
  (IF(F26 &lt; 0.5, 100, 0))</f>
        <v>300</v>
      </c>
      <c r="H26" s="47" t="s">
        <v>573</v>
      </c>
      <c r="I26" s="20"/>
      <c r="J26" s="20"/>
      <c r="K26" s="20"/>
      <c r="L26" s="20"/>
      <c r="M26" s="20"/>
      <c r="N26" s="20"/>
      <c r="O26" s="20"/>
      <c r="P26" s="20"/>
      <c r="Q26" s="20"/>
      <c r="R26" s="20"/>
      <c r="S26" s="20"/>
      <c r="T26" s="20"/>
      <c r="U26" s="20"/>
      <c r="V26" s="20"/>
    </row>
    <row r="27" spans="1:22" x14ac:dyDescent="0.2">
      <c r="A27" s="20"/>
      <c r="B27" s="39" t="s">
        <v>574</v>
      </c>
      <c r="C27" s="50">
        <f>C9/(C13+C10)</f>
        <v>1.2171712437904207</v>
      </c>
      <c r="D27" s="50">
        <f>D9/(D13+D10)</f>
        <v>1.1464003715745472</v>
      </c>
      <c r="E27" s="50">
        <f>E9/(E13+E10)</f>
        <v>1.2177305631287016</v>
      </c>
      <c r="F27" s="51">
        <f>F9/(F13+F10)</f>
        <v>1.3018075034175485</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3.3519063962369623E-2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0.14828006373605773</v>
      </c>
      <c r="D31" s="50">
        <f>D17/(D13+D10)</f>
        <v>0.17603344170924293</v>
      </c>
      <c r="E31" s="50">
        <f>E17/(E13+E10)</f>
        <v>0.10914731597254865</v>
      </c>
      <c r="F31" s="51">
        <f>F17/(F13+F10)</f>
        <v>-5.7060402004961777E-2</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0.28749999999999998</v>
      </c>
      <c r="J2" s="20"/>
      <c r="K2" s="20"/>
      <c r="L2" s="20"/>
      <c r="M2" s="20"/>
      <c r="N2" s="20"/>
      <c r="O2" s="20"/>
      <c r="P2" s="20"/>
      <c r="Q2" s="20"/>
      <c r="R2" s="20"/>
      <c r="S2" s="20"/>
      <c r="T2" s="20"/>
      <c r="U2" s="20"/>
      <c r="V2" s="20"/>
    </row>
    <row r="3" spans="1:22" ht="19" x14ac:dyDescent="0.25">
      <c r="A3" s="20"/>
      <c r="B3" s="26" t="s">
        <v>545</v>
      </c>
      <c r="C3" s="27">
        <v>4738600000</v>
      </c>
      <c r="D3" s="27">
        <v>5861100000</v>
      </c>
      <c r="E3" s="27">
        <v>5419900000</v>
      </c>
      <c r="F3" s="28">
        <v>2638900000</v>
      </c>
      <c r="G3" s="20"/>
      <c r="H3" s="20"/>
      <c r="I3" s="20"/>
      <c r="J3" s="20"/>
      <c r="K3" s="20"/>
      <c r="L3" s="20"/>
      <c r="M3" s="20"/>
      <c r="N3" s="20"/>
      <c r="O3" s="20"/>
      <c r="P3" s="20"/>
      <c r="Q3" s="20"/>
      <c r="R3" s="20"/>
      <c r="S3" s="20"/>
      <c r="T3" s="20"/>
      <c r="U3" s="20"/>
      <c r="V3" s="20"/>
    </row>
    <row r="4" spans="1:22" ht="19" x14ac:dyDescent="0.25">
      <c r="A4" s="20"/>
      <c r="B4" s="29" t="s">
        <v>546</v>
      </c>
      <c r="C4" s="27">
        <v>2169900000</v>
      </c>
      <c r="D4" s="27">
        <v>2353100000</v>
      </c>
      <c r="E4" s="27">
        <v>2336800000</v>
      </c>
      <c r="F4" s="28">
        <v>1973100000</v>
      </c>
      <c r="G4" s="20"/>
      <c r="H4" s="20"/>
      <c r="I4" s="20"/>
      <c r="J4" s="20"/>
      <c r="K4" s="20"/>
      <c r="L4" s="20"/>
      <c r="M4" s="20"/>
      <c r="N4" s="20"/>
      <c r="O4" s="20"/>
      <c r="P4" s="20"/>
      <c r="Q4" s="20"/>
      <c r="R4" s="20"/>
      <c r="S4" s="20"/>
      <c r="T4" s="20"/>
      <c r="U4" s="20"/>
      <c r="V4" s="20"/>
    </row>
    <row r="5" spans="1:22" ht="19" x14ac:dyDescent="0.25">
      <c r="A5" s="20"/>
      <c r="B5" s="29" t="s">
        <v>547</v>
      </c>
      <c r="C5" s="27">
        <v>7995900000</v>
      </c>
      <c r="D5" s="27">
        <v>8502700000</v>
      </c>
      <c r="E5" s="27">
        <v>8590700000</v>
      </c>
      <c r="F5" s="28">
        <v>8086500000</v>
      </c>
      <c r="G5" s="20"/>
      <c r="H5" s="20"/>
      <c r="I5" s="20"/>
      <c r="J5" s="20"/>
      <c r="K5" s="20"/>
      <c r="L5" s="20"/>
      <c r="M5" s="20"/>
      <c r="N5" s="20"/>
      <c r="O5" s="20"/>
      <c r="P5" s="20"/>
      <c r="Q5" s="20"/>
      <c r="R5" s="20"/>
      <c r="S5" s="20"/>
      <c r="T5" s="20"/>
      <c r="U5" s="20"/>
      <c r="V5" s="20"/>
    </row>
    <row r="6" spans="1:22" ht="19" x14ac:dyDescent="0.25">
      <c r="A6" s="20"/>
      <c r="B6" s="29" t="s">
        <v>548</v>
      </c>
      <c r="C6" s="27">
        <v>23663800000</v>
      </c>
      <c r="D6" s="27">
        <v>24963300000</v>
      </c>
      <c r="E6" s="27">
        <v>28180000000</v>
      </c>
      <c r="F6" s="28">
        <v>23566300000</v>
      </c>
      <c r="G6" s="20"/>
      <c r="H6" s="20"/>
      <c r="I6" s="20"/>
      <c r="J6" s="20"/>
      <c r="K6" s="20"/>
      <c r="L6" s="20"/>
      <c r="M6" s="20"/>
      <c r="N6" s="20"/>
      <c r="O6" s="20"/>
      <c r="P6" s="20"/>
      <c r="Q6" s="20"/>
      <c r="R6" s="20"/>
      <c r="S6" s="20"/>
      <c r="T6" s="20"/>
      <c r="U6" s="20"/>
      <c r="V6" s="20"/>
    </row>
    <row r="7" spans="1:22" ht="19" x14ac:dyDescent="0.25">
      <c r="A7" s="20"/>
      <c r="B7" s="29" t="s">
        <v>549</v>
      </c>
      <c r="C7" s="27">
        <v>5883200000</v>
      </c>
      <c r="D7" s="27">
        <v>6569200000</v>
      </c>
      <c r="E7" s="27">
        <v>8767400000</v>
      </c>
      <c r="F7" s="28">
        <v>4558300000</v>
      </c>
      <c r="G7" s="20"/>
      <c r="H7" s="20"/>
      <c r="I7" s="20"/>
      <c r="J7" s="20"/>
      <c r="K7" s="20"/>
      <c r="L7" s="20"/>
      <c r="M7" s="20"/>
      <c r="N7" s="20"/>
      <c r="O7" s="20"/>
      <c r="P7" s="20"/>
      <c r="Q7" s="20"/>
      <c r="R7" s="20"/>
      <c r="S7" s="20"/>
      <c r="T7" s="20"/>
      <c r="U7" s="20"/>
      <c r="V7" s="20"/>
    </row>
    <row r="8" spans="1:22" ht="19" x14ac:dyDescent="0.25">
      <c r="A8" s="20"/>
      <c r="B8" s="29" t="s">
        <v>550</v>
      </c>
      <c r="C8" s="27">
        <v>8724500000</v>
      </c>
      <c r="D8" s="27">
        <v>8679900000</v>
      </c>
      <c r="E8" s="27">
        <v>7820200000</v>
      </c>
      <c r="F8" s="28">
        <v>7941600000</v>
      </c>
      <c r="G8" s="20"/>
      <c r="H8" s="20"/>
      <c r="I8" s="20"/>
      <c r="J8" s="20"/>
      <c r="K8" s="20"/>
      <c r="L8" s="20"/>
      <c r="M8" s="20"/>
      <c r="N8" s="20"/>
      <c r="O8" s="20"/>
      <c r="P8" s="20"/>
      <c r="Q8" s="20"/>
      <c r="R8" s="20"/>
      <c r="S8" s="20"/>
      <c r="T8" s="20"/>
      <c r="U8" s="20"/>
      <c r="V8" s="20"/>
    </row>
    <row r="9" spans="1:22" ht="19" x14ac:dyDescent="0.25">
      <c r="A9" s="20"/>
      <c r="B9" s="29" t="s">
        <v>551</v>
      </c>
      <c r="C9" s="27">
        <v>14607700000</v>
      </c>
      <c r="D9" s="27">
        <v>15249100000</v>
      </c>
      <c r="E9" s="27">
        <v>16587600000</v>
      </c>
      <c r="F9" s="28">
        <v>12499900000</v>
      </c>
      <c r="G9" s="20"/>
      <c r="H9" s="20"/>
      <c r="I9" s="20"/>
      <c r="J9" s="20"/>
      <c r="K9" s="20"/>
      <c r="L9" s="20"/>
      <c r="M9" s="20"/>
      <c r="N9" s="20"/>
      <c r="O9" s="20"/>
      <c r="P9" s="20"/>
      <c r="Q9" s="20"/>
      <c r="R9" s="20"/>
      <c r="S9" s="20"/>
      <c r="T9" s="20"/>
      <c r="U9" s="20"/>
      <c r="V9" s="20"/>
    </row>
    <row r="10" spans="1:22" ht="19" x14ac:dyDescent="0.25">
      <c r="A10" s="20"/>
      <c r="B10" s="29" t="s">
        <v>552</v>
      </c>
      <c r="C10" s="27">
        <v>2916300000</v>
      </c>
      <c r="D10" s="27">
        <v>2999600000</v>
      </c>
      <c r="E10" s="27">
        <v>1368100000</v>
      </c>
      <c r="F10" s="28">
        <v>1549300000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620300000</v>
      </c>
      <c r="F11" s="28">
        <v>1370300000</v>
      </c>
      <c r="G11" s="20"/>
      <c r="H11" s="20"/>
      <c r="I11" s="20"/>
      <c r="J11" s="20"/>
      <c r="K11" s="20"/>
      <c r="L11" s="20"/>
      <c r="M11" s="20"/>
      <c r="N11" s="20"/>
      <c r="O11" s="20"/>
      <c r="P11" s="20"/>
      <c r="Q11" s="20"/>
      <c r="R11" s="20"/>
      <c r="S11" s="20"/>
      <c r="T11" s="20"/>
      <c r="U11" s="20"/>
      <c r="V11" s="20"/>
    </row>
    <row r="12" spans="1:22" ht="19" x14ac:dyDescent="0.25">
      <c r="A12" s="20"/>
      <c r="B12" s="29" t="s">
        <v>554</v>
      </c>
      <c r="C12" s="27">
        <v>8540200000</v>
      </c>
      <c r="D12" s="27">
        <v>9333300000</v>
      </c>
      <c r="E12" s="27">
        <v>8742400000</v>
      </c>
      <c r="F12" s="28">
        <v>7542200000</v>
      </c>
      <c r="G12" s="20"/>
      <c r="H12" s="20"/>
      <c r="I12" s="20"/>
      <c r="J12" s="20"/>
      <c r="K12" s="20"/>
      <c r="L12" s="20"/>
      <c r="M12" s="20"/>
      <c r="N12" s="20"/>
      <c r="O12" s="20"/>
      <c r="P12" s="20"/>
      <c r="Q12" s="20"/>
      <c r="R12" s="20"/>
      <c r="S12" s="20"/>
      <c r="T12" s="20"/>
      <c r="U12" s="20"/>
      <c r="V12" s="20"/>
    </row>
    <row r="13" spans="1:22" ht="19" x14ac:dyDescent="0.25">
      <c r="A13" s="20"/>
      <c r="B13" s="29" t="s">
        <v>555</v>
      </c>
      <c r="C13" s="27">
        <v>9056100000</v>
      </c>
      <c r="D13" s="27">
        <v>9714200000</v>
      </c>
      <c r="E13" s="27">
        <v>11592400000</v>
      </c>
      <c r="F13" s="28">
        <v>11066400000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1191300000</v>
      </c>
      <c r="D17" s="34">
        <v>-1459500000</v>
      </c>
      <c r="E17" s="34">
        <v>663100000</v>
      </c>
      <c r="F17" s="35">
        <v>2022100000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0.54901147518318816</v>
      </c>
      <c r="D24" s="50">
        <f>D17/(D4)</f>
        <v>-0.62024563341974415</v>
      </c>
      <c r="E24" s="50">
        <f>E17/(E4)</f>
        <v>0.28376412187606986</v>
      </c>
      <c r="F24" s="51">
        <f>F17/(F4)</f>
        <v>1.0248340175358572</v>
      </c>
      <c r="G24" s="46">
        <f>(IF(C24 &gt; 0.5, 100, IF(C24 &gt;= 0.2, 50, 0))) +
  (IF(D24 &gt; 0.5, 100, IF(D24 &gt;= 0.2, 50, 0))) +
  (IF(E24 &gt; 0.5, 100, IF(E24 &gt;= 0.2, 50, 0))) +
  (IF(F24 &gt; 0.5, 100, IF(F24 &gt;= 0.2, 50, 0)))</f>
        <v>250</v>
      </c>
      <c r="H24" s="47" t="s">
        <v>571</v>
      </c>
      <c r="I24" s="20"/>
      <c r="J24" s="20"/>
      <c r="K24" s="20"/>
      <c r="L24" s="20"/>
      <c r="M24" s="20"/>
      <c r="N24" s="20"/>
      <c r="O24" s="20"/>
      <c r="P24" s="20"/>
      <c r="Q24" s="20"/>
      <c r="R24" s="20"/>
      <c r="S24" s="20"/>
      <c r="T24" s="20"/>
      <c r="U24" s="20"/>
      <c r="V24" s="20"/>
    </row>
    <row r="25" spans="1:22" x14ac:dyDescent="0.2">
      <c r="A25" s="20"/>
      <c r="B25" s="39" t="s">
        <v>487</v>
      </c>
      <c r="C25" s="50">
        <f>C17/C6</f>
        <v>5.03427175686069E-2</v>
      </c>
      <c r="D25" s="50">
        <f>D17/D6</f>
        <v>-5.8465827835262163E-2</v>
      </c>
      <c r="E25" s="50">
        <f>E17/E6</f>
        <v>2.3530872959545777E-2</v>
      </c>
      <c r="F25" s="51">
        <f>F17/F6</f>
        <v>8.5804729635114554E-2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0.36868550275103745</v>
      </c>
      <c r="D26" s="50">
        <f>D8/D6</f>
        <v>0.34770643304370819</v>
      </c>
      <c r="E26" s="50">
        <f>E8/E6</f>
        <v>0.27750887154009934</v>
      </c>
      <c r="F26" s="51">
        <f>F8/F6</f>
        <v>0.33698968442224703</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1.2201145969062177</v>
      </c>
      <c r="D27" s="50">
        <f>D9/(D13+D10)</f>
        <v>1.1994132360112633</v>
      </c>
      <c r="E27" s="50">
        <f>E9/(E13+E10)</f>
        <v>1.2798580301685891</v>
      </c>
      <c r="F27" s="51">
        <f>F9/(F13+F10)</f>
        <v>0.99082096118328744</v>
      </c>
      <c r="G27" s="46">
        <f>(IF(C27 &lt; 0.8, 100, IF(C27 &lt; 1, 50, 0))) +
  (IF(D27 &lt; 0.8, 100, IF(D27 &lt; 1, 50, 0))) +
  (IF(E27 &lt; 0.8, 100, IF(E27 &lt; 1, 50, 0))) +
  (IF(F27 &lt; 0.8, 100, IF(F27 &lt; 1, 50, 0)))</f>
        <v>50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Fail</v>
      </c>
      <c r="F28" s="53" t="str">
        <f>IF(F11=0, "Pass", "Fail")</f>
        <v>Fail</v>
      </c>
      <c r="G28" s="46">
        <f>(COUNTIF(C28:F28, "Pass") * 100) + (COUNTIF(C28:F28, "Fail") * 0)</f>
        <v>200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4.7248706633936134E-2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9.9503858875413451E-2</v>
      </c>
      <c r="D31" s="50">
        <f>D17/(D13+D10)</f>
        <v>-0.11479652031650647</v>
      </c>
      <c r="E31" s="50">
        <f>E17/(E13+E10)</f>
        <v>5.1163149569846841E-2</v>
      </c>
      <c r="F31" s="51">
        <f>F17/(F13+F10)</f>
        <v>0.16028440752395826</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599</v>
      </c>
      <c r="D2" s="23" t="s">
        <v>600</v>
      </c>
      <c r="E2" s="23" t="s">
        <v>601</v>
      </c>
      <c r="F2" s="23" t="s">
        <v>602</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0.36041666666666666</v>
      </c>
      <c r="J2" s="20"/>
      <c r="K2" s="20"/>
      <c r="L2" s="20"/>
      <c r="M2" s="20"/>
      <c r="N2" s="20"/>
      <c r="O2" s="20"/>
      <c r="P2" s="20"/>
      <c r="Q2" s="20"/>
      <c r="R2" s="20"/>
      <c r="S2" s="20"/>
      <c r="T2" s="20"/>
      <c r="U2" s="20"/>
      <c r="V2" s="20"/>
    </row>
    <row r="3" spans="1:22" ht="19" x14ac:dyDescent="0.25">
      <c r="A3" s="20"/>
      <c r="B3" s="26" t="s">
        <v>545</v>
      </c>
      <c r="C3" s="27">
        <v>1806400000</v>
      </c>
      <c r="D3" s="27">
        <v>2176600000</v>
      </c>
      <c r="E3" s="27">
        <v>1603900000</v>
      </c>
      <c r="F3" s="28">
        <v>1551400000</v>
      </c>
      <c r="G3" s="20"/>
      <c r="H3" s="20"/>
      <c r="I3" s="20"/>
      <c r="J3" s="20"/>
      <c r="K3" s="20"/>
      <c r="L3" s="20"/>
      <c r="M3" s="20"/>
      <c r="N3" s="20"/>
      <c r="O3" s="20"/>
      <c r="P3" s="20"/>
      <c r="Q3" s="20"/>
      <c r="R3" s="20"/>
      <c r="S3" s="20"/>
      <c r="T3" s="20"/>
      <c r="U3" s="20"/>
      <c r="V3" s="20"/>
    </row>
    <row r="4" spans="1:22" ht="19" x14ac:dyDescent="0.25">
      <c r="A4" s="20"/>
      <c r="B4" s="29" t="s">
        <v>546</v>
      </c>
      <c r="C4" s="27">
        <v>15799700000</v>
      </c>
      <c r="D4" s="27">
        <v>14576100000</v>
      </c>
      <c r="E4" s="27">
        <v>14605500000</v>
      </c>
      <c r="F4" s="28">
        <v>14375500000</v>
      </c>
      <c r="G4" s="20"/>
      <c r="H4" s="20"/>
      <c r="I4" s="20"/>
      <c r="J4" s="20"/>
      <c r="K4" s="20"/>
      <c r="L4" s="20"/>
      <c r="M4" s="20"/>
      <c r="N4" s="20"/>
      <c r="O4" s="20"/>
      <c r="P4" s="20"/>
      <c r="Q4" s="20"/>
      <c r="R4" s="20"/>
      <c r="S4" s="20"/>
      <c r="T4" s="20"/>
      <c r="U4" s="20"/>
      <c r="V4" s="20"/>
    </row>
    <row r="5" spans="1:22" ht="19" x14ac:dyDescent="0.25">
      <c r="A5" s="20"/>
      <c r="B5" s="29" t="s">
        <v>547</v>
      </c>
      <c r="C5" s="27">
        <v>3218300000</v>
      </c>
      <c r="D5" s="27">
        <v>3283500000</v>
      </c>
      <c r="E5" s="27">
        <v>3677300000</v>
      </c>
      <c r="F5" s="28">
        <v>3597200000</v>
      </c>
      <c r="G5" s="20"/>
      <c r="H5" s="20"/>
      <c r="I5" s="20"/>
      <c r="J5" s="20"/>
      <c r="K5" s="20"/>
      <c r="L5" s="20"/>
      <c r="M5" s="20"/>
      <c r="N5" s="20"/>
      <c r="O5" s="20"/>
      <c r="P5" s="20"/>
      <c r="Q5" s="20"/>
      <c r="R5" s="20"/>
      <c r="S5" s="20"/>
      <c r="T5" s="20"/>
      <c r="U5" s="20"/>
      <c r="V5" s="20"/>
    </row>
    <row r="6" spans="1:22" ht="19" x14ac:dyDescent="0.25">
      <c r="A6" s="20"/>
      <c r="B6" s="29" t="s">
        <v>548</v>
      </c>
      <c r="C6" s="27">
        <v>29445500000</v>
      </c>
      <c r="D6" s="27">
        <v>27978400000</v>
      </c>
      <c r="E6" s="27">
        <v>31392600000</v>
      </c>
      <c r="F6" s="28">
        <v>29374500000</v>
      </c>
      <c r="G6" s="20"/>
      <c r="H6" s="20"/>
      <c r="I6" s="20"/>
      <c r="J6" s="20"/>
      <c r="K6" s="20"/>
      <c r="L6" s="20"/>
      <c r="M6" s="20"/>
      <c r="N6" s="20"/>
      <c r="O6" s="20"/>
      <c r="P6" s="20"/>
      <c r="Q6" s="20"/>
      <c r="R6" s="20"/>
      <c r="S6" s="20"/>
      <c r="T6" s="20"/>
      <c r="U6" s="20"/>
      <c r="V6" s="20"/>
    </row>
    <row r="7" spans="1:22" ht="19" x14ac:dyDescent="0.25">
      <c r="A7" s="20"/>
      <c r="B7" s="29" t="s">
        <v>549</v>
      </c>
      <c r="C7" s="27">
        <v>9345300000</v>
      </c>
      <c r="D7" s="27">
        <v>9151800000</v>
      </c>
      <c r="E7" s="27">
        <v>8151400000</v>
      </c>
      <c r="F7" s="28">
        <v>7346800000</v>
      </c>
      <c r="G7" s="20"/>
      <c r="H7" s="20"/>
      <c r="I7" s="20"/>
      <c r="J7" s="20"/>
      <c r="K7" s="20"/>
      <c r="L7" s="20"/>
      <c r="M7" s="20"/>
      <c r="N7" s="20"/>
      <c r="O7" s="20"/>
      <c r="P7" s="20"/>
      <c r="Q7" s="20"/>
      <c r="R7" s="20"/>
      <c r="S7" s="20"/>
      <c r="T7" s="20"/>
      <c r="U7" s="20"/>
      <c r="V7" s="20"/>
    </row>
    <row r="8" spans="1:22" ht="19" x14ac:dyDescent="0.25">
      <c r="A8" s="20"/>
      <c r="B8" s="29" t="s">
        <v>550</v>
      </c>
      <c r="C8" s="27">
        <v>28088000000</v>
      </c>
      <c r="D8" s="27">
        <v>27525300000</v>
      </c>
      <c r="E8" s="27">
        <v>28555700000</v>
      </c>
      <c r="F8" s="28">
        <v>29827100000</v>
      </c>
      <c r="G8" s="20"/>
      <c r="H8" s="20"/>
      <c r="I8" s="20"/>
      <c r="J8" s="20"/>
      <c r="K8" s="20"/>
      <c r="L8" s="20"/>
      <c r="M8" s="20"/>
      <c r="N8" s="20"/>
      <c r="O8" s="20"/>
      <c r="P8" s="20"/>
      <c r="Q8" s="20"/>
      <c r="R8" s="20"/>
      <c r="S8" s="20"/>
      <c r="T8" s="20"/>
      <c r="U8" s="20"/>
      <c r="V8" s="20"/>
    </row>
    <row r="9" spans="1:22" ht="19" x14ac:dyDescent="0.25">
      <c r="A9" s="20"/>
      <c r="B9" s="29" t="s">
        <v>551</v>
      </c>
      <c r="C9" s="27">
        <v>37433300000</v>
      </c>
      <c r="D9" s="27">
        <v>36677100000</v>
      </c>
      <c r="E9" s="27">
        <v>36707100000</v>
      </c>
      <c r="F9" s="28">
        <v>37173900000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-7255800000</v>
      </c>
      <c r="D12" s="27">
        <v>-8449800000</v>
      </c>
      <c r="E12" s="27">
        <v>-6315700000</v>
      </c>
      <c r="F12" s="28">
        <v>-7815600000</v>
      </c>
      <c r="G12" s="20"/>
      <c r="H12" s="20"/>
      <c r="I12" s="20"/>
      <c r="J12" s="20"/>
      <c r="K12" s="20"/>
      <c r="L12" s="20"/>
      <c r="M12" s="20"/>
      <c r="N12" s="20"/>
      <c r="O12" s="20"/>
      <c r="P12" s="20"/>
      <c r="Q12" s="20"/>
      <c r="R12" s="20"/>
      <c r="S12" s="20"/>
      <c r="T12" s="20"/>
      <c r="U12" s="20"/>
      <c r="V12" s="20"/>
    </row>
    <row r="13" spans="1:22" ht="19" x14ac:dyDescent="0.25">
      <c r="A13" s="20"/>
      <c r="B13" s="29" t="s">
        <v>555</v>
      </c>
      <c r="C13" s="27">
        <v>-7987800000</v>
      </c>
      <c r="D13" s="27">
        <v>-8698700000</v>
      </c>
      <c r="E13" s="27">
        <v>-5314500000</v>
      </c>
      <c r="F13" s="28">
        <v>-7799400000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6008700000</v>
      </c>
      <c r="D17" s="34">
        <v>4397300000</v>
      </c>
      <c r="E17" s="34">
        <v>5989100000</v>
      </c>
      <c r="F17" s="35">
        <v>1597800000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0.38030468932954425</v>
      </c>
      <c r="D24" s="50">
        <f>D17/(D4)</f>
        <v>0.30167877552980565</v>
      </c>
      <c r="E24" s="50">
        <f>E17/(E4)</f>
        <v>0.410057854917668</v>
      </c>
      <c r="F24" s="51">
        <f>F17/(F4)</f>
        <v>0.11114743834997044</v>
      </c>
      <c r="G24" s="46">
        <f>(IF(C24 &gt; 0.5, 100, IF(C24 &gt;= 0.2, 50, 0))) +
  (IF(D24 &gt; 0.5, 100, IF(D24 &gt;= 0.2, 50, 0))) +
  (IF(E24 &gt; 0.5, 100, IF(E24 &gt;= 0.2, 50, 0))) +
  (IF(F24 &gt; 0.5, 100, IF(F24 &gt;= 0.2, 50, 0)))</f>
        <v>150</v>
      </c>
      <c r="H24" s="47" t="s">
        <v>571</v>
      </c>
      <c r="I24" s="20"/>
      <c r="J24" s="20"/>
      <c r="K24" s="20"/>
      <c r="L24" s="20"/>
      <c r="M24" s="20"/>
      <c r="N24" s="20"/>
      <c r="O24" s="20"/>
      <c r="P24" s="20"/>
      <c r="Q24" s="20"/>
      <c r="R24" s="20"/>
      <c r="S24" s="20"/>
      <c r="T24" s="20"/>
      <c r="U24" s="20"/>
      <c r="V24" s="20"/>
    </row>
    <row r="25" spans="1:22" x14ac:dyDescent="0.2">
      <c r="A25" s="20"/>
      <c r="B25" s="39" t="s">
        <v>487</v>
      </c>
      <c r="C25" s="50">
        <f>C17/C6</f>
        <v>0.20406174118286324</v>
      </c>
      <c r="D25" s="50">
        <f>D17/D6</f>
        <v>0.15716767220427186</v>
      </c>
      <c r="E25" s="50">
        <f>E17/E6</f>
        <v>0.19078062982995991</v>
      </c>
      <c r="F25" s="51">
        <f>F17/F6</f>
        <v>5.439411734667824E-2</v>
      </c>
      <c r="G25" s="46">
        <f>(IF(C25 &gt; 0.17, 100, IF(C25 &gt;= 0.1, 50, 0))) +
  (IF(D25 &gt; 0.17, 100, IF(D25 &gt;= 0.1, 50, 0))) +
  (IF(E25 &gt; 0.17, 100, IF(E25 &gt;= 0.1, 50, 0))) +
  (IF(F25 &gt; 0.17, 100, IF(F25 &gt;= 0.1, 50, 0)))</f>
        <v>250</v>
      </c>
      <c r="H25" s="47" t="s">
        <v>572</v>
      </c>
      <c r="I25" s="20"/>
      <c r="J25" s="20"/>
      <c r="K25" s="20"/>
      <c r="L25" s="20"/>
      <c r="M25" s="20"/>
      <c r="N25" s="20"/>
      <c r="O25" s="20"/>
      <c r="P25" s="20"/>
      <c r="Q25" s="20"/>
      <c r="R25" s="20"/>
      <c r="S25" s="20"/>
      <c r="T25" s="20"/>
      <c r="U25" s="20"/>
      <c r="V25" s="20"/>
    </row>
    <row r="26" spans="1:22" x14ac:dyDescent="0.2">
      <c r="A26" s="20"/>
      <c r="B26" s="39" t="s">
        <v>489</v>
      </c>
      <c r="C26" s="50">
        <f>C8/C6</f>
        <v>0.95389787913263491</v>
      </c>
      <c r="D26" s="50">
        <f>D8/D6</f>
        <v>0.98380536413804931</v>
      </c>
      <c r="E26" s="50">
        <f>E8/E6</f>
        <v>0.90963156922332011</v>
      </c>
      <c r="F26" s="51">
        <f>F8/F6</f>
        <v>1.0154079218369674</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-4.6863091214101509</v>
      </c>
      <c r="D27" s="50">
        <f>D9/(D13+D10)</f>
        <v>-4.2163886557761501</v>
      </c>
      <c r="E27" s="50">
        <f>E9/(E13+E10)</f>
        <v>-6.9069714930849564</v>
      </c>
      <c r="F27" s="51">
        <f>F9/(F13+F10)</f>
        <v>-4.7662512500961611</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1.5625947653533552E-3</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-0.75223465785322619</v>
      </c>
      <c r="D31" s="50">
        <f>D17/(D13+D10)</f>
        <v>-0.50551231793256468</v>
      </c>
      <c r="E31" s="50">
        <f>E17/(E13+E10)</f>
        <v>-1.1269357418383668</v>
      </c>
      <c r="F31" s="51">
        <f>F17/(F13+F10)</f>
        <v>-0.20486191245480423</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0.40791666666666671</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3204000000</v>
      </c>
      <c r="D4" s="27">
        <v>2815000000</v>
      </c>
      <c r="E4" s="27">
        <v>2803000000</v>
      </c>
      <c r="F4" s="28">
        <v>2874000000</v>
      </c>
      <c r="G4" s="20"/>
      <c r="H4" s="20"/>
      <c r="I4" s="20"/>
      <c r="J4" s="20"/>
      <c r="K4" s="20"/>
      <c r="L4" s="20"/>
      <c r="M4" s="20"/>
      <c r="N4" s="20"/>
      <c r="O4" s="20"/>
      <c r="P4" s="20"/>
      <c r="Q4" s="20"/>
      <c r="R4" s="20"/>
      <c r="S4" s="20"/>
      <c r="T4" s="20"/>
      <c r="U4" s="20"/>
      <c r="V4" s="20"/>
    </row>
    <row r="5" spans="1:22" ht="19" x14ac:dyDescent="0.25">
      <c r="A5" s="20"/>
      <c r="B5" s="29" t="s">
        <v>547</v>
      </c>
      <c r="C5" s="27">
        <v>7611000000</v>
      </c>
      <c r="D5" s="27">
        <v>7495000000</v>
      </c>
      <c r="E5" s="27">
        <v>7621000000</v>
      </c>
      <c r="F5" s="28">
        <v>7683000000</v>
      </c>
      <c r="G5" s="20"/>
      <c r="H5" s="20"/>
      <c r="I5" s="20"/>
      <c r="J5" s="20"/>
      <c r="K5" s="20"/>
      <c r="L5" s="20"/>
      <c r="M5" s="20"/>
      <c r="N5" s="20"/>
      <c r="O5" s="20"/>
      <c r="P5" s="20"/>
      <c r="Q5" s="20"/>
      <c r="R5" s="20"/>
      <c r="S5" s="20"/>
      <c r="T5" s="20"/>
      <c r="U5" s="20"/>
      <c r="V5" s="20"/>
    </row>
    <row r="6" spans="1:22" ht="19" x14ac:dyDescent="0.25">
      <c r="A6" s="20"/>
      <c r="B6" s="29" t="s">
        <v>548</v>
      </c>
      <c r="C6" s="27">
        <v>297258000000</v>
      </c>
      <c r="D6" s="27">
        <v>301450000000</v>
      </c>
      <c r="E6" s="27">
        <v>314624000000</v>
      </c>
      <c r="F6" s="28">
        <v>314706000000</v>
      </c>
      <c r="G6" s="20"/>
      <c r="H6" s="20"/>
      <c r="I6" s="20"/>
      <c r="J6" s="20"/>
      <c r="K6" s="20"/>
      <c r="L6" s="20"/>
      <c r="M6" s="20"/>
      <c r="N6" s="20"/>
      <c r="O6" s="20"/>
      <c r="P6" s="20"/>
      <c r="Q6" s="20"/>
      <c r="R6" s="20"/>
      <c r="S6" s="20"/>
      <c r="T6" s="20"/>
      <c r="U6" s="20"/>
      <c r="V6" s="20"/>
    </row>
    <row r="7" spans="1:22" ht="19" x14ac:dyDescent="0.25">
      <c r="A7" s="20"/>
      <c r="B7" s="29" t="s">
        <v>549</v>
      </c>
      <c r="C7" s="27">
        <v>0</v>
      </c>
      <c r="D7" s="27">
        <v>0</v>
      </c>
      <c r="E7" s="27">
        <v>0</v>
      </c>
      <c r="F7" s="28">
        <v>0</v>
      </c>
      <c r="G7" s="20"/>
      <c r="H7" s="20"/>
      <c r="I7" s="20"/>
      <c r="J7" s="20"/>
      <c r="K7" s="20"/>
      <c r="L7" s="20"/>
      <c r="M7" s="20"/>
      <c r="N7" s="20"/>
      <c r="O7" s="20"/>
      <c r="P7" s="20"/>
      <c r="Q7" s="20"/>
      <c r="R7" s="20"/>
      <c r="S7" s="20"/>
      <c r="T7" s="20"/>
      <c r="U7" s="20"/>
      <c r="V7" s="20"/>
    </row>
    <row r="8" spans="1:22" ht="19" x14ac:dyDescent="0.25">
      <c r="A8" s="20"/>
      <c r="B8" s="29" t="s">
        <v>550</v>
      </c>
      <c r="C8" s="27">
        <v>0</v>
      </c>
      <c r="D8" s="27">
        <v>0</v>
      </c>
      <c r="E8" s="27">
        <v>0</v>
      </c>
      <c r="F8" s="28">
        <v>0</v>
      </c>
      <c r="G8" s="20"/>
      <c r="H8" s="20"/>
      <c r="I8" s="20"/>
      <c r="J8" s="20"/>
      <c r="K8" s="20"/>
      <c r="L8" s="20"/>
      <c r="M8" s="20"/>
      <c r="N8" s="20"/>
      <c r="O8" s="20"/>
      <c r="P8" s="20"/>
      <c r="Q8" s="20"/>
      <c r="R8" s="20"/>
      <c r="S8" s="20"/>
      <c r="T8" s="20"/>
      <c r="U8" s="20"/>
      <c r="V8" s="20"/>
    </row>
    <row r="9" spans="1:22" ht="19" x14ac:dyDescent="0.25">
      <c r="A9" s="20"/>
      <c r="B9" s="29" t="s">
        <v>551</v>
      </c>
      <c r="C9" s="27">
        <v>273459000000</v>
      </c>
      <c r="D9" s="27">
        <v>276259000000</v>
      </c>
      <c r="E9" s="27">
        <v>287261000000</v>
      </c>
      <c r="F9" s="28">
        <v>288506000000</v>
      </c>
      <c r="G9" s="20"/>
      <c r="H9" s="20"/>
      <c r="I9" s="20"/>
      <c r="J9" s="20"/>
      <c r="K9" s="20"/>
      <c r="L9" s="20"/>
      <c r="M9" s="20"/>
      <c r="N9" s="20"/>
      <c r="O9" s="20"/>
      <c r="P9" s="20"/>
      <c r="Q9" s="20"/>
      <c r="R9" s="20"/>
      <c r="S9" s="20"/>
      <c r="T9" s="20"/>
      <c r="U9" s="20"/>
      <c r="V9" s="20"/>
    </row>
    <row r="10" spans="1:22" ht="19" x14ac:dyDescent="0.25">
      <c r="A10" s="20"/>
      <c r="B10" s="29" t="s">
        <v>552</v>
      </c>
      <c r="C10" s="27">
        <v>15025000000</v>
      </c>
      <c r="D10" s="27">
        <v>11336000000</v>
      </c>
      <c r="E10" s="27">
        <v>10009000000</v>
      </c>
      <c r="F10" s="28">
        <v>10609000000</v>
      </c>
      <c r="G10" s="20"/>
      <c r="H10" s="20"/>
      <c r="I10" s="20"/>
      <c r="J10" s="20"/>
      <c r="K10" s="20"/>
      <c r="L10" s="20"/>
      <c r="M10" s="20"/>
      <c r="N10" s="20"/>
      <c r="O10" s="20"/>
      <c r="P10" s="20"/>
      <c r="Q10" s="20"/>
      <c r="R10" s="20"/>
      <c r="S10" s="20"/>
      <c r="T10" s="20"/>
      <c r="U10" s="20"/>
      <c r="V10" s="20"/>
    </row>
    <row r="11" spans="1:22" ht="19" x14ac:dyDescent="0.25">
      <c r="A11" s="20"/>
      <c r="B11" s="29" t="s">
        <v>553</v>
      </c>
      <c r="C11" s="27">
        <v>1976000000</v>
      </c>
      <c r="D11" s="27">
        <v>1976000000</v>
      </c>
      <c r="E11" s="27">
        <v>1976000000</v>
      </c>
      <c r="F11" s="28">
        <v>2471000000</v>
      </c>
      <c r="G11" s="20"/>
      <c r="H11" s="20"/>
      <c r="I11" s="20"/>
      <c r="J11" s="20"/>
      <c r="K11" s="20"/>
      <c r="L11" s="20"/>
      <c r="M11" s="20"/>
      <c r="N11" s="20"/>
      <c r="O11" s="20"/>
      <c r="P11" s="20"/>
      <c r="Q11" s="20"/>
      <c r="R11" s="20"/>
      <c r="S11" s="20"/>
      <c r="T11" s="20"/>
      <c r="U11" s="20"/>
      <c r="V11" s="20"/>
    </row>
    <row r="12" spans="1:22" ht="19" x14ac:dyDescent="0.25">
      <c r="A12" s="20"/>
      <c r="B12" s="29" t="s">
        <v>554</v>
      </c>
      <c r="C12" s="27">
        <v>27957000000</v>
      </c>
      <c r="D12" s="27">
        <v>27028000000</v>
      </c>
      <c r="E12" s="27">
        <v>25238000000</v>
      </c>
      <c r="F12" s="28">
        <v>23442000000</v>
      </c>
      <c r="G12" s="20"/>
      <c r="H12" s="20"/>
      <c r="I12" s="20"/>
      <c r="J12" s="20"/>
      <c r="K12" s="20"/>
      <c r="L12" s="20"/>
      <c r="M12" s="20"/>
      <c r="N12" s="20"/>
      <c r="O12" s="20"/>
      <c r="P12" s="20"/>
      <c r="Q12" s="20"/>
      <c r="R12" s="20"/>
      <c r="S12" s="20"/>
      <c r="T12" s="20"/>
      <c r="U12" s="20"/>
      <c r="V12" s="20"/>
    </row>
    <row r="13" spans="1:22" ht="19" x14ac:dyDescent="0.25">
      <c r="A13" s="20"/>
      <c r="B13" s="29" t="s">
        <v>555</v>
      </c>
      <c r="C13" s="27">
        <v>23799000000</v>
      </c>
      <c r="D13" s="27">
        <v>25191000000</v>
      </c>
      <c r="E13" s="27">
        <v>27363000000</v>
      </c>
      <c r="F13" s="28">
        <v>26200000000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690000000</v>
      </c>
      <c r="D17" s="34">
        <v>11954000000</v>
      </c>
      <c r="E17" s="34">
        <v>-6710000000</v>
      </c>
      <c r="F17" s="35">
        <v>3532000000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Fail</v>
      </c>
      <c r="F23" s="49" t="str">
        <f>IF(F17&gt;F7, "Pass", "Fail")</f>
        <v>Pass</v>
      </c>
      <c r="G23" s="46">
        <f>(COUNTIF(C23:F23, "Pass") * 100) + (COUNTIF(C23:F23, "Fail") * 0)</f>
        <v>300</v>
      </c>
      <c r="H23" s="47" t="s">
        <v>570</v>
      </c>
      <c r="I23" s="20"/>
      <c r="J23" s="20"/>
      <c r="K23" s="20"/>
      <c r="L23" s="20"/>
      <c r="M23" s="20"/>
      <c r="N23" s="20"/>
      <c r="O23" s="20"/>
      <c r="P23" s="20"/>
      <c r="Q23" s="20"/>
      <c r="R23" s="20"/>
      <c r="S23" s="20"/>
      <c r="T23" s="20"/>
      <c r="U23" s="20"/>
      <c r="V23" s="20"/>
    </row>
    <row r="24" spans="1:22" x14ac:dyDescent="0.2">
      <c r="A24" s="20"/>
      <c r="B24" s="39" t="s">
        <v>499</v>
      </c>
      <c r="C24" s="50">
        <f>C17/(C4)</f>
        <v>0.21535580524344569</v>
      </c>
      <c r="D24" s="50">
        <f>D17/(D4)</f>
        <v>4.2465364120781528</v>
      </c>
      <c r="E24" s="50">
        <f>E17/(E4)</f>
        <v>-2.3938637174455941</v>
      </c>
      <c r="F24" s="51">
        <f>F17/(F4)</f>
        <v>1.2289491997216424</v>
      </c>
      <c r="G24" s="46">
        <f>(IF(C24 &gt; 0.5, 100, IF(C24 &gt;= 0.2, 50, 0))) +
  (IF(D24 &gt; 0.5, 100, IF(D24 &gt;= 0.2, 50, 0))) +
  (IF(E24 &gt; 0.5, 100, IF(E24 &gt;= 0.2, 50, 0))) +
  (IF(F24 &gt; 0.5, 100, IF(F24 &gt;= 0.2, 50, 0)))</f>
        <v>250</v>
      </c>
      <c r="H24" s="47" t="s">
        <v>571</v>
      </c>
      <c r="I24" s="20"/>
      <c r="J24" s="20"/>
      <c r="K24" s="20"/>
      <c r="L24" s="20"/>
      <c r="M24" s="20"/>
      <c r="N24" s="20"/>
      <c r="O24" s="20"/>
      <c r="P24" s="20"/>
      <c r="Q24" s="20"/>
      <c r="R24" s="20"/>
      <c r="S24" s="20"/>
      <c r="T24" s="20"/>
      <c r="U24" s="20"/>
      <c r="V24" s="20"/>
    </row>
    <row r="25" spans="1:22" x14ac:dyDescent="0.2">
      <c r="A25" s="20"/>
      <c r="B25" s="39" t="s">
        <v>487</v>
      </c>
      <c r="C25" s="50">
        <f>C17/C6</f>
        <v>2.321215913448923E-3</v>
      </c>
      <c r="D25" s="50">
        <f>D17/D6</f>
        <v>3.9655000829324931E-2</v>
      </c>
      <c r="E25" s="50">
        <f>E17/E6</f>
        <v>-2.1327044344995931E-2</v>
      </c>
      <c r="F25" s="51">
        <f>F17/F6</f>
        <v>1.1223173374514627E-2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v>
      </c>
      <c r="D26" s="50">
        <f>D8/D6</f>
        <v>0</v>
      </c>
      <c r="E26" s="50">
        <f>E8/E6</f>
        <v>0</v>
      </c>
      <c r="F26" s="51">
        <f>F8/F6</f>
        <v>0</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7.0435555326602106</v>
      </c>
      <c r="D27" s="50">
        <f>D9/(D13+D10)</f>
        <v>7.5631450707695675</v>
      </c>
      <c r="E27" s="50">
        <f>E9/(E13+E10)</f>
        <v>7.6865300224767203</v>
      </c>
      <c r="F27" s="51">
        <f>F9/(F13+F10)</f>
        <v>7.8379200738949715</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Fail</v>
      </c>
      <c r="D28" s="52" t="str">
        <f>IF(D11=0, "Pass", "Fail")</f>
        <v>Fail</v>
      </c>
      <c r="E28" s="52" t="str">
        <f>IF(E11=0, "Pass", "Fail")</f>
        <v>Fail</v>
      </c>
      <c r="F28" s="53" t="str">
        <f>IF(F11=0, "Pass", "Fail")</f>
        <v>Fail</v>
      </c>
      <c r="G28" s="46">
        <f>(COUNTIF(C28:F28, "Pass") * 100) + (COUNTIF(C28:F28, "Fail") * 0)</f>
        <v>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6.0637060628275598E-2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1.7772511848341232E-2</v>
      </c>
      <c r="D31" s="50">
        <f>D17/(D13+D10)</f>
        <v>0.32726476305198893</v>
      </c>
      <c r="E31" s="50">
        <f>E17/(E13+E10)</f>
        <v>-0.17954618430910843</v>
      </c>
      <c r="F31" s="51">
        <f>F17/(F13+F10)</f>
        <v>9.5954793664592905E-2</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0.78874999999999995</v>
      </c>
      <c r="J2" s="20"/>
      <c r="K2" s="20"/>
      <c r="L2" s="20"/>
      <c r="M2" s="20"/>
      <c r="N2" s="20"/>
      <c r="O2" s="20"/>
      <c r="P2" s="20"/>
      <c r="Q2" s="20"/>
      <c r="R2" s="20"/>
      <c r="S2" s="20"/>
      <c r="T2" s="20"/>
      <c r="U2" s="20"/>
      <c r="V2" s="20"/>
    </row>
    <row r="3" spans="1:22" ht="19" x14ac:dyDescent="0.25">
      <c r="A3" s="20"/>
      <c r="B3" s="26" t="s">
        <v>545</v>
      </c>
      <c r="C3" s="27">
        <v>2894632000</v>
      </c>
      <c r="D3" s="27">
        <v>3129964000</v>
      </c>
      <c r="E3" s="27">
        <v>3531130000</v>
      </c>
      <c r="F3" s="28">
        <v>1843548000</v>
      </c>
      <c r="G3" s="20"/>
      <c r="H3" s="20"/>
      <c r="I3" s="20"/>
      <c r="J3" s="20"/>
      <c r="K3" s="20"/>
      <c r="L3" s="20"/>
      <c r="M3" s="20"/>
      <c r="N3" s="20"/>
      <c r="O3" s="20"/>
      <c r="P3" s="20"/>
      <c r="Q3" s="20"/>
      <c r="R3" s="20"/>
      <c r="S3" s="20"/>
      <c r="T3" s="20"/>
      <c r="U3" s="20"/>
      <c r="V3" s="20"/>
    </row>
    <row r="4" spans="1:22" ht="19" x14ac:dyDescent="0.25">
      <c r="A4" s="20"/>
      <c r="B4" s="29" t="s">
        <v>546</v>
      </c>
      <c r="C4" s="27">
        <v>6734218000</v>
      </c>
      <c r="D4" s="27">
        <v>5373665000</v>
      </c>
      <c r="E4" s="27">
        <v>4751430000</v>
      </c>
      <c r="F4" s="28">
        <v>4105569000</v>
      </c>
      <c r="G4" s="20"/>
      <c r="H4" s="20"/>
      <c r="I4" s="20"/>
      <c r="J4" s="20"/>
      <c r="K4" s="20"/>
      <c r="L4" s="20"/>
      <c r="M4" s="20"/>
      <c r="N4" s="20"/>
      <c r="O4" s="20"/>
      <c r="P4" s="20"/>
      <c r="Q4" s="20"/>
      <c r="R4" s="20"/>
      <c r="S4" s="20"/>
      <c r="T4" s="20"/>
      <c r="U4" s="20"/>
      <c r="V4" s="20"/>
    </row>
    <row r="5" spans="1:22" ht="19" x14ac:dyDescent="0.25">
      <c r="A5" s="20"/>
      <c r="B5" s="29" t="s">
        <v>547</v>
      </c>
      <c r="C5" s="27">
        <v>477471000</v>
      </c>
      <c r="D5" s="27">
        <v>502067000</v>
      </c>
      <c r="E5" s="27">
        <v>453835000</v>
      </c>
      <c r="F5" s="28">
        <v>457226000</v>
      </c>
      <c r="G5" s="20"/>
      <c r="H5" s="20"/>
      <c r="I5" s="20"/>
      <c r="J5" s="20"/>
      <c r="K5" s="20"/>
      <c r="L5" s="20"/>
      <c r="M5" s="20"/>
      <c r="N5" s="20"/>
      <c r="O5" s="20"/>
      <c r="P5" s="20"/>
      <c r="Q5" s="20"/>
      <c r="R5" s="20"/>
      <c r="S5" s="20"/>
      <c r="T5" s="20"/>
      <c r="U5" s="20"/>
      <c r="V5" s="20"/>
    </row>
    <row r="6" spans="1:22" ht="19" x14ac:dyDescent="0.25">
      <c r="A6" s="20"/>
      <c r="B6" s="29" t="s">
        <v>548</v>
      </c>
      <c r="C6" s="27">
        <v>14908420000</v>
      </c>
      <c r="D6" s="27">
        <v>14159984000</v>
      </c>
      <c r="E6" s="27">
        <v>12531234000</v>
      </c>
      <c r="F6" s="28">
        <v>9265562000</v>
      </c>
      <c r="G6" s="20"/>
      <c r="H6" s="20"/>
      <c r="I6" s="20"/>
      <c r="J6" s="20"/>
      <c r="K6" s="20"/>
      <c r="L6" s="20"/>
      <c r="M6" s="20"/>
      <c r="N6" s="20"/>
      <c r="O6" s="20"/>
      <c r="P6" s="20"/>
      <c r="Q6" s="20"/>
      <c r="R6" s="20"/>
      <c r="S6" s="20"/>
      <c r="T6" s="20"/>
      <c r="U6" s="20"/>
      <c r="V6" s="20"/>
    </row>
    <row r="7" spans="1:22" ht="19" x14ac:dyDescent="0.25">
      <c r="A7" s="20"/>
      <c r="B7" s="29" t="s">
        <v>549</v>
      </c>
      <c r="C7" s="27">
        <v>2332296000</v>
      </c>
      <c r="D7" s="27">
        <v>2032296000</v>
      </c>
      <c r="E7" s="27">
        <v>2227369000</v>
      </c>
      <c r="F7" s="28">
        <v>1258787000</v>
      </c>
      <c r="G7" s="20"/>
      <c r="H7" s="20"/>
      <c r="I7" s="20"/>
      <c r="J7" s="20"/>
      <c r="K7" s="20"/>
      <c r="L7" s="20"/>
      <c r="M7" s="20"/>
      <c r="N7" s="20"/>
      <c r="O7" s="20"/>
      <c r="P7" s="20"/>
      <c r="Q7" s="20"/>
      <c r="R7" s="20"/>
      <c r="S7" s="20"/>
      <c r="T7" s="20"/>
      <c r="U7" s="20"/>
      <c r="V7" s="20"/>
    </row>
    <row r="8" spans="1:22" ht="19" x14ac:dyDescent="0.25">
      <c r="A8" s="20"/>
      <c r="B8" s="29" t="s">
        <v>550</v>
      </c>
      <c r="C8" s="27">
        <v>3736597000</v>
      </c>
      <c r="D8" s="27">
        <v>4031883000</v>
      </c>
      <c r="E8" s="27">
        <v>3983694000</v>
      </c>
      <c r="F8" s="28">
        <v>3658549000</v>
      </c>
      <c r="G8" s="20"/>
      <c r="H8" s="20"/>
      <c r="I8" s="20"/>
      <c r="J8" s="20"/>
      <c r="K8" s="20"/>
      <c r="L8" s="20"/>
      <c r="M8" s="20"/>
      <c r="N8" s="20"/>
      <c r="O8" s="20"/>
      <c r="P8" s="20"/>
      <c r="Q8" s="20"/>
      <c r="R8" s="20"/>
      <c r="S8" s="20"/>
      <c r="T8" s="20"/>
      <c r="U8" s="20"/>
      <c r="V8" s="20"/>
    </row>
    <row r="9" spans="1:22" ht="19" x14ac:dyDescent="0.25">
      <c r="A9" s="20"/>
      <c r="B9" s="29" t="s">
        <v>551</v>
      </c>
      <c r="C9" s="27">
        <v>6068893000</v>
      </c>
      <c r="D9" s="27">
        <v>6064179000</v>
      </c>
      <c r="E9" s="27">
        <v>6211063000</v>
      </c>
      <c r="F9" s="28">
        <v>4917336000</v>
      </c>
      <c r="G9" s="20"/>
      <c r="H9" s="20"/>
      <c r="I9" s="20"/>
      <c r="J9" s="20"/>
      <c r="K9" s="20"/>
      <c r="L9" s="20"/>
      <c r="M9" s="20"/>
      <c r="N9" s="20"/>
      <c r="O9" s="20"/>
      <c r="P9" s="20"/>
      <c r="Q9" s="20"/>
      <c r="R9" s="20"/>
      <c r="S9" s="20"/>
      <c r="T9" s="20"/>
      <c r="U9" s="20"/>
      <c r="V9" s="20"/>
    </row>
    <row r="10" spans="1:22" ht="19" x14ac:dyDescent="0.25">
      <c r="A10" s="20"/>
      <c r="B10" s="29" t="s">
        <v>552</v>
      </c>
      <c r="C10" s="27">
        <v>5897606000</v>
      </c>
      <c r="D10" s="27">
        <v>4459513000</v>
      </c>
      <c r="E10" s="27">
        <v>2674267000</v>
      </c>
      <c r="F10" s="28">
        <v>1623747000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13545590000</v>
      </c>
      <c r="D12" s="27">
        <v>11375765000</v>
      </c>
      <c r="E12" s="27">
        <v>7761417000</v>
      </c>
      <c r="F12" s="28">
        <v>4758969000</v>
      </c>
      <c r="G12" s="20"/>
      <c r="H12" s="20"/>
      <c r="I12" s="20"/>
      <c r="J12" s="20"/>
      <c r="K12" s="20"/>
      <c r="L12" s="20"/>
      <c r="M12" s="20"/>
      <c r="N12" s="20"/>
      <c r="O12" s="20"/>
      <c r="P12" s="20"/>
      <c r="Q12" s="20"/>
      <c r="R12" s="20"/>
      <c r="S12" s="20"/>
      <c r="T12" s="20"/>
      <c r="U12" s="20"/>
      <c r="V12" s="20"/>
    </row>
    <row r="13" spans="1:22" ht="19" x14ac:dyDescent="0.25">
      <c r="A13" s="20"/>
      <c r="B13" s="29" t="s">
        <v>555</v>
      </c>
      <c r="C13" s="27">
        <v>8839527000</v>
      </c>
      <c r="D13" s="27">
        <v>8095805000</v>
      </c>
      <c r="E13" s="27">
        <v>6320171000</v>
      </c>
      <c r="F13" s="28">
        <v>4348226000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3519928000</v>
      </c>
      <c r="D17" s="34">
        <v>4460403000</v>
      </c>
      <c r="E17" s="34">
        <v>2204136000</v>
      </c>
      <c r="F17" s="35">
        <v>987032000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Pass</v>
      </c>
      <c r="F21" s="45"/>
      <c r="G21" s="46">
        <f>(((COUNTIF(C21:E21, "Pass") * 100) + (COUNTIF(C21:E21, "Fail") * 0)) * (400/300)) / 2</f>
        <v>66.666666666666657</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Fail</v>
      </c>
      <c r="F23" s="49" t="str">
        <f>IF(F17&gt;F7, "Pass", "Fail")</f>
        <v>Fail</v>
      </c>
      <c r="G23" s="46">
        <f>(COUNTIF(C23:F23, "Pass") * 100) + (COUNTIF(C23:F23, "Fail") * 0)</f>
        <v>200</v>
      </c>
      <c r="H23" s="47" t="s">
        <v>570</v>
      </c>
      <c r="I23" s="20"/>
      <c r="J23" s="20"/>
      <c r="K23" s="20"/>
      <c r="L23" s="20"/>
      <c r="M23" s="20"/>
      <c r="N23" s="20"/>
      <c r="O23" s="20"/>
      <c r="P23" s="20"/>
      <c r="Q23" s="20"/>
      <c r="R23" s="20"/>
      <c r="S23" s="20"/>
      <c r="T23" s="20"/>
      <c r="U23" s="20"/>
      <c r="V23" s="20"/>
    </row>
    <row r="24" spans="1:22" x14ac:dyDescent="0.2">
      <c r="A24" s="20"/>
      <c r="B24" s="39" t="s">
        <v>499</v>
      </c>
      <c r="C24" s="50">
        <f>C17/(C4)</f>
        <v>0.52269290955534853</v>
      </c>
      <c r="D24" s="50">
        <f>D17/(D4)</f>
        <v>0.83004857950765443</v>
      </c>
      <c r="E24" s="50">
        <f>E17/(E4)</f>
        <v>0.46388897658178696</v>
      </c>
      <c r="F24" s="51">
        <f>F17/(F4)</f>
        <v>0.24041296102927512</v>
      </c>
      <c r="G24" s="46">
        <f>(IF(C24 &gt; 0.5, 100, IF(C24 &gt;= 0.2, 50, 0))) +
  (IF(D24 &gt; 0.5, 100, IF(D24 &gt;= 0.2, 50, 0))) +
  (IF(E24 &gt; 0.5, 100, IF(E24 &gt;= 0.2, 50, 0))) +
  (IF(F24 &gt; 0.5, 100, IF(F24 &gt;= 0.2, 50, 0)))</f>
        <v>300</v>
      </c>
      <c r="H24" s="47" t="s">
        <v>571</v>
      </c>
      <c r="I24" s="20"/>
      <c r="J24" s="20"/>
      <c r="K24" s="20"/>
      <c r="L24" s="20"/>
      <c r="M24" s="20"/>
      <c r="N24" s="20"/>
      <c r="O24" s="20"/>
      <c r="P24" s="20"/>
      <c r="Q24" s="20"/>
      <c r="R24" s="20"/>
      <c r="S24" s="20"/>
      <c r="T24" s="20"/>
      <c r="U24" s="20"/>
      <c r="V24" s="20"/>
    </row>
    <row r="25" spans="1:22" x14ac:dyDescent="0.2">
      <c r="A25" s="20"/>
      <c r="B25" s="39" t="s">
        <v>487</v>
      </c>
      <c r="C25" s="50">
        <f>C17/C6</f>
        <v>0.23610335635835319</v>
      </c>
      <c r="D25" s="50">
        <f>D17/D6</f>
        <v>0.31500056779725177</v>
      </c>
      <c r="E25" s="50">
        <f>E17/E6</f>
        <v>0.17589137669921415</v>
      </c>
      <c r="F25" s="51">
        <f>F17/F6</f>
        <v>0.10652694353564306</v>
      </c>
      <c r="G25" s="46">
        <f>(IF(C25 &gt; 0.17, 100, IF(C25 &gt;= 0.1, 50, 0))) +
  (IF(D25 &gt; 0.17, 100, IF(D25 &gt;= 0.1, 50, 0))) +
  (IF(E25 &gt; 0.17, 100, IF(E25 &gt;= 0.1, 50, 0))) +
  (IF(F25 &gt; 0.17, 100, IF(F25 &gt;= 0.1, 50, 0)))</f>
        <v>350</v>
      </c>
      <c r="H25" s="47" t="s">
        <v>572</v>
      </c>
      <c r="I25" s="20"/>
      <c r="J25" s="20"/>
      <c r="K25" s="20"/>
      <c r="L25" s="20"/>
      <c r="M25" s="20"/>
      <c r="N25" s="20"/>
      <c r="O25" s="20"/>
      <c r="P25" s="20"/>
      <c r="Q25" s="20"/>
      <c r="R25" s="20"/>
      <c r="S25" s="20"/>
      <c r="T25" s="20"/>
      <c r="U25" s="20"/>
      <c r="V25" s="20"/>
    </row>
    <row r="26" spans="1:22" x14ac:dyDescent="0.2">
      <c r="A26" s="20"/>
      <c r="B26" s="39" t="s">
        <v>489</v>
      </c>
      <c r="C26" s="50">
        <f>C8/C6</f>
        <v>0.25063668718750881</v>
      </c>
      <c r="D26" s="50">
        <f>D8/D6</f>
        <v>0.28473782173765166</v>
      </c>
      <c r="E26" s="50">
        <f>E8/E6</f>
        <v>0.31790117397855633</v>
      </c>
      <c r="F26" s="51">
        <f>F8/F6</f>
        <v>0.39485451611030176</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0.41180961045815356</v>
      </c>
      <c r="D27" s="50">
        <f>D9/(D13+D10)</f>
        <v>0.48299684643590868</v>
      </c>
      <c r="E27" s="50">
        <f>E9/(E13+E10)</f>
        <v>0.69054486783943592</v>
      </c>
      <c r="F27" s="51">
        <f>F9/(F13+F10)</f>
        <v>0.82340224913943849</v>
      </c>
      <c r="G27" s="46">
        <f>(IF(C27 &lt; 0.8, 100, IF(C27 &lt; 1, 50, 0))) +
  (IF(D27 &lt; 0.8, 100, IF(D27 &lt; 1, 50, 0))) +
  (IF(E27 &lt; 0.8, 100, IF(E27 &lt; 1, 50, 0))) +
  (IF(F27 &lt; 0.8, 100, IF(F27 &lt; 1, 50, 0)))</f>
        <v>350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0.42910850543294909</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0.23884754246297432</v>
      </c>
      <c r="D31" s="50">
        <f>D17/(D13+D10)</f>
        <v>0.35526005792923765</v>
      </c>
      <c r="E31" s="50">
        <f>E17/(E13+E10)</f>
        <v>0.2450554442645555</v>
      </c>
      <c r="F31" s="51">
        <f>F17/(F13+F10)</f>
        <v>0.16527737148175317</v>
      </c>
      <c r="G31" s="46">
        <f>(IF(C31 &gt; 0.23, 100, 0)) +
  (IF(D31 &gt; 0.23, 100, 0)) +
  (IF(E31 &gt; 0.23, 100, 0)) +
  (IF(F31 &gt; 0.23, 100, 0))</f>
        <v>300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626</v>
      </c>
      <c r="D2" s="23" t="s">
        <v>627</v>
      </c>
      <c r="E2" s="23" t="s">
        <v>628</v>
      </c>
      <c r="F2" s="23" t="s">
        <v>629</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0.54958333333333331</v>
      </c>
      <c r="J2" s="20"/>
      <c r="K2" s="20"/>
      <c r="L2" s="20"/>
      <c r="M2" s="20"/>
      <c r="N2" s="20"/>
      <c r="O2" s="20"/>
      <c r="P2" s="20"/>
      <c r="Q2" s="20"/>
      <c r="R2" s="20"/>
      <c r="S2" s="20"/>
      <c r="T2" s="20"/>
      <c r="U2" s="20"/>
      <c r="V2" s="20"/>
    </row>
    <row r="3" spans="1:22" ht="19" x14ac:dyDescent="0.25">
      <c r="A3" s="20"/>
      <c r="B3" s="26" t="s">
        <v>545</v>
      </c>
      <c r="C3" s="27">
        <v>674535000</v>
      </c>
      <c r="D3" s="27">
        <v>604410000</v>
      </c>
      <c r="E3" s="27">
        <v>574999000</v>
      </c>
      <c r="F3" s="28">
        <v>315067000</v>
      </c>
      <c r="G3" s="20"/>
      <c r="H3" s="20"/>
      <c r="I3" s="20"/>
      <c r="J3" s="20"/>
      <c r="K3" s="20"/>
      <c r="L3" s="20"/>
      <c r="M3" s="20"/>
      <c r="N3" s="20"/>
      <c r="O3" s="20"/>
      <c r="P3" s="20"/>
      <c r="Q3" s="20"/>
      <c r="R3" s="20"/>
      <c r="S3" s="20"/>
      <c r="T3" s="20"/>
      <c r="U3" s="20"/>
      <c r="V3" s="20"/>
    </row>
    <row r="4" spans="1:22" ht="19" x14ac:dyDescent="0.25">
      <c r="A4" s="20"/>
      <c r="B4" s="29" t="s">
        <v>546</v>
      </c>
      <c r="C4" s="27">
        <v>1938381000</v>
      </c>
      <c r="D4" s="27">
        <v>1799328000</v>
      </c>
      <c r="E4" s="27">
        <v>1741056000</v>
      </c>
      <c r="F4" s="28">
        <v>1385542000</v>
      </c>
      <c r="G4" s="20"/>
      <c r="H4" s="20"/>
      <c r="I4" s="20"/>
      <c r="J4" s="20"/>
      <c r="K4" s="20"/>
      <c r="L4" s="20"/>
      <c r="M4" s="20"/>
      <c r="N4" s="20"/>
      <c r="O4" s="20"/>
      <c r="P4" s="20"/>
      <c r="Q4" s="20"/>
      <c r="R4" s="20"/>
      <c r="S4" s="20"/>
      <c r="T4" s="20"/>
      <c r="U4" s="20"/>
      <c r="V4" s="20"/>
    </row>
    <row r="5" spans="1:22" ht="19" x14ac:dyDescent="0.25">
      <c r="A5" s="20"/>
      <c r="B5" s="29" t="s">
        <v>547</v>
      </c>
      <c r="C5" s="27">
        <v>4070712000</v>
      </c>
      <c r="D5" s="27">
        <v>3879219000</v>
      </c>
      <c r="E5" s="27">
        <v>4404343000</v>
      </c>
      <c r="F5" s="28">
        <v>3026049000</v>
      </c>
      <c r="G5" s="20"/>
      <c r="H5" s="20"/>
      <c r="I5" s="20"/>
      <c r="J5" s="20"/>
      <c r="K5" s="20"/>
      <c r="L5" s="20"/>
      <c r="M5" s="20"/>
      <c r="N5" s="20"/>
      <c r="O5" s="20"/>
      <c r="P5" s="20"/>
      <c r="Q5" s="20"/>
      <c r="R5" s="20"/>
      <c r="S5" s="20"/>
      <c r="T5" s="20"/>
      <c r="U5" s="20"/>
      <c r="V5" s="20"/>
    </row>
    <row r="6" spans="1:22" ht="19" x14ac:dyDescent="0.25">
      <c r="A6" s="20"/>
      <c r="B6" s="29" t="s">
        <v>548</v>
      </c>
      <c r="C6" s="27">
        <v>11063697000</v>
      </c>
      <c r="D6" s="27">
        <v>10821839000</v>
      </c>
      <c r="E6" s="27">
        <v>11423594000</v>
      </c>
      <c r="F6" s="28">
        <v>6574471000</v>
      </c>
      <c r="G6" s="20"/>
      <c r="H6" s="20"/>
      <c r="I6" s="20"/>
      <c r="J6" s="20"/>
      <c r="K6" s="20"/>
      <c r="L6" s="20"/>
      <c r="M6" s="20"/>
      <c r="N6" s="20"/>
      <c r="O6" s="20"/>
      <c r="P6" s="20"/>
      <c r="Q6" s="20"/>
      <c r="R6" s="20"/>
      <c r="S6" s="20"/>
      <c r="T6" s="20"/>
      <c r="U6" s="20"/>
      <c r="V6" s="20"/>
    </row>
    <row r="7" spans="1:22" ht="19" x14ac:dyDescent="0.25">
      <c r="A7" s="20"/>
      <c r="B7" s="29" t="s">
        <v>549</v>
      </c>
      <c r="C7" s="27">
        <v>931127000</v>
      </c>
      <c r="D7" s="27">
        <v>861844000</v>
      </c>
      <c r="E7" s="27">
        <v>922222000</v>
      </c>
      <c r="F7" s="28">
        <v>577920000</v>
      </c>
      <c r="G7" s="20"/>
      <c r="H7" s="20"/>
      <c r="I7" s="20"/>
      <c r="J7" s="20"/>
      <c r="K7" s="20"/>
      <c r="L7" s="20"/>
      <c r="M7" s="20"/>
      <c r="N7" s="20"/>
      <c r="O7" s="20"/>
      <c r="P7" s="20"/>
      <c r="Q7" s="20"/>
      <c r="R7" s="20"/>
      <c r="S7" s="20"/>
      <c r="T7" s="20"/>
      <c r="U7" s="20"/>
      <c r="V7" s="20"/>
    </row>
    <row r="8" spans="1:22" ht="19" x14ac:dyDescent="0.25">
      <c r="A8" s="20"/>
      <c r="B8" s="29" t="s">
        <v>550</v>
      </c>
      <c r="C8" s="27">
        <v>3817224000</v>
      </c>
      <c r="D8" s="27">
        <v>3872823000</v>
      </c>
      <c r="E8" s="27">
        <v>3956735000</v>
      </c>
      <c r="F8" s="28">
        <v>2105083000</v>
      </c>
      <c r="G8" s="20"/>
      <c r="H8" s="20"/>
      <c r="I8" s="20"/>
      <c r="J8" s="20"/>
      <c r="K8" s="20"/>
      <c r="L8" s="20"/>
      <c r="M8" s="20"/>
      <c r="N8" s="20"/>
      <c r="O8" s="20"/>
      <c r="P8" s="20"/>
      <c r="Q8" s="20"/>
      <c r="R8" s="20"/>
      <c r="S8" s="20"/>
      <c r="T8" s="20"/>
      <c r="U8" s="20"/>
      <c r="V8" s="20"/>
    </row>
    <row r="9" spans="1:22" ht="19" x14ac:dyDescent="0.25">
      <c r="A9" s="20"/>
      <c r="B9" s="29" t="s">
        <v>551</v>
      </c>
      <c r="C9" s="27">
        <v>4748351000</v>
      </c>
      <c r="D9" s="27">
        <v>4734667000</v>
      </c>
      <c r="E9" s="27">
        <v>4878957000</v>
      </c>
      <c r="F9" s="28">
        <v>2683003000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2087645000</v>
      </c>
      <c r="D12" s="27">
        <v>1911533000</v>
      </c>
      <c r="E12" s="27">
        <v>1999244000</v>
      </c>
      <c r="F12" s="28">
        <v>1939408000</v>
      </c>
      <c r="G12" s="20"/>
      <c r="H12" s="20"/>
      <c r="I12" s="20"/>
      <c r="J12" s="20"/>
      <c r="K12" s="20"/>
      <c r="L12" s="20"/>
      <c r="M12" s="20"/>
      <c r="N12" s="20"/>
      <c r="O12" s="20"/>
      <c r="P12" s="20"/>
      <c r="Q12" s="20"/>
      <c r="R12" s="20"/>
      <c r="S12" s="20"/>
      <c r="T12" s="20"/>
      <c r="U12" s="20"/>
      <c r="V12" s="20"/>
    </row>
    <row r="13" spans="1:22" ht="19" x14ac:dyDescent="0.25">
      <c r="A13" s="20"/>
      <c r="B13" s="29" t="s">
        <v>555</v>
      </c>
      <c r="C13" s="27">
        <v>6315346000</v>
      </c>
      <c r="D13" s="27">
        <v>6087172000</v>
      </c>
      <c r="E13" s="27">
        <v>6544637000</v>
      </c>
      <c r="F13" s="28">
        <v>3891468000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103679000</v>
      </c>
      <c r="D15" s="27">
        <v>98477000</v>
      </c>
      <c r="E15" s="27">
        <v>86663000</v>
      </c>
      <c r="F15" s="28">
        <v>66326000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973274000</v>
      </c>
      <c r="D17" s="34">
        <v>756947000</v>
      </c>
      <c r="E17" s="34">
        <v>684811000</v>
      </c>
      <c r="F17" s="35">
        <v>689640000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Fail</v>
      </c>
      <c r="E23" s="44" t="str">
        <f>IF(E17&gt;E7, "Pass", "Fail")</f>
        <v>Fail</v>
      </c>
      <c r="F23" s="49" t="str">
        <f>IF(F17&gt;F7, "Pass", "Fail")</f>
        <v>Pass</v>
      </c>
      <c r="G23" s="46">
        <f>(COUNTIF(C23:F23, "Pass") * 100) + (COUNTIF(C23:F23, "Fail") * 0)</f>
        <v>200</v>
      </c>
      <c r="H23" s="47" t="s">
        <v>570</v>
      </c>
      <c r="I23" s="20"/>
      <c r="J23" s="20"/>
      <c r="K23" s="20"/>
      <c r="L23" s="20"/>
      <c r="M23" s="20"/>
      <c r="N23" s="20"/>
      <c r="O23" s="20"/>
      <c r="P23" s="20"/>
      <c r="Q23" s="20"/>
      <c r="R23" s="20"/>
      <c r="S23" s="20"/>
      <c r="T23" s="20"/>
      <c r="U23" s="20"/>
      <c r="V23" s="20"/>
    </row>
    <row r="24" spans="1:22" x14ac:dyDescent="0.2">
      <c r="A24" s="20"/>
      <c r="B24" s="39" t="s">
        <v>499</v>
      </c>
      <c r="C24" s="50">
        <f>C17/(C4)</f>
        <v>0.50210665498681628</v>
      </c>
      <c r="D24" s="50">
        <f>D17/(D4)</f>
        <v>0.42068316615981077</v>
      </c>
      <c r="E24" s="50">
        <f>E17/(E4)</f>
        <v>0.3933308291060138</v>
      </c>
      <c r="F24" s="51">
        <f>F17/(F4)</f>
        <v>0.49774023450750682</v>
      </c>
      <c r="G24" s="46">
        <f>(IF(C24 &gt; 0.5, 100, IF(C24 &gt;= 0.2, 50, 0))) +
  (IF(D24 &gt; 0.5, 100, IF(D24 &gt;= 0.2, 50, 0))) +
  (IF(E24 &gt; 0.5, 100, IF(E24 &gt;= 0.2, 50, 0))) +
  (IF(F24 &gt; 0.5, 100, IF(F24 &gt;= 0.2, 50, 0)))</f>
        <v>250</v>
      </c>
      <c r="H24" s="47" t="s">
        <v>571</v>
      </c>
      <c r="I24" s="20"/>
      <c r="J24" s="20"/>
      <c r="K24" s="20"/>
      <c r="L24" s="20"/>
      <c r="M24" s="20"/>
      <c r="N24" s="20"/>
      <c r="O24" s="20"/>
      <c r="P24" s="20"/>
      <c r="Q24" s="20"/>
      <c r="R24" s="20"/>
      <c r="S24" s="20"/>
      <c r="T24" s="20"/>
      <c r="U24" s="20"/>
      <c r="V24" s="20"/>
    </row>
    <row r="25" spans="1:22" x14ac:dyDescent="0.2">
      <c r="A25" s="20"/>
      <c r="B25" s="39" t="s">
        <v>487</v>
      </c>
      <c r="C25" s="50">
        <f>C17/C6</f>
        <v>8.7970051963642895E-2</v>
      </c>
      <c r="D25" s="50">
        <f>D17/D6</f>
        <v>6.9946244811071395E-2</v>
      </c>
      <c r="E25" s="50">
        <f>E17/E6</f>
        <v>5.9947070948074659E-2</v>
      </c>
      <c r="F25" s="51">
        <f>F17/F6</f>
        <v>0.10489665252154888</v>
      </c>
      <c r="G25" s="46">
        <f>(IF(C25 &gt; 0.17, 100, IF(C25 &gt;= 0.1, 50, 0))) +
  (IF(D25 &gt; 0.17, 100, IF(D25 &gt;= 0.1, 50, 0))) +
  (IF(E25 &gt; 0.17, 100, IF(E25 &gt;= 0.1, 50, 0))) +
  (IF(F25 &gt; 0.17, 100, IF(F25 &gt;= 0.1, 50, 0)))</f>
        <v>50</v>
      </c>
      <c r="H25" s="47" t="s">
        <v>572</v>
      </c>
      <c r="I25" s="20"/>
      <c r="J25" s="20"/>
      <c r="K25" s="20"/>
      <c r="L25" s="20"/>
      <c r="M25" s="20"/>
      <c r="N25" s="20"/>
      <c r="O25" s="20"/>
      <c r="P25" s="20"/>
      <c r="Q25" s="20"/>
      <c r="R25" s="20"/>
      <c r="S25" s="20"/>
      <c r="T25" s="20"/>
      <c r="U25" s="20"/>
      <c r="V25" s="20"/>
    </row>
    <row r="26" spans="1:22" x14ac:dyDescent="0.2">
      <c r="A26" s="20"/>
      <c r="B26" s="39" t="s">
        <v>489</v>
      </c>
      <c r="C26" s="50">
        <f>C8/C6</f>
        <v>0.34502246400999592</v>
      </c>
      <c r="D26" s="50">
        <f>D8/D6</f>
        <v>0.35787106054710294</v>
      </c>
      <c r="E26" s="50">
        <f>E8/E6</f>
        <v>0.34636516318769733</v>
      </c>
      <c r="F26" s="51">
        <f>F8/F6</f>
        <v>0.32019047616150409</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0.75187503582543225</v>
      </c>
      <c r="D27" s="50">
        <f>D9/(D13+D10)</f>
        <v>0.77781061550421116</v>
      </c>
      <c r="E27" s="50">
        <f>E9/(E13+E10)</f>
        <v>0.74548932202045737</v>
      </c>
      <c r="F27" s="51">
        <f>F9/(F13+F10)</f>
        <v>0.68945780872411133</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2.6370639853134356E-2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0.15411253793537202</v>
      </c>
      <c r="D31" s="50">
        <f>D17/(D13+D10)</f>
        <v>0.12435117653977906</v>
      </c>
      <c r="E31" s="50">
        <f>E17/(E13+E10)</f>
        <v>0.1046369722262671</v>
      </c>
      <c r="F31" s="51">
        <f>F17/(F13+F10)</f>
        <v>0.1772184687115505</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0.3125</v>
      </c>
      <c r="J2" s="20"/>
      <c r="K2" s="20"/>
      <c r="L2" s="20"/>
      <c r="M2" s="20"/>
      <c r="N2" s="20"/>
      <c r="O2" s="20"/>
      <c r="P2" s="20"/>
      <c r="Q2" s="20"/>
      <c r="R2" s="20"/>
      <c r="S2" s="20"/>
      <c r="T2" s="20"/>
      <c r="U2" s="20"/>
      <c r="V2" s="20"/>
    </row>
    <row r="3" spans="1:22" ht="19" x14ac:dyDescent="0.25">
      <c r="A3" s="20"/>
      <c r="B3" s="26" t="s">
        <v>545</v>
      </c>
      <c r="C3" s="27">
        <v>4843000000</v>
      </c>
      <c r="D3" s="27">
        <v>3995000000</v>
      </c>
      <c r="E3" s="27">
        <v>3314000000</v>
      </c>
      <c r="F3" s="28">
        <v>3494000000</v>
      </c>
      <c r="G3" s="20"/>
      <c r="H3" s="20"/>
      <c r="I3" s="20"/>
      <c r="J3" s="20"/>
      <c r="K3" s="20"/>
      <c r="L3" s="20"/>
      <c r="M3" s="20"/>
      <c r="N3" s="20"/>
      <c r="O3" s="20"/>
      <c r="P3" s="20"/>
      <c r="Q3" s="20"/>
      <c r="R3" s="20"/>
      <c r="S3" s="20"/>
      <c r="T3" s="20"/>
      <c r="U3" s="20"/>
      <c r="V3" s="20"/>
    </row>
    <row r="4" spans="1:22" ht="19" x14ac:dyDescent="0.25">
      <c r="A4" s="20"/>
      <c r="B4" s="29" t="s">
        <v>546</v>
      </c>
      <c r="C4" s="27">
        <v>3215000000</v>
      </c>
      <c r="D4" s="27">
        <v>2970000000</v>
      </c>
      <c r="E4" s="27">
        <v>2833000000</v>
      </c>
      <c r="F4" s="28">
        <v>2752000000</v>
      </c>
      <c r="G4" s="20"/>
      <c r="H4" s="20"/>
      <c r="I4" s="20"/>
      <c r="J4" s="20"/>
      <c r="K4" s="20"/>
      <c r="L4" s="20"/>
      <c r="M4" s="20"/>
      <c r="N4" s="20"/>
      <c r="O4" s="20"/>
      <c r="P4" s="20"/>
      <c r="Q4" s="20"/>
      <c r="R4" s="20"/>
      <c r="S4" s="20"/>
      <c r="T4" s="20"/>
      <c r="U4" s="20"/>
      <c r="V4" s="20"/>
    </row>
    <row r="5" spans="1:22" ht="19" x14ac:dyDescent="0.25">
      <c r="A5" s="20"/>
      <c r="B5" s="29" t="s">
        <v>547</v>
      </c>
      <c r="C5" s="27">
        <v>15243000000</v>
      </c>
      <c r="D5" s="27">
        <v>14880000000</v>
      </c>
      <c r="E5" s="27">
        <v>12918000000</v>
      </c>
      <c r="F5" s="28">
        <v>12778000000</v>
      </c>
      <c r="G5" s="20"/>
      <c r="H5" s="20"/>
      <c r="I5" s="20"/>
      <c r="J5" s="20"/>
      <c r="K5" s="20"/>
      <c r="L5" s="20"/>
      <c r="M5" s="20"/>
      <c r="N5" s="20"/>
      <c r="O5" s="20"/>
      <c r="P5" s="20"/>
      <c r="Q5" s="20"/>
      <c r="R5" s="20"/>
      <c r="S5" s="20"/>
      <c r="T5" s="20"/>
      <c r="U5" s="20"/>
      <c r="V5" s="20"/>
    </row>
    <row r="6" spans="1:22" ht="19" x14ac:dyDescent="0.25">
      <c r="A6" s="20"/>
      <c r="B6" s="29" t="s">
        <v>548</v>
      </c>
      <c r="C6" s="27">
        <v>39912000000</v>
      </c>
      <c r="D6" s="27">
        <v>36884000000</v>
      </c>
      <c r="E6" s="27">
        <v>34631000000</v>
      </c>
      <c r="F6" s="28">
        <v>34330000000</v>
      </c>
      <c r="G6" s="20"/>
      <c r="H6" s="20"/>
      <c r="I6" s="20"/>
      <c r="J6" s="20"/>
      <c r="K6" s="20"/>
      <c r="L6" s="20"/>
      <c r="M6" s="20"/>
      <c r="N6" s="20"/>
      <c r="O6" s="20"/>
      <c r="P6" s="20"/>
      <c r="Q6" s="20"/>
      <c r="R6" s="20"/>
      <c r="S6" s="20"/>
      <c r="T6" s="20"/>
      <c r="U6" s="20"/>
      <c r="V6" s="20"/>
    </row>
    <row r="7" spans="1:22" ht="19" x14ac:dyDescent="0.25">
      <c r="A7" s="20"/>
      <c r="B7" s="29" t="s">
        <v>549</v>
      </c>
      <c r="C7" s="27">
        <v>7921000000</v>
      </c>
      <c r="D7" s="27">
        <v>6303000000</v>
      </c>
      <c r="E7" s="27">
        <v>4549000000</v>
      </c>
      <c r="F7" s="28">
        <v>5041000000</v>
      </c>
      <c r="G7" s="20"/>
      <c r="H7" s="20"/>
      <c r="I7" s="20"/>
      <c r="J7" s="20"/>
      <c r="K7" s="20"/>
      <c r="L7" s="20"/>
      <c r="M7" s="20"/>
      <c r="N7" s="20"/>
      <c r="O7" s="20"/>
      <c r="P7" s="20"/>
      <c r="Q7" s="20"/>
      <c r="R7" s="20"/>
      <c r="S7" s="20"/>
      <c r="T7" s="20"/>
      <c r="U7" s="20"/>
      <c r="V7" s="20"/>
    </row>
    <row r="8" spans="1:22" ht="19" x14ac:dyDescent="0.25">
      <c r="A8" s="20"/>
      <c r="B8" s="29" t="s">
        <v>550</v>
      </c>
      <c r="C8" s="27">
        <v>13398000000</v>
      </c>
      <c r="D8" s="27">
        <v>13965000000</v>
      </c>
      <c r="E8" s="27">
        <v>15205000000</v>
      </c>
      <c r="F8" s="28">
        <v>16205000000</v>
      </c>
      <c r="G8" s="20"/>
      <c r="H8" s="20"/>
      <c r="I8" s="20"/>
      <c r="J8" s="20"/>
      <c r="K8" s="20"/>
      <c r="L8" s="20"/>
      <c r="M8" s="20"/>
      <c r="N8" s="20"/>
      <c r="O8" s="20"/>
      <c r="P8" s="20"/>
      <c r="Q8" s="20"/>
      <c r="R8" s="20"/>
      <c r="S8" s="20"/>
      <c r="T8" s="20"/>
      <c r="U8" s="20"/>
      <c r="V8" s="20"/>
    </row>
    <row r="9" spans="1:22" ht="19" x14ac:dyDescent="0.25">
      <c r="A9" s="20"/>
      <c r="B9" s="29" t="s">
        <v>551</v>
      </c>
      <c r="C9" s="27">
        <v>21319000000</v>
      </c>
      <c r="D9" s="27">
        <v>20268000000</v>
      </c>
      <c r="E9" s="27">
        <v>19754000000</v>
      </c>
      <c r="F9" s="28">
        <v>21246000000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16771000000</v>
      </c>
      <c r="D12" s="27">
        <v>14765000000</v>
      </c>
      <c r="E12" s="27">
        <v>13480000000</v>
      </c>
      <c r="F12" s="28">
        <v>12462000000</v>
      </c>
      <c r="G12" s="20"/>
      <c r="H12" s="20"/>
      <c r="I12" s="20"/>
      <c r="J12" s="20"/>
      <c r="K12" s="20"/>
      <c r="L12" s="20"/>
      <c r="M12" s="20"/>
      <c r="N12" s="20"/>
      <c r="O12" s="20"/>
      <c r="P12" s="20"/>
      <c r="Q12" s="20"/>
      <c r="R12" s="20"/>
      <c r="S12" s="20"/>
      <c r="T12" s="20"/>
      <c r="U12" s="20"/>
      <c r="V12" s="20"/>
    </row>
    <row r="13" spans="1:22" ht="19" x14ac:dyDescent="0.25">
      <c r="A13" s="20"/>
      <c r="B13" s="29" t="s">
        <v>555</v>
      </c>
      <c r="C13" s="27">
        <v>18593000000</v>
      </c>
      <c r="D13" s="27">
        <v>16616000000</v>
      </c>
      <c r="E13" s="27">
        <v>14877000000</v>
      </c>
      <c r="F13" s="28">
        <v>13084000000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1388000000</v>
      </c>
      <c r="D15" s="27">
        <v>1454000000</v>
      </c>
      <c r="E15" s="27">
        <v>1235000000</v>
      </c>
      <c r="F15" s="28">
        <v>984000000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3711000000</v>
      </c>
      <c r="D17" s="34">
        <v>2624000000</v>
      </c>
      <c r="E17" s="34">
        <v>3263000000</v>
      </c>
      <c r="F17" s="35">
        <v>3277000000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Fail</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1.1542768273716952</v>
      </c>
      <c r="D24" s="50">
        <f>D17/(D4)</f>
        <v>0.88350168350168345</v>
      </c>
      <c r="E24" s="50">
        <f>E17/(E4)</f>
        <v>1.15178256265443</v>
      </c>
      <c r="F24" s="51">
        <f>F17/(F4)</f>
        <v>1.1907703488372092</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9.2979555021046295E-2</v>
      </c>
      <c r="D25" s="50">
        <f>D17/D6</f>
        <v>7.1141958572822905E-2</v>
      </c>
      <c r="E25" s="50">
        <f>E17/E6</f>
        <v>9.4221939880453923E-2</v>
      </c>
      <c r="F25" s="51">
        <f>F17/F6</f>
        <v>9.5455869501893387E-2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0.33568851473241129</v>
      </c>
      <c r="D26" s="50">
        <f>D8/D6</f>
        <v>0.37861945559049992</v>
      </c>
      <c r="E26" s="50">
        <f>E8/E6</f>
        <v>0.43905749184256881</v>
      </c>
      <c r="F26" s="51">
        <f>F8/F6</f>
        <v>0.47203612001165163</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1.1466143172161567</v>
      </c>
      <c r="D27" s="50">
        <f>D9/(D13+D10)</f>
        <v>1.2197881559942225</v>
      </c>
      <c r="E27" s="50">
        <f>E9/(E13+E10)</f>
        <v>1.3278214693822679</v>
      </c>
      <c r="F27" s="51">
        <f>F9/(F13+F10)</f>
        <v>1.6238153469886885</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0.10429219248268268</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0.19959124401656536</v>
      </c>
      <c r="D31" s="50">
        <f>D17/(D13+D10)</f>
        <v>0.15792007703418393</v>
      </c>
      <c r="E31" s="50">
        <f>E17/(E13+E10)</f>
        <v>0.21933185454056597</v>
      </c>
      <c r="F31" s="51">
        <f>F17/(F13+F10)</f>
        <v>0.25045857535921734</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604</v>
      </c>
      <c r="D2" s="23" t="s">
        <v>605</v>
      </c>
      <c r="E2" s="23" t="s">
        <v>606</v>
      </c>
      <c r="F2" s="23" t="s">
        <v>620</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0.41916666666666663</v>
      </c>
      <c r="J2" s="20"/>
      <c r="K2" s="20"/>
      <c r="L2" s="20"/>
      <c r="M2" s="20"/>
      <c r="N2" s="20"/>
      <c r="O2" s="20"/>
      <c r="P2" s="20"/>
      <c r="Q2" s="20"/>
      <c r="R2" s="20"/>
      <c r="S2" s="20"/>
      <c r="T2" s="20"/>
      <c r="U2" s="20"/>
      <c r="V2" s="20"/>
    </row>
    <row r="3" spans="1:22" ht="19" x14ac:dyDescent="0.25">
      <c r="A3" s="20"/>
      <c r="B3" s="26" t="s">
        <v>545</v>
      </c>
      <c r="C3" s="27">
        <v>1445564000</v>
      </c>
      <c r="D3" s="27">
        <v>1545606000</v>
      </c>
      <c r="E3" s="27">
        <v>1040964000</v>
      </c>
      <c r="F3" s="28">
        <v>851498000</v>
      </c>
      <c r="G3" s="20"/>
      <c r="H3" s="20"/>
      <c r="I3" s="20"/>
      <c r="J3" s="20"/>
      <c r="K3" s="20"/>
      <c r="L3" s="20"/>
      <c r="M3" s="20"/>
      <c r="N3" s="20"/>
      <c r="O3" s="20"/>
      <c r="P3" s="20"/>
      <c r="Q3" s="20"/>
      <c r="R3" s="20"/>
      <c r="S3" s="20"/>
      <c r="T3" s="20"/>
      <c r="U3" s="20"/>
      <c r="V3" s="20"/>
    </row>
    <row r="4" spans="1:22" ht="19" x14ac:dyDescent="0.25">
      <c r="A4" s="20"/>
      <c r="B4" s="29" t="s">
        <v>546</v>
      </c>
      <c r="C4" s="27">
        <v>290240000</v>
      </c>
      <c r="D4" s="27">
        <v>285972000</v>
      </c>
      <c r="E4" s="27">
        <v>294760000</v>
      </c>
      <c r="F4" s="28">
        <v>257569000</v>
      </c>
      <c r="G4" s="20"/>
      <c r="H4" s="20"/>
      <c r="I4" s="20"/>
      <c r="J4" s="20"/>
      <c r="K4" s="20"/>
      <c r="L4" s="20"/>
      <c r="M4" s="20"/>
      <c r="N4" s="20"/>
      <c r="O4" s="20"/>
      <c r="P4" s="20"/>
      <c r="Q4" s="20"/>
      <c r="R4" s="20"/>
      <c r="S4" s="20"/>
      <c r="T4" s="20"/>
      <c r="U4" s="20"/>
      <c r="V4" s="20"/>
    </row>
    <row r="5" spans="1:22" ht="19" x14ac:dyDescent="0.25">
      <c r="A5" s="20"/>
      <c r="B5" s="29" t="s">
        <v>547</v>
      </c>
      <c r="C5" s="27">
        <v>0</v>
      </c>
      <c r="D5" s="27">
        <v>0</v>
      </c>
      <c r="E5" s="27">
        <v>0</v>
      </c>
      <c r="F5" s="28">
        <v>0</v>
      </c>
      <c r="G5" s="20"/>
      <c r="H5" s="20"/>
      <c r="I5" s="20"/>
      <c r="J5" s="20"/>
      <c r="K5" s="20"/>
      <c r="L5" s="20"/>
      <c r="M5" s="20"/>
      <c r="N5" s="20"/>
      <c r="O5" s="20"/>
      <c r="P5" s="20"/>
      <c r="Q5" s="20"/>
      <c r="R5" s="20"/>
      <c r="S5" s="20"/>
      <c r="T5" s="20"/>
      <c r="U5" s="20"/>
      <c r="V5" s="20"/>
    </row>
    <row r="6" spans="1:22" ht="19" x14ac:dyDescent="0.25">
      <c r="A6" s="20"/>
      <c r="B6" s="29" t="s">
        <v>548</v>
      </c>
      <c r="C6" s="27">
        <v>3674729000</v>
      </c>
      <c r="D6" s="27">
        <v>3205077000</v>
      </c>
      <c r="E6" s="27">
        <v>2241964000</v>
      </c>
      <c r="F6" s="28">
        <v>1918646000</v>
      </c>
      <c r="G6" s="20"/>
      <c r="H6" s="20"/>
      <c r="I6" s="20"/>
      <c r="J6" s="20"/>
      <c r="K6" s="20"/>
      <c r="L6" s="20"/>
      <c r="M6" s="20"/>
      <c r="N6" s="20"/>
      <c r="O6" s="20"/>
      <c r="P6" s="20"/>
      <c r="Q6" s="20"/>
      <c r="R6" s="20"/>
      <c r="S6" s="20"/>
      <c r="T6" s="20"/>
      <c r="U6" s="20"/>
      <c r="V6" s="20"/>
    </row>
    <row r="7" spans="1:22" ht="19" x14ac:dyDescent="0.25">
      <c r="A7" s="20"/>
      <c r="B7" s="29" t="s">
        <v>549</v>
      </c>
      <c r="C7" s="27">
        <v>1374652000</v>
      </c>
      <c r="D7" s="27">
        <v>1470024000</v>
      </c>
      <c r="E7" s="27">
        <v>968896000</v>
      </c>
      <c r="F7" s="28">
        <v>707635000</v>
      </c>
      <c r="G7" s="20"/>
      <c r="H7" s="20"/>
      <c r="I7" s="20"/>
      <c r="J7" s="20"/>
      <c r="K7" s="20"/>
      <c r="L7" s="20"/>
      <c r="M7" s="20"/>
      <c r="N7" s="20"/>
      <c r="O7" s="20"/>
      <c r="P7" s="20"/>
      <c r="Q7" s="20"/>
      <c r="R7" s="20"/>
      <c r="S7" s="20"/>
      <c r="T7" s="20"/>
      <c r="U7" s="20"/>
      <c r="V7" s="20"/>
    </row>
    <row r="8" spans="1:22" ht="19" x14ac:dyDescent="0.25">
      <c r="A8" s="20"/>
      <c r="B8" s="29" t="s">
        <v>550</v>
      </c>
      <c r="C8" s="27">
        <v>327907000</v>
      </c>
      <c r="D8" s="27">
        <v>309306000</v>
      </c>
      <c r="E8" s="27">
        <v>176670000</v>
      </c>
      <c r="F8" s="28">
        <v>145304000</v>
      </c>
      <c r="G8" s="20"/>
      <c r="H8" s="20"/>
      <c r="I8" s="20"/>
      <c r="J8" s="20"/>
      <c r="K8" s="20"/>
      <c r="L8" s="20"/>
      <c r="M8" s="20"/>
      <c r="N8" s="20"/>
      <c r="O8" s="20"/>
      <c r="P8" s="20"/>
      <c r="Q8" s="20"/>
      <c r="R8" s="20"/>
      <c r="S8" s="20"/>
      <c r="T8" s="20"/>
      <c r="U8" s="20"/>
      <c r="V8" s="20"/>
    </row>
    <row r="9" spans="1:22" ht="19" x14ac:dyDescent="0.25">
      <c r="A9" s="20"/>
      <c r="B9" s="29" t="s">
        <v>551</v>
      </c>
      <c r="C9" s="27">
        <v>1702559000</v>
      </c>
      <c r="D9" s="27">
        <v>1779330000</v>
      </c>
      <c r="E9" s="27">
        <v>1145566000</v>
      </c>
      <c r="F9" s="28">
        <v>852939000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20491000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1433014000</v>
      </c>
      <c r="D12" s="27">
        <v>942923000</v>
      </c>
      <c r="E12" s="27">
        <v>657760000</v>
      </c>
      <c r="F12" s="28">
        <v>696211000</v>
      </c>
      <c r="G12" s="20"/>
      <c r="H12" s="20"/>
      <c r="I12" s="20"/>
      <c r="J12" s="20"/>
      <c r="K12" s="20"/>
      <c r="L12" s="20"/>
      <c r="M12" s="20"/>
      <c r="N12" s="20"/>
      <c r="O12" s="20"/>
      <c r="P12" s="20"/>
      <c r="Q12" s="20"/>
      <c r="R12" s="20"/>
      <c r="S12" s="20"/>
      <c r="T12" s="20"/>
      <c r="U12" s="20"/>
      <c r="V12" s="20"/>
    </row>
    <row r="13" spans="1:22" ht="19" x14ac:dyDescent="0.25">
      <c r="A13" s="20"/>
      <c r="B13" s="29" t="s">
        <v>555</v>
      </c>
      <c r="C13" s="27">
        <v>1972170000</v>
      </c>
      <c r="D13" s="27">
        <v>1425747000</v>
      </c>
      <c r="E13" s="27">
        <v>1096398000</v>
      </c>
      <c r="F13" s="28">
        <v>1065707000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307260000</v>
      </c>
      <c r="D15" s="27">
        <v>272273000</v>
      </c>
      <c r="E15" s="27">
        <v>224369000</v>
      </c>
      <c r="F15" s="28">
        <v>221478000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663580000</v>
      </c>
      <c r="D17" s="34">
        <v>-440801000</v>
      </c>
      <c r="E17" s="34">
        <v>122955000</v>
      </c>
      <c r="F17" s="35">
        <v>-30334000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2.2863147739801541</v>
      </c>
      <c r="D24" s="50">
        <f>D17/(D4)</f>
        <v>-1.5414131453429007</v>
      </c>
      <c r="E24" s="50">
        <f>E17/(E4)</f>
        <v>0.41713597503053329</v>
      </c>
      <c r="F24" s="51">
        <f>F17/(F4)</f>
        <v>-0.11777038385830593</v>
      </c>
      <c r="G24" s="46">
        <f>(IF(C24 &gt; 0.5, 100, IF(C24 &gt;= 0.2, 50, 0))) +
  (IF(D24 &gt; 0.5, 100, IF(D24 &gt;= 0.2, 50, 0))) +
  (IF(E24 &gt; 0.5, 100, IF(E24 &gt;= 0.2, 50, 0))) +
  (IF(F24 &gt; 0.5, 100, IF(F24 &gt;= 0.2, 50, 0)))</f>
        <v>150</v>
      </c>
      <c r="H24" s="47" t="s">
        <v>571</v>
      </c>
      <c r="I24" s="20"/>
      <c r="J24" s="20"/>
      <c r="K24" s="20"/>
      <c r="L24" s="20"/>
      <c r="M24" s="20"/>
      <c r="N24" s="20"/>
      <c r="O24" s="20"/>
      <c r="P24" s="20"/>
      <c r="Q24" s="20"/>
      <c r="R24" s="20"/>
      <c r="S24" s="20"/>
      <c r="T24" s="20"/>
      <c r="U24" s="20"/>
      <c r="V24" s="20"/>
    </row>
    <row r="25" spans="1:22" x14ac:dyDescent="0.2">
      <c r="A25" s="20"/>
      <c r="B25" s="39" t="s">
        <v>487</v>
      </c>
      <c r="C25" s="50">
        <f>C17/C6</f>
        <v>0.18057930258258501</v>
      </c>
      <c r="D25" s="50">
        <f>D17/D6</f>
        <v>-0.13753210921297679</v>
      </c>
      <c r="E25" s="50">
        <f>E17/E6</f>
        <v>5.4842539844529171E-2</v>
      </c>
      <c r="F25" s="51">
        <f>F17/F6</f>
        <v>-1.5810107753071699E-2</v>
      </c>
      <c r="G25" s="46">
        <f>(IF(C25 &gt; 0.17, 100, IF(C25 &gt;= 0.1, 50, 0))) +
  (IF(D25 &gt; 0.17, 100, IF(D25 &gt;= 0.1, 50, 0))) +
  (IF(E25 &gt; 0.17, 100, IF(E25 &gt;= 0.1, 50, 0))) +
  (IF(F25 &gt; 0.17, 100, IF(F25 &gt;= 0.1, 50, 0)))</f>
        <v>100</v>
      </c>
      <c r="H25" s="47" t="s">
        <v>572</v>
      </c>
      <c r="I25" s="20"/>
      <c r="J25" s="20"/>
      <c r="K25" s="20"/>
      <c r="L25" s="20"/>
      <c r="M25" s="20"/>
      <c r="N25" s="20"/>
      <c r="O25" s="20"/>
      <c r="P25" s="20"/>
      <c r="Q25" s="20"/>
      <c r="R25" s="20"/>
      <c r="S25" s="20"/>
      <c r="T25" s="20"/>
      <c r="U25" s="20"/>
      <c r="V25" s="20"/>
    </row>
    <row r="26" spans="1:22" x14ac:dyDescent="0.2">
      <c r="A26" s="20"/>
      <c r="B26" s="39" t="s">
        <v>489</v>
      </c>
      <c r="C26" s="50">
        <f>C8/C6</f>
        <v>8.9232974730925743E-2</v>
      </c>
      <c r="D26" s="50">
        <f>D8/D6</f>
        <v>9.6505013764099895E-2</v>
      </c>
      <c r="E26" s="50">
        <f>E8/E6</f>
        <v>7.8801443734154514E-2</v>
      </c>
      <c r="F26" s="51">
        <f>F8/F6</f>
        <v>7.5732573908892001E-2</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0.86329221111770282</v>
      </c>
      <c r="D27" s="50">
        <f>D9/(D13+D10)</f>
        <v>1.2479984176715784</v>
      </c>
      <c r="E27" s="50">
        <f>E9/(E13+E10)</f>
        <v>1.0448450289037374</v>
      </c>
      <c r="F27" s="51">
        <f>F9/(F13+F10)</f>
        <v>0.78525186015809267</v>
      </c>
      <c r="G27" s="46">
        <f>(IF(C27 &lt; 0.8, 100, IF(C27 &lt; 1, 50, 0))) +
  (IF(D27 &lt; 0.8, 100, IF(D27 &lt; 1, 50, 0))) +
  (IF(E27 &lt; 0.8, 100, IF(E27 &lt; 1, 50, 0))) +
  (IF(F27 &lt; 0.8, 100, IF(F27 &lt; 1, 50, 0)))</f>
        <v>150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0.29935492749500742</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Pass</v>
      </c>
      <c r="G30" s="46">
        <f>(COUNTIF(C30:F30, "Pass") * 100) + (COUNTIF(C30:F30, "Fail") * 0)</f>
        <v>100</v>
      </c>
      <c r="H30" s="47" t="s">
        <v>579</v>
      </c>
      <c r="I30" s="20"/>
      <c r="J30" s="20"/>
      <c r="K30" s="20"/>
      <c r="L30" s="20"/>
      <c r="M30" s="20"/>
      <c r="N30" s="20"/>
      <c r="O30" s="20"/>
      <c r="P30" s="20"/>
      <c r="Q30" s="20"/>
      <c r="R30" s="20"/>
      <c r="S30" s="20"/>
      <c r="T30" s="20"/>
      <c r="U30" s="20"/>
      <c r="V30" s="20"/>
    </row>
    <row r="31" spans="1:22" x14ac:dyDescent="0.2">
      <c r="A31" s="20"/>
      <c r="B31" s="39" t="s">
        <v>580</v>
      </c>
      <c r="C31" s="50">
        <f>C17/(C13+C10)</f>
        <v>0.33647200799119753</v>
      </c>
      <c r="D31" s="50">
        <f>D17/(D13+D10)</f>
        <v>-0.30917196388980656</v>
      </c>
      <c r="E31" s="50">
        <f>E17/(E13+E10)</f>
        <v>0.11214449497354063</v>
      </c>
      <c r="F31" s="51">
        <f>F17/(F13+F10)</f>
        <v>-2.792676841607147E-2</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t="e">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#DIV/0!</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0</v>
      </c>
      <c r="D4" s="27">
        <v>0</v>
      </c>
      <c r="E4" s="27">
        <v>0</v>
      </c>
      <c r="F4" s="28">
        <v>0</v>
      </c>
      <c r="G4" s="20"/>
      <c r="H4" s="20"/>
      <c r="I4" s="20"/>
      <c r="J4" s="20"/>
      <c r="K4" s="20"/>
      <c r="L4" s="20"/>
      <c r="M4" s="20"/>
      <c r="N4" s="20"/>
      <c r="O4" s="20"/>
      <c r="P4" s="20"/>
      <c r="Q4" s="20"/>
      <c r="R4" s="20"/>
      <c r="S4" s="20"/>
      <c r="T4" s="20"/>
      <c r="U4" s="20"/>
      <c r="V4" s="20"/>
    </row>
    <row r="5" spans="1:22" ht="19" x14ac:dyDescent="0.25">
      <c r="A5" s="20"/>
      <c r="B5" s="29" t="s">
        <v>547</v>
      </c>
      <c r="C5" s="27">
        <v>1018000000</v>
      </c>
      <c r="D5" s="27">
        <v>1105000000</v>
      </c>
      <c r="E5" s="27">
        <v>1105000000</v>
      </c>
      <c r="F5" s="28">
        <v>1078000000</v>
      </c>
      <c r="G5" s="20"/>
      <c r="H5" s="20"/>
      <c r="I5" s="20"/>
      <c r="J5" s="20"/>
      <c r="K5" s="20"/>
      <c r="L5" s="20"/>
      <c r="M5" s="20"/>
      <c r="N5" s="20"/>
      <c r="O5" s="20"/>
      <c r="P5" s="20"/>
      <c r="Q5" s="20"/>
      <c r="R5" s="20"/>
      <c r="S5" s="20"/>
      <c r="T5" s="20"/>
      <c r="U5" s="20"/>
      <c r="V5" s="20"/>
    </row>
    <row r="6" spans="1:22" ht="19" x14ac:dyDescent="0.25">
      <c r="A6" s="20"/>
      <c r="B6" s="29" t="s">
        <v>548</v>
      </c>
      <c r="C6" s="27">
        <v>117479000000</v>
      </c>
      <c r="D6" s="27">
        <v>104564000000</v>
      </c>
      <c r="E6" s="27">
        <v>95748000000</v>
      </c>
      <c r="F6" s="28">
        <v>95948000000</v>
      </c>
      <c r="G6" s="20"/>
      <c r="H6" s="20"/>
      <c r="I6" s="20"/>
      <c r="J6" s="20"/>
      <c r="K6" s="20"/>
      <c r="L6" s="20"/>
      <c r="M6" s="20"/>
      <c r="N6" s="20"/>
      <c r="O6" s="20"/>
      <c r="P6" s="20"/>
      <c r="Q6" s="20"/>
      <c r="R6" s="20"/>
      <c r="S6" s="20"/>
      <c r="T6" s="20"/>
      <c r="U6" s="20"/>
      <c r="V6" s="20"/>
    </row>
    <row r="7" spans="1:22" ht="19" x14ac:dyDescent="0.25">
      <c r="A7" s="20"/>
      <c r="B7" s="29" t="s">
        <v>549</v>
      </c>
      <c r="C7" s="27">
        <v>0</v>
      </c>
      <c r="D7" s="27">
        <v>0</v>
      </c>
      <c r="E7" s="27">
        <v>0</v>
      </c>
      <c r="F7" s="28">
        <v>0</v>
      </c>
      <c r="G7" s="20"/>
      <c r="H7" s="20"/>
      <c r="I7" s="20"/>
      <c r="J7" s="20"/>
      <c r="K7" s="20"/>
      <c r="L7" s="20"/>
      <c r="M7" s="20"/>
      <c r="N7" s="20"/>
      <c r="O7" s="20"/>
      <c r="P7" s="20"/>
      <c r="Q7" s="20"/>
      <c r="R7" s="20"/>
      <c r="S7" s="20"/>
      <c r="T7" s="20"/>
      <c r="U7" s="20"/>
      <c r="V7" s="20"/>
    </row>
    <row r="8" spans="1:22" ht="19" x14ac:dyDescent="0.25">
      <c r="A8" s="20"/>
      <c r="B8" s="29" t="s">
        <v>550</v>
      </c>
      <c r="C8" s="27">
        <v>0</v>
      </c>
      <c r="D8" s="27">
        <v>0</v>
      </c>
      <c r="E8" s="27">
        <v>0</v>
      </c>
      <c r="F8" s="28">
        <v>0</v>
      </c>
      <c r="G8" s="20"/>
      <c r="H8" s="20"/>
      <c r="I8" s="20"/>
      <c r="J8" s="20"/>
      <c r="K8" s="20"/>
      <c r="L8" s="20"/>
      <c r="M8" s="20"/>
      <c r="N8" s="20"/>
      <c r="O8" s="20"/>
      <c r="P8" s="20"/>
      <c r="Q8" s="20"/>
      <c r="R8" s="20"/>
      <c r="S8" s="20"/>
      <c r="T8" s="20"/>
      <c r="U8" s="20"/>
      <c r="V8" s="20"/>
    </row>
    <row r="9" spans="1:22" ht="19" x14ac:dyDescent="0.25">
      <c r="A9" s="20"/>
      <c r="B9" s="29" t="s">
        <v>551</v>
      </c>
      <c r="C9" s="27">
        <v>103576000000</v>
      </c>
      <c r="D9" s="27">
        <v>91691000000</v>
      </c>
      <c r="E9" s="27">
        <v>82093000000</v>
      </c>
      <c r="F9" s="28">
        <v>83247000000</v>
      </c>
      <c r="G9" s="20"/>
      <c r="H9" s="20"/>
      <c r="I9" s="20"/>
      <c r="J9" s="20"/>
      <c r="K9" s="20"/>
      <c r="L9" s="20"/>
      <c r="M9" s="20"/>
      <c r="N9" s="20"/>
      <c r="O9" s="20"/>
      <c r="P9" s="20"/>
      <c r="Q9" s="20"/>
      <c r="R9" s="20"/>
      <c r="S9" s="20"/>
      <c r="T9" s="20"/>
      <c r="U9" s="20"/>
      <c r="V9" s="20"/>
    </row>
    <row r="10" spans="1:22" ht="19" x14ac:dyDescent="0.25">
      <c r="A10" s="20"/>
      <c r="B10" s="29" t="s">
        <v>552</v>
      </c>
      <c r="C10" s="27">
        <v>15201000000</v>
      </c>
      <c r="D10" s="27">
        <v>14171000000</v>
      </c>
      <c r="E10" s="27">
        <v>10925000000</v>
      </c>
      <c r="F10" s="28">
        <v>8174000000</v>
      </c>
      <c r="G10" s="20"/>
      <c r="H10" s="20"/>
      <c r="I10" s="20"/>
      <c r="J10" s="20"/>
      <c r="K10" s="20"/>
      <c r="L10" s="20"/>
      <c r="M10" s="20"/>
      <c r="N10" s="20"/>
      <c r="O10" s="20"/>
      <c r="P10" s="20"/>
      <c r="Q10" s="20"/>
      <c r="R10" s="20"/>
      <c r="S10" s="20"/>
      <c r="T10" s="20"/>
      <c r="U10" s="20"/>
      <c r="V10" s="20"/>
    </row>
    <row r="11" spans="1:22" ht="19" x14ac:dyDescent="0.25">
      <c r="A11" s="20"/>
      <c r="B11" s="29" t="s">
        <v>553</v>
      </c>
      <c r="C11" s="27">
        <v>734000000</v>
      </c>
      <c r="D11" s="27">
        <v>734000000</v>
      </c>
      <c r="E11" s="27">
        <v>734000000</v>
      </c>
      <c r="F11" s="28">
        <v>734000000</v>
      </c>
      <c r="G11" s="20"/>
      <c r="H11" s="20"/>
      <c r="I11" s="20"/>
      <c r="J11" s="20"/>
      <c r="K11" s="20"/>
      <c r="L11" s="20"/>
      <c r="M11" s="20"/>
      <c r="N11" s="20"/>
      <c r="O11" s="20"/>
      <c r="P11" s="20"/>
      <c r="Q11" s="20"/>
      <c r="R11" s="20"/>
      <c r="S11" s="20"/>
      <c r="T11" s="20"/>
      <c r="U11" s="20"/>
      <c r="V11" s="20"/>
    </row>
    <row r="12" spans="1:22" ht="19" x14ac:dyDescent="0.25">
      <c r="A12" s="20"/>
      <c r="B12" s="29" t="s">
        <v>554</v>
      </c>
      <c r="C12" s="27">
        <v>18662000000</v>
      </c>
      <c r="D12" s="27">
        <v>16716000000</v>
      </c>
      <c r="E12" s="27">
        <v>14245000000</v>
      </c>
      <c r="F12" s="28">
        <v>10621000000</v>
      </c>
      <c r="G12" s="20"/>
      <c r="H12" s="20"/>
      <c r="I12" s="20"/>
      <c r="J12" s="20"/>
      <c r="K12" s="20"/>
      <c r="L12" s="20"/>
      <c r="M12" s="20"/>
      <c r="N12" s="20"/>
      <c r="O12" s="20"/>
      <c r="P12" s="20"/>
      <c r="Q12" s="20"/>
      <c r="R12" s="20"/>
      <c r="S12" s="20"/>
      <c r="T12" s="20"/>
      <c r="U12" s="20"/>
      <c r="V12" s="20"/>
    </row>
    <row r="13" spans="1:22" ht="19" x14ac:dyDescent="0.25">
      <c r="A13" s="20"/>
      <c r="B13" s="29" t="s">
        <v>555</v>
      </c>
      <c r="C13" s="27">
        <v>13903000000</v>
      </c>
      <c r="D13" s="27">
        <v>12873000000</v>
      </c>
      <c r="E13" s="27">
        <v>13655000000</v>
      </c>
      <c r="F13" s="28">
        <v>12701000000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8593000000</v>
      </c>
      <c r="D17" s="34">
        <v>6694000000</v>
      </c>
      <c r="E17" s="34">
        <v>7099000000</v>
      </c>
      <c r="F17" s="35">
        <v>7487000000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t="e">
        <f>C17/(C4)</f>
        <v>#DIV/0!</v>
      </c>
      <c r="D24" s="50" t="e">
        <f>D17/(D4)</f>
        <v>#DIV/0!</v>
      </c>
      <c r="E24" s="50" t="e">
        <f>E17/(E4)</f>
        <v>#DIV/0!</v>
      </c>
      <c r="F24" s="51" t="e">
        <f>F17/(F4)</f>
        <v>#DIV/0!</v>
      </c>
      <c r="G24" s="46" t="e">
        <f>(IF(C24 &gt; 0.5, 100, IF(C24 &gt;= 0.2, 50, 0))) +
  (IF(D24 &gt; 0.5, 100, IF(D24 &gt;= 0.2, 50, 0))) +
  (IF(E24 &gt; 0.5, 100, IF(E24 &gt;= 0.2, 50, 0))) +
  (IF(F24 &gt; 0.5, 100, IF(F24 &gt;= 0.2, 50, 0)))</f>
        <v>#DIV/0!</v>
      </c>
      <c r="H24" s="47" t="s">
        <v>571</v>
      </c>
      <c r="I24" s="20"/>
      <c r="J24" s="20"/>
      <c r="K24" s="20"/>
      <c r="L24" s="20"/>
      <c r="M24" s="20"/>
      <c r="N24" s="20"/>
      <c r="O24" s="20"/>
      <c r="P24" s="20"/>
      <c r="Q24" s="20"/>
      <c r="R24" s="20"/>
      <c r="S24" s="20"/>
      <c r="T24" s="20"/>
      <c r="U24" s="20"/>
      <c r="V24" s="20"/>
    </row>
    <row r="25" spans="1:22" x14ac:dyDescent="0.2">
      <c r="A25" s="20"/>
      <c r="B25" s="39" t="s">
        <v>487</v>
      </c>
      <c r="C25" s="50">
        <f>C17/C6</f>
        <v>7.3144987614807755E-2</v>
      </c>
      <c r="D25" s="50">
        <f>D17/D6</f>
        <v>6.401820894380475E-2</v>
      </c>
      <c r="E25" s="50">
        <f>E17/E6</f>
        <v>7.4142540836362111E-2</v>
      </c>
      <c r="F25" s="51">
        <f>F17/F6</f>
        <v>7.8031850585733933E-2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v>
      </c>
      <c r="D26" s="50">
        <f>D8/D6</f>
        <v>0</v>
      </c>
      <c r="E26" s="50">
        <f>E8/E6</f>
        <v>0</v>
      </c>
      <c r="F26" s="51">
        <f>F8/F6</f>
        <v>0</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3.5588235294117645</v>
      </c>
      <c r="D27" s="50">
        <f>D9/(D13+D10)</f>
        <v>3.3904378050584234</v>
      </c>
      <c r="E27" s="50">
        <f>E9/(E13+E10)</f>
        <v>3.3398291293734745</v>
      </c>
      <c r="F27" s="51">
        <f>F9/(F13+F10)</f>
        <v>3.9878802395209583</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Fail</v>
      </c>
      <c r="D28" s="52" t="str">
        <f>IF(D11=0, "Pass", "Fail")</f>
        <v>Fail</v>
      </c>
      <c r="E28" s="52" t="str">
        <f>IF(E11=0, "Pass", "Fail")</f>
        <v>Fail</v>
      </c>
      <c r="F28" s="53" t="str">
        <f>IF(F11=0, "Pass", "Fail")</f>
        <v>Fail</v>
      </c>
      <c r="G28" s="46">
        <f>(COUNTIF(C28:F28, "Pass") * 100) + (COUNTIF(C28:F28, "Fail") * 0)</f>
        <v>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0.21036353087490045</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0.29525151181968112</v>
      </c>
      <c r="D31" s="50">
        <f>D17/(D13+D10)</f>
        <v>0.24752255583493565</v>
      </c>
      <c r="E31" s="50">
        <f>E17/(E13+E10)</f>
        <v>0.2888120423108218</v>
      </c>
      <c r="F31" s="51">
        <f>F17/(F13+F10)</f>
        <v>0.35865868263473055</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595</v>
      </c>
      <c r="D2" s="23" t="s">
        <v>596</v>
      </c>
      <c r="E2" s="23" t="s">
        <v>597</v>
      </c>
      <c r="F2" s="23" t="s">
        <v>598</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0.67666666666666653</v>
      </c>
      <c r="J2" s="20"/>
      <c r="K2" s="20"/>
      <c r="L2" s="20"/>
      <c r="M2" s="20"/>
      <c r="N2" s="20"/>
      <c r="O2" s="20"/>
      <c r="P2" s="20"/>
      <c r="Q2" s="20"/>
      <c r="R2" s="20"/>
      <c r="S2" s="20"/>
      <c r="T2" s="20"/>
      <c r="U2" s="20"/>
      <c r="V2" s="20"/>
    </row>
    <row r="3" spans="1:22" ht="19" x14ac:dyDescent="0.25">
      <c r="A3" s="20"/>
      <c r="B3" s="26" t="s">
        <v>545</v>
      </c>
      <c r="C3" s="27">
        <v>325590000</v>
      </c>
      <c r="D3" s="27">
        <v>211927000</v>
      </c>
      <c r="E3" s="27">
        <v>229023000</v>
      </c>
      <c r="F3" s="28">
        <v>192333000</v>
      </c>
      <c r="G3" s="20"/>
      <c r="H3" s="20"/>
      <c r="I3" s="20"/>
      <c r="J3" s="20"/>
      <c r="K3" s="20"/>
      <c r="L3" s="20"/>
      <c r="M3" s="20"/>
      <c r="N3" s="20"/>
      <c r="O3" s="20"/>
      <c r="P3" s="20"/>
      <c r="Q3" s="20"/>
      <c r="R3" s="20"/>
      <c r="S3" s="20"/>
      <c r="T3" s="20"/>
      <c r="U3" s="20"/>
      <c r="V3" s="20"/>
    </row>
    <row r="4" spans="1:22" ht="19" x14ac:dyDescent="0.25">
      <c r="A4" s="20"/>
      <c r="B4" s="29" t="s">
        <v>546</v>
      </c>
      <c r="C4" s="27">
        <v>1126090000</v>
      </c>
      <c r="D4" s="27">
        <v>1042390000</v>
      </c>
      <c r="E4" s="27">
        <v>965649000</v>
      </c>
      <c r="F4" s="28">
        <v>949636000</v>
      </c>
      <c r="G4" s="20"/>
      <c r="H4" s="20"/>
      <c r="I4" s="20"/>
      <c r="J4" s="20"/>
      <c r="K4" s="20"/>
      <c r="L4" s="20"/>
      <c r="M4" s="20"/>
      <c r="N4" s="20"/>
      <c r="O4" s="20"/>
      <c r="P4" s="20"/>
      <c r="Q4" s="20"/>
      <c r="R4" s="20"/>
      <c r="S4" s="20"/>
      <c r="T4" s="20"/>
      <c r="U4" s="20"/>
      <c r="V4" s="20"/>
    </row>
    <row r="5" spans="1:22" ht="19" x14ac:dyDescent="0.25">
      <c r="A5" s="20"/>
      <c r="B5" s="29" t="s">
        <v>547</v>
      </c>
      <c r="C5" s="27">
        <v>4070336000</v>
      </c>
      <c r="D5" s="27">
        <v>3842234000</v>
      </c>
      <c r="E5" s="27">
        <v>3575785000</v>
      </c>
      <c r="F5" s="28">
        <v>3365114000</v>
      </c>
      <c r="G5" s="20"/>
      <c r="H5" s="20"/>
      <c r="I5" s="20"/>
      <c r="J5" s="20"/>
      <c r="K5" s="20"/>
      <c r="L5" s="20"/>
      <c r="M5" s="20"/>
      <c r="N5" s="20"/>
      <c r="O5" s="20"/>
      <c r="P5" s="20"/>
      <c r="Q5" s="20"/>
      <c r="R5" s="20"/>
      <c r="S5" s="20"/>
      <c r="T5" s="20"/>
      <c r="U5" s="20"/>
      <c r="V5" s="20"/>
    </row>
    <row r="6" spans="1:22" ht="19" x14ac:dyDescent="0.25">
      <c r="A6" s="20"/>
      <c r="B6" s="29" t="s">
        <v>548</v>
      </c>
      <c r="C6" s="27">
        <v>10333131000</v>
      </c>
      <c r="D6" s="27">
        <v>9418087000</v>
      </c>
      <c r="E6" s="27">
        <v>8752260000</v>
      </c>
      <c r="F6" s="28">
        <v>8030062000</v>
      </c>
      <c r="G6" s="20"/>
      <c r="H6" s="20"/>
      <c r="I6" s="20"/>
      <c r="J6" s="20"/>
      <c r="K6" s="20"/>
      <c r="L6" s="20"/>
      <c r="M6" s="20"/>
      <c r="N6" s="20"/>
      <c r="O6" s="20"/>
      <c r="P6" s="20"/>
      <c r="Q6" s="20"/>
      <c r="R6" s="20"/>
      <c r="S6" s="20"/>
      <c r="T6" s="20"/>
      <c r="U6" s="20"/>
      <c r="V6" s="20"/>
    </row>
    <row r="7" spans="1:22" ht="19" x14ac:dyDescent="0.25">
      <c r="A7" s="20"/>
      <c r="B7" s="29" t="s">
        <v>549</v>
      </c>
      <c r="C7" s="27">
        <v>2985451000</v>
      </c>
      <c r="D7" s="27">
        <v>2774499000</v>
      </c>
      <c r="E7" s="27">
        <v>2413484000</v>
      </c>
      <c r="F7" s="28">
        <v>2139922000</v>
      </c>
      <c r="G7" s="20"/>
      <c r="H7" s="20"/>
      <c r="I7" s="20"/>
      <c r="J7" s="20"/>
      <c r="K7" s="20"/>
      <c r="L7" s="20"/>
      <c r="M7" s="20"/>
      <c r="N7" s="20"/>
      <c r="O7" s="20"/>
      <c r="P7" s="20"/>
      <c r="Q7" s="20"/>
      <c r="R7" s="20"/>
      <c r="S7" s="20"/>
      <c r="T7" s="20"/>
      <c r="U7" s="20"/>
      <c r="V7" s="20"/>
    </row>
    <row r="8" spans="1:22" ht="19" x14ac:dyDescent="0.25">
      <c r="A8" s="20"/>
      <c r="B8" s="29" t="s">
        <v>550</v>
      </c>
      <c r="C8" s="27">
        <v>1163379000</v>
      </c>
      <c r="D8" s="27">
        <v>1084398000</v>
      </c>
      <c r="E8" s="27">
        <v>1039833000</v>
      </c>
      <c r="F8" s="28">
        <v>977773000</v>
      </c>
      <c r="G8" s="20"/>
      <c r="H8" s="20"/>
      <c r="I8" s="20"/>
      <c r="J8" s="20"/>
      <c r="K8" s="20"/>
      <c r="L8" s="20"/>
      <c r="M8" s="20"/>
      <c r="N8" s="20"/>
      <c r="O8" s="20"/>
      <c r="P8" s="20"/>
      <c r="Q8" s="20"/>
      <c r="R8" s="20"/>
      <c r="S8" s="20"/>
      <c r="T8" s="20"/>
      <c r="U8" s="20"/>
      <c r="V8" s="20"/>
    </row>
    <row r="9" spans="1:22" ht="19" x14ac:dyDescent="0.25">
      <c r="A9" s="20"/>
      <c r="B9" s="29" t="s">
        <v>551</v>
      </c>
      <c r="C9" s="27">
        <v>4148830000</v>
      </c>
      <c r="D9" s="27">
        <v>3858897000</v>
      </c>
      <c r="E9" s="27">
        <v>3453317000</v>
      </c>
      <c r="F9" s="28">
        <v>3117695000</v>
      </c>
      <c r="G9" s="20"/>
      <c r="H9" s="20"/>
      <c r="I9" s="20"/>
      <c r="J9" s="20"/>
      <c r="K9" s="20"/>
      <c r="L9" s="20"/>
      <c r="M9" s="20"/>
      <c r="N9" s="20"/>
      <c r="O9" s="20"/>
      <c r="P9" s="20"/>
      <c r="Q9" s="20"/>
      <c r="R9" s="20"/>
      <c r="S9" s="20"/>
      <c r="T9" s="20"/>
      <c r="U9" s="20"/>
      <c r="V9" s="20"/>
    </row>
    <row r="10" spans="1:22" ht="19" x14ac:dyDescent="0.25">
      <c r="A10" s="20"/>
      <c r="B10" s="29" t="s">
        <v>552</v>
      </c>
      <c r="C10" s="27">
        <v>1675650000</v>
      </c>
      <c r="D10" s="27">
        <v>1272955000</v>
      </c>
      <c r="E10" s="27">
        <v>782866000</v>
      </c>
      <c r="F10" s="28">
        <v>488613000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6741699000</v>
      </c>
      <c r="D12" s="27">
        <v>5534307000</v>
      </c>
      <c r="E12" s="27">
        <v>4549713000</v>
      </c>
      <c r="F12" s="28">
        <v>3795397000</v>
      </c>
      <c r="G12" s="20"/>
      <c r="H12" s="20"/>
      <c r="I12" s="20"/>
      <c r="J12" s="20"/>
      <c r="K12" s="20"/>
      <c r="L12" s="20"/>
      <c r="M12" s="20"/>
      <c r="N12" s="20"/>
      <c r="O12" s="20"/>
      <c r="P12" s="20"/>
      <c r="Q12" s="20"/>
      <c r="R12" s="20"/>
      <c r="S12" s="20"/>
      <c r="T12" s="20"/>
      <c r="U12" s="20"/>
      <c r="V12" s="20"/>
    </row>
    <row r="13" spans="1:22" ht="19" x14ac:dyDescent="0.25">
      <c r="A13" s="20"/>
      <c r="B13" s="29" t="s">
        <v>555</v>
      </c>
      <c r="C13" s="27">
        <v>6184301000</v>
      </c>
      <c r="D13" s="27">
        <v>5559190000</v>
      </c>
      <c r="E13" s="27">
        <v>5298943000</v>
      </c>
      <c r="F13" s="28">
        <v>4912367000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1946813000</v>
      </c>
      <c r="D15" s="27">
        <v>1680379000</v>
      </c>
      <c r="E15" s="27">
        <v>1504823000</v>
      </c>
      <c r="F15" s="28">
        <v>1279022000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1703274000</v>
      </c>
      <c r="D17" s="34">
        <v>1738900000</v>
      </c>
      <c r="E17" s="34">
        <v>1492622000</v>
      </c>
      <c r="F17" s="35">
        <v>991313000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Fail</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1.5125558347911801</v>
      </c>
      <c r="D24" s="50">
        <f>D17/(D4)</f>
        <v>1.6681856119110889</v>
      </c>
      <c r="E24" s="50">
        <f>E17/(E4)</f>
        <v>1.5457189931331157</v>
      </c>
      <c r="F24" s="51">
        <f>F17/(F4)</f>
        <v>1.0438873420973931</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0.1648361953409862</v>
      </c>
      <c r="D25" s="50">
        <f>D17/D6</f>
        <v>0.18463409819849827</v>
      </c>
      <c r="E25" s="50">
        <f>E17/E6</f>
        <v>0.17054132304113451</v>
      </c>
      <c r="F25" s="51">
        <f>F17/F6</f>
        <v>0.12345022989859854</v>
      </c>
      <c r="G25" s="46">
        <f>(IF(C25 &gt; 0.17, 100, IF(C25 &gt;= 0.1, 50, 0))) +
  (IF(D25 &gt; 0.17, 100, IF(D25 &gt;= 0.1, 50, 0))) +
  (IF(E25 &gt; 0.17, 100, IF(E25 &gt;= 0.1, 50, 0))) +
  (IF(F25 &gt; 0.17, 100, IF(F25 &gt;= 0.1, 50, 0)))</f>
        <v>300</v>
      </c>
      <c r="H25" s="47" t="s">
        <v>572</v>
      </c>
      <c r="I25" s="20"/>
      <c r="J25" s="20"/>
      <c r="K25" s="20"/>
      <c r="L25" s="20"/>
      <c r="M25" s="20"/>
      <c r="N25" s="20"/>
      <c r="O25" s="20"/>
      <c r="P25" s="20"/>
      <c r="Q25" s="20"/>
      <c r="R25" s="20"/>
      <c r="S25" s="20"/>
      <c r="T25" s="20"/>
      <c r="U25" s="20"/>
      <c r="V25" s="20"/>
    </row>
    <row r="26" spans="1:22" x14ac:dyDescent="0.2">
      <c r="A26" s="20"/>
      <c r="B26" s="39" t="s">
        <v>489</v>
      </c>
      <c r="C26" s="50">
        <f>C8/C6</f>
        <v>0.11258726904749393</v>
      </c>
      <c r="D26" s="50">
        <f>D8/D6</f>
        <v>0.11513994296293929</v>
      </c>
      <c r="E26" s="50">
        <f>E8/E6</f>
        <v>0.11880737089620282</v>
      </c>
      <c r="F26" s="51">
        <f>F8/F6</f>
        <v>0.12176406608068531</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0.52784425755325959</v>
      </c>
      <c r="D27" s="50">
        <f>D9/(D13+D10)</f>
        <v>0.56481485682754096</v>
      </c>
      <c r="E27" s="50">
        <f>E9/(E13+E10)</f>
        <v>0.56781082733772137</v>
      </c>
      <c r="F27" s="51">
        <f>F9/(F13+F10)</f>
        <v>0.57724616643646154</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0.21110595794323814</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0.21670287766425006</v>
      </c>
      <c r="D31" s="50">
        <f>D17/(D13+D10)</f>
        <v>0.25451743193389487</v>
      </c>
      <c r="E31" s="50">
        <f>E17/(E13+E10)</f>
        <v>0.24542401775524356</v>
      </c>
      <c r="F31" s="51">
        <f>F17/(F13+F10)</f>
        <v>0.18354317179474836</v>
      </c>
      <c r="G31" s="46">
        <f>(IF(C31 &gt; 0.23, 100, 0)) +
  (IF(D31 &gt; 0.23, 100, 0)) +
  (IF(E31 &gt; 0.23, 100, 0)) +
  (IF(F31 &gt; 0.23, 100, 0))</f>
        <v>200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603</v>
      </c>
      <c r="D2" s="23" t="s">
        <v>604</v>
      </c>
      <c r="E2" s="23" t="s">
        <v>605</v>
      </c>
      <c r="F2" s="23" t="s">
        <v>606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0.26208333333333333</v>
      </c>
      <c r="J2" s="20"/>
      <c r="K2" s="20"/>
      <c r="L2" s="20"/>
      <c r="M2" s="20"/>
      <c r="N2" s="20"/>
      <c r="O2" s="20"/>
      <c r="P2" s="20"/>
      <c r="Q2" s="20"/>
      <c r="R2" s="20"/>
      <c r="S2" s="20"/>
      <c r="T2" s="20"/>
      <c r="U2" s="20"/>
      <c r="V2" s="20"/>
    </row>
    <row r="3" spans="1:22" ht="19" x14ac:dyDescent="0.25">
      <c r="A3" s="20"/>
      <c r="B3" s="26" t="s">
        <v>545</v>
      </c>
      <c r="C3" s="27">
        <v>4678000000</v>
      </c>
      <c r="D3" s="27">
        <v>4481000000</v>
      </c>
      <c r="E3" s="27">
        <v>4437498000</v>
      </c>
      <c r="F3" s="28">
        <v>3695219000</v>
      </c>
      <c r="G3" s="20"/>
      <c r="H3" s="20"/>
      <c r="I3" s="20"/>
      <c r="J3" s="20"/>
      <c r="K3" s="20"/>
      <c r="L3" s="20"/>
      <c r="M3" s="20"/>
      <c r="N3" s="20"/>
      <c r="O3" s="20"/>
      <c r="P3" s="20"/>
      <c r="Q3" s="20"/>
      <c r="R3" s="20"/>
      <c r="S3" s="20"/>
      <c r="T3" s="20"/>
      <c r="U3" s="20"/>
      <c r="V3" s="20"/>
    </row>
    <row r="4" spans="1:22" ht="19" x14ac:dyDescent="0.25">
      <c r="A4" s="20"/>
      <c r="B4" s="29" t="s">
        <v>546</v>
      </c>
      <c r="C4" s="27">
        <v>6420000000</v>
      </c>
      <c r="D4" s="27">
        <v>5647000000</v>
      </c>
      <c r="E4" s="27">
        <v>5179717000</v>
      </c>
      <c r="F4" s="28">
        <v>5035226000</v>
      </c>
      <c r="G4" s="20"/>
      <c r="H4" s="20"/>
      <c r="I4" s="20"/>
      <c r="J4" s="20"/>
      <c r="K4" s="20"/>
      <c r="L4" s="20"/>
      <c r="M4" s="20"/>
      <c r="N4" s="20"/>
      <c r="O4" s="20"/>
      <c r="P4" s="20"/>
      <c r="Q4" s="20"/>
      <c r="R4" s="20"/>
      <c r="S4" s="20"/>
      <c r="T4" s="20"/>
      <c r="U4" s="20"/>
      <c r="V4" s="20"/>
    </row>
    <row r="5" spans="1:22" ht="19" x14ac:dyDescent="0.25">
      <c r="A5" s="20"/>
      <c r="B5" s="29" t="s">
        <v>547</v>
      </c>
      <c r="C5" s="27">
        <v>5153000000</v>
      </c>
      <c r="D5" s="27">
        <v>4646000000</v>
      </c>
      <c r="E5" s="27">
        <v>4542315000</v>
      </c>
      <c r="F5" s="28">
        <v>3944139000</v>
      </c>
      <c r="G5" s="20"/>
      <c r="H5" s="20"/>
      <c r="I5" s="20"/>
      <c r="J5" s="20"/>
      <c r="K5" s="20"/>
      <c r="L5" s="20"/>
      <c r="M5" s="20"/>
      <c r="N5" s="20"/>
      <c r="O5" s="20"/>
      <c r="P5" s="20"/>
      <c r="Q5" s="20"/>
      <c r="R5" s="20"/>
      <c r="S5" s="20"/>
      <c r="T5" s="20"/>
      <c r="U5" s="20"/>
      <c r="V5" s="20"/>
    </row>
    <row r="6" spans="1:22" ht="19" x14ac:dyDescent="0.25">
      <c r="A6" s="20"/>
      <c r="B6" s="29" t="s">
        <v>548</v>
      </c>
      <c r="C6" s="27">
        <v>24917000000</v>
      </c>
      <c r="D6" s="27">
        <v>22821000000</v>
      </c>
      <c r="E6" s="27">
        <v>22085688000</v>
      </c>
      <c r="F6" s="28">
        <v>21413539000</v>
      </c>
      <c r="G6" s="20"/>
      <c r="H6" s="20"/>
      <c r="I6" s="20"/>
      <c r="J6" s="20"/>
      <c r="K6" s="20"/>
      <c r="L6" s="20"/>
      <c r="M6" s="20"/>
      <c r="N6" s="20"/>
      <c r="O6" s="20"/>
      <c r="P6" s="20"/>
      <c r="Q6" s="20"/>
      <c r="R6" s="20"/>
      <c r="S6" s="20"/>
      <c r="T6" s="20"/>
      <c r="U6" s="20"/>
      <c r="V6" s="20"/>
    </row>
    <row r="7" spans="1:22" ht="19" x14ac:dyDescent="0.25">
      <c r="A7" s="20"/>
      <c r="B7" s="29" t="s">
        <v>549</v>
      </c>
      <c r="C7" s="27">
        <v>9241000000</v>
      </c>
      <c r="D7" s="27">
        <v>8540000000</v>
      </c>
      <c r="E7" s="27">
        <v>8750054000</v>
      </c>
      <c r="F7" s="28">
        <v>7319844000</v>
      </c>
      <c r="G7" s="20"/>
      <c r="H7" s="20"/>
      <c r="I7" s="20"/>
      <c r="J7" s="20"/>
      <c r="K7" s="20"/>
      <c r="L7" s="20"/>
      <c r="M7" s="20"/>
      <c r="N7" s="20"/>
      <c r="O7" s="20"/>
      <c r="P7" s="20"/>
      <c r="Q7" s="20"/>
      <c r="R7" s="20"/>
      <c r="S7" s="20"/>
      <c r="T7" s="20"/>
      <c r="U7" s="20"/>
      <c r="V7" s="20"/>
    </row>
    <row r="8" spans="1:22" ht="19" x14ac:dyDescent="0.25">
      <c r="A8" s="20"/>
      <c r="B8" s="29" t="s">
        <v>550</v>
      </c>
      <c r="C8" s="27">
        <v>13785000000</v>
      </c>
      <c r="D8" s="27">
        <v>12239000000</v>
      </c>
      <c r="E8" s="27">
        <v>11921426000</v>
      </c>
      <c r="F8" s="28">
        <v>12506211000</v>
      </c>
      <c r="G8" s="20"/>
      <c r="H8" s="20"/>
      <c r="I8" s="20"/>
      <c r="J8" s="20"/>
      <c r="K8" s="20"/>
      <c r="L8" s="20"/>
      <c r="M8" s="20"/>
      <c r="N8" s="20"/>
      <c r="O8" s="20"/>
      <c r="P8" s="20"/>
      <c r="Q8" s="20"/>
      <c r="R8" s="20"/>
      <c r="S8" s="20"/>
      <c r="T8" s="20"/>
      <c r="U8" s="20"/>
      <c r="V8" s="20"/>
    </row>
    <row r="9" spans="1:22" ht="19" x14ac:dyDescent="0.25">
      <c r="A9" s="20"/>
      <c r="B9" s="29" t="s">
        <v>551</v>
      </c>
      <c r="C9" s="27">
        <v>23026000000</v>
      </c>
      <c r="D9" s="27">
        <v>20779000000</v>
      </c>
      <c r="E9" s="27">
        <v>20671480000</v>
      </c>
      <c r="F9" s="28">
        <v>19826055000</v>
      </c>
      <c r="G9" s="20"/>
      <c r="H9" s="20"/>
      <c r="I9" s="20"/>
      <c r="J9" s="20"/>
      <c r="K9" s="20"/>
      <c r="L9" s="20"/>
      <c r="M9" s="20"/>
      <c r="N9" s="20"/>
      <c r="O9" s="20"/>
      <c r="P9" s="20"/>
      <c r="Q9" s="20"/>
      <c r="R9" s="20"/>
      <c r="S9" s="20"/>
      <c r="T9" s="20"/>
      <c r="U9" s="20"/>
      <c r="V9" s="20"/>
    </row>
    <row r="10" spans="1:22" ht="19" x14ac:dyDescent="0.25">
      <c r="A10" s="20"/>
      <c r="B10" s="29" t="s">
        <v>552</v>
      </c>
      <c r="C10" s="27">
        <v>11734000000</v>
      </c>
      <c r="D10" s="27">
        <v>10629000000</v>
      </c>
      <c r="E10" s="27">
        <v>10206888000</v>
      </c>
      <c r="F10" s="28">
        <v>9835216000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12260000000</v>
      </c>
      <c r="D12" s="27">
        <v>11311000000</v>
      </c>
      <c r="E12" s="27">
        <v>10539722000</v>
      </c>
      <c r="F12" s="28">
        <v>10151706000</v>
      </c>
      <c r="G12" s="20"/>
      <c r="H12" s="20"/>
      <c r="I12" s="20"/>
      <c r="J12" s="20"/>
      <c r="K12" s="20"/>
      <c r="L12" s="20"/>
      <c r="M12" s="20"/>
      <c r="N12" s="20"/>
      <c r="O12" s="20"/>
      <c r="P12" s="20"/>
      <c r="Q12" s="20"/>
      <c r="R12" s="20"/>
      <c r="S12" s="20"/>
      <c r="T12" s="20"/>
      <c r="U12" s="20"/>
      <c r="V12" s="20"/>
    </row>
    <row r="13" spans="1:22" ht="19" x14ac:dyDescent="0.25">
      <c r="A13" s="20"/>
      <c r="B13" s="29" t="s">
        <v>555</v>
      </c>
      <c r="C13" s="27">
        <v>1891000000</v>
      </c>
      <c r="D13" s="27">
        <v>2042000000</v>
      </c>
      <c r="E13" s="27">
        <v>1414208000</v>
      </c>
      <c r="F13" s="28">
        <v>1587484000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2989000000</v>
      </c>
      <c r="D17" s="34">
        <v>2868000000</v>
      </c>
      <c r="E17" s="34">
        <v>1791000000</v>
      </c>
      <c r="F17" s="35">
        <v>1903842000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0.46557632398753895</v>
      </c>
      <c r="D24" s="50">
        <f>D17/(D4)</f>
        <v>0.50788029041969185</v>
      </c>
      <c r="E24" s="50">
        <f>E17/(E4)</f>
        <v>0.34577178637365708</v>
      </c>
      <c r="F24" s="51">
        <f>F17/(F4)</f>
        <v>0.37810457762968336</v>
      </c>
      <c r="G24" s="46">
        <f>(IF(C24 &gt; 0.5, 100, IF(C24 &gt;= 0.2, 50, 0))) +
  (IF(D24 &gt; 0.5, 100, IF(D24 &gt;= 0.2, 50, 0))) +
  (IF(E24 &gt; 0.5, 100, IF(E24 &gt;= 0.2, 50, 0))) +
  (IF(F24 &gt; 0.5, 100, IF(F24 &gt;= 0.2, 50, 0)))</f>
        <v>250</v>
      </c>
      <c r="H24" s="47" t="s">
        <v>571</v>
      </c>
      <c r="I24" s="20"/>
      <c r="J24" s="20"/>
      <c r="K24" s="20"/>
      <c r="L24" s="20"/>
      <c r="M24" s="20"/>
      <c r="N24" s="20"/>
      <c r="O24" s="20"/>
      <c r="P24" s="20"/>
      <c r="Q24" s="20"/>
      <c r="R24" s="20"/>
      <c r="S24" s="20"/>
      <c r="T24" s="20"/>
      <c r="U24" s="20"/>
      <c r="V24" s="20"/>
    </row>
    <row r="25" spans="1:22" x14ac:dyDescent="0.2">
      <c r="A25" s="20"/>
      <c r="B25" s="39" t="s">
        <v>487</v>
      </c>
      <c r="C25" s="50">
        <f>C17/C6</f>
        <v>0.11995826142794076</v>
      </c>
      <c r="D25" s="50">
        <f>D17/D6</f>
        <v>0.12567372157223611</v>
      </c>
      <c r="E25" s="50">
        <f>E17/E6</f>
        <v>8.109324011097141E-2</v>
      </c>
      <c r="F25" s="51">
        <f>F17/F6</f>
        <v>8.8908330379205411E-2</v>
      </c>
      <c r="G25" s="46">
        <f>(IF(C25 &gt; 0.17, 100, IF(C25 &gt;= 0.1, 50, 0))) +
  (IF(D25 &gt; 0.17, 100, IF(D25 &gt;= 0.1, 50, 0))) +
  (IF(E25 &gt; 0.17, 100, IF(E25 &gt;= 0.1, 50, 0))) +
  (IF(F25 &gt; 0.17, 100, IF(F25 &gt;= 0.1, 50, 0)))</f>
        <v>100</v>
      </c>
      <c r="H25" s="47" t="s">
        <v>572</v>
      </c>
      <c r="I25" s="20"/>
      <c r="J25" s="20"/>
      <c r="K25" s="20"/>
      <c r="L25" s="20"/>
      <c r="M25" s="20"/>
      <c r="N25" s="20"/>
      <c r="O25" s="20"/>
      <c r="P25" s="20"/>
      <c r="Q25" s="20"/>
      <c r="R25" s="20"/>
      <c r="S25" s="20"/>
      <c r="T25" s="20"/>
      <c r="U25" s="20"/>
      <c r="V25" s="20"/>
    </row>
    <row r="26" spans="1:22" x14ac:dyDescent="0.2">
      <c r="A26" s="20"/>
      <c r="B26" s="39" t="s">
        <v>489</v>
      </c>
      <c r="C26" s="50">
        <f>C8/C6</f>
        <v>0.55323674599670902</v>
      </c>
      <c r="D26" s="50">
        <f>D8/D6</f>
        <v>0.53630428114455986</v>
      </c>
      <c r="E26" s="50">
        <f>E8/E6</f>
        <v>0.53978060361986457</v>
      </c>
      <c r="F26" s="51">
        <f>F8/F6</f>
        <v>0.58403288685723553</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1.6899816513761468</v>
      </c>
      <c r="D27" s="50">
        <f>D9/(D13+D10)</f>
        <v>1.6398863546681399</v>
      </c>
      <c r="E27" s="50">
        <f>E9/(E13+E10)</f>
        <v>1.7787891950982937</v>
      </c>
      <c r="F27" s="51">
        <f>F9/(F13+F10)</f>
        <v>1.7356715137401839</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6.5100197247558375E-2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0.21937614678899084</v>
      </c>
      <c r="D31" s="50">
        <f>D17/(D13+D10)</f>
        <v>0.22634361928813826</v>
      </c>
      <c r="E31" s="50">
        <f>E17/(E13+E10)</f>
        <v>0.15411627268202585</v>
      </c>
      <c r="F31" s="51">
        <f>F17/(F13+F10)</f>
        <v>0.16667180263860559</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0.24916666666666668</v>
      </c>
      <c r="J2" s="20"/>
      <c r="K2" s="20"/>
      <c r="L2" s="20"/>
      <c r="M2" s="20"/>
      <c r="N2" s="20"/>
      <c r="O2" s="20"/>
      <c r="P2" s="20"/>
      <c r="Q2" s="20"/>
      <c r="R2" s="20"/>
      <c r="S2" s="20"/>
      <c r="T2" s="20"/>
      <c r="U2" s="20"/>
      <c r="V2" s="20"/>
    </row>
    <row r="3" spans="1:22" ht="19" x14ac:dyDescent="0.25">
      <c r="A3" s="20"/>
      <c r="B3" s="26" t="s">
        <v>545</v>
      </c>
      <c r="C3" s="27">
        <v>1678000000</v>
      </c>
      <c r="D3" s="27">
        <v>1884000000</v>
      </c>
      <c r="E3" s="27">
        <v>2567000000</v>
      </c>
      <c r="F3" s="28">
        <v>2527000000</v>
      </c>
      <c r="G3" s="20"/>
      <c r="H3" s="20"/>
      <c r="I3" s="20"/>
      <c r="J3" s="20"/>
      <c r="K3" s="20"/>
      <c r="L3" s="20"/>
      <c r="M3" s="20"/>
      <c r="N3" s="20"/>
      <c r="O3" s="20"/>
      <c r="P3" s="20"/>
      <c r="Q3" s="20"/>
      <c r="R3" s="20"/>
      <c r="S3" s="20"/>
      <c r="T3" s="20"/>
      <c r="U3" s="20"/>
      <c r="V3" s="20"/>
    </row>
    <row r="4" spans="1:22" ht="19" x14ac:dyDescent="0.25">
      <c r="A4" s="20"/>
      <c r="B4" s="29" t="s">
        <v>546</v>
      </c>
      <c r="C4" s="27">
        <v>70837000000</v>
      </c>
      <c r="D4" s="27">
        <v>74058000000</v>
      </c>
      <c r="E4" s="27">
        <v>70084000000</v>
      </c>
      <c r="F4" s="28">
        <v>72224000000</v>
      </c>
      <c r="G4" s="20"/>
      <c r="H4" s="20"/>
      <c r="I4" s="20"/>
      <c r="J4" s="20"/>
      <c r="K4" s="20"/>
      <c r="L4" s="20"/>
      <c r="M4" s="20"/>
      <c r="N4" s="20"/>
      <c r="O4" s="20"/>
      <c r="P4" s="20"/>
      <c r="Q4" s="20"/>
      <c r="R4" s="20"/>
      <c r="S4" s="20"/>
      <c r="T4" s="20"/>
      <c r="U4" s="20"/>
      <c r="V4" s="20"/>
    </row>
    <row r="5" spans="1:22" ht="19" x14ac:dyDescent="0.25">
      <c r="A5" s="20"/>
      <c r="B5" s="29" t="s">
        <v>547</v>
      </c>
      <c r="C5" s="27">
        <v>12234000000</v>
      </c>
      <c r="D5" s="27">
        <v>12234000000</v>
      </c>
      <c r="E5" s="27">
        <v>12188000000</v>
      </c>
      <c r="F5" s="28">
        <v>11117000000</v>
      </c>
      <c r="G5" s="20"/>
      <c r="H5" s="20"/>
      <c r="I5" s="20"/>
      <c r="J5" s="20"/>
      <c r="K5" s="20"/>
      <c r="L5" s="20"/>
      <c r="M5" s="20"/>
      <c r="N5" s="20"/>
      <c r="O5" s="20"/>
      <c r="P5" s="20"/>
      <c r="Q5" s="20"/>
      <c r="R5" s="20"/>
      <c r="S5" s="20"/>
      <c r="T5" s="20"/>
      <c r="U5" s="20"/>
      <c r="V5" s="20"/>
    </row>
    <row r="6" spans="1:22" ht="19" x14ac:dyDescent="0.25">
      <c r="A6" s="20"/>
      <c r="B6" s="29" t="s">
        <v>548</v>
      </c>
      <c r="C6" s="27">
        <v>207682000000</v>
      </c>
      <c r="D6" s="27">
        <v>211338000000</v>
      </c>
      <c r="E6" s="27">
        <v>206563000000</v>
      </c>
      <c r="F6" s="28">
        <v>200162000000</v>
      </c>
      <c r="G6" s="20"/>
      <c r="H6" s="20"/>
      <c r="I6" s="20"/>
      <c r="J6" s="20"/>
      <c r="K6" s="20"/>
      <c r="L6" s="20"/>
      <c r="M6" s="20"/>
      <c r="N6" s="20"/>
      <c r="O6" s="20"/>
      <c r="P6" s="20"/>
      <c r="Q6" s="20"/>
      <c r="R6" s="20"/>
      <c r="S6" s="20"/>
      <c r="T6" s="20"/>
      <c r="U6" s="20"/>
      <c r="V6" s="20"/>
    </row>
    <row r="7" spans="1:22" ht="19" x14ac:dyDescent="0.25">
      <c r="A7" s="20"/>
      <c r="B7" s="29" t="s">
        <v>549</v>
      </c>
      <c r="C7" s="27">
        <v>20928000000</v>
      </c>
      <c r="D7" s="27">
        <v>24742000000</v>
      </c>
      <c r="E7" s="27">
        <v>23499000000</v>
      </c>
      <c r="F7" s="28">
        <v>21703000000</v>
      </c>
      <c r="G7" s="20"/>
      <c r="H7" s="20"/>
      <c r="I7" s="20"/>
      <c r="J7" s="20"/>
      <c r="K7" s="20"/>
      <c r="L7" s="20"/>
      <c r="M7" s="20"/>
      <c r="N7" s="20"/>
      <c r="O7" s="20"/>
      <c r="P7" s="20"/>
      <c r="Q7" s="20"/>
      <c r="R7" s="20"/>
      <c r="S7" s="20"/>
      <c r="T7" s="20"/>
      <c r="U7" s="20"/>
      <c r="V7" s="20"/>
    </row>
    <row r="8" spans="1:22" ht="19" x14ac:dyDescent="0.25">
      <c r="A8" s="20"/>
      <c r="B8" s="29" t="s">
        <v>550</v>
      </c>
      <c r="C8" s="27">
        <v>122039000000</v>
      </c>
      <c r="D8" s="27">
        <v>116940000000</v>
      </c>
      <c r="E8" s="27">
        <v>113962000000</v>
      </c>
      <c r="F8" s="28">
        <v>113115000000</v>
      </c>
      <c r="G8" s="20"/>
      <c r="H8" s="20"/>
      <c r="I8" s="20"/>
      <c r="J8" s="20"/>
      <c r="K8" s="20"/>
      <c r="L8" s="20"/>
      <c r="M8" s="20"/>
      <c r="N8" s="20"/>
      <c r="O8" s="20"/>
      <c r="P8" s="20"/>
      <c r="Q8" s="20"/>
      <c r="R8" s="20"/>
      <c r="S8" s="20"/>
      <c r="T8" s="20"/>
      <c r="U8" s="20"/>
      <c r="V8" s="20"/>
    </row>
    <row r="9" spans="1:22" ht="19" x14ac:dyDescent="0.25">
      <c r="A9" s="20"/>
      <c r="B9" s="29" t="s">
        <v>551</v>
      </c>
      <c r="C9" s="27">
        <v>142967000000</v>
      </c>
      <c r="D9" s="27">
        <v>141682000000</v>
      </c>
      <c r="E9" s="27">
        <v>137461000000</v>
      </c>
      <c r="F9" s="28">
        <v>134818000000</v>
      </c>
      <c r="G9" s="20"/>
      <c r="H9" s="20"/>
      <c r="I9" s="20"/>
      <c r="J9" s="20"/>
      <c r="K9" s="20"/>
      <c r="L9" s="20"/>
      <c r="M9" s="20"/>
      <c r="N9" s="20"/>
      <c r="O9" s="20"/>
      <c r="P9" s="20"/>
      <c r="Q9" s="20"/>
      <c r="R9" s="20"/>
      <c r="S9" s="20"/>
      <c r="T9" s="20"/>
      <c r="U9" s="20"/>
      <c r="V9" s="20"/>
    </row>
    <row r="10" spans="1:22" ht="19" x14ac:dyDescent="0.25">
      <c r="A10" s="20"/>
      <c r="B10" s="29" t="s">
        <v>552</v>
      </c>
      <c r="C10" s="27">
        <v>9373000000</v>
      </c>
      <c r="D10" s="27">
        <v>3016000000</v>
      </c>
      <c r="E10" s="27">
        <v>13000000</v>
      </c>
      <c r="F10" s="28">
        <v>11000000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7347000000</v>
      </c>
      <c r="D12" s="27">
        <v>-223000000</v>
      </c>
      <c r="E12" s="27">
        <v>-2812000000</v>
      </c>
      <c r="F12" s="28">
        <v>-5836000000</v>
      </c>
      <c r="G12" s="20"/>
      <c r="H12" s="20"/>
      <c r="I12" s="20"/>
      <c r="J12" s="20"/>
      <c r="K12" s="20"/>
      <c r="L12" s="20"/>
      <c r="M12" s="20"/>
      <c r="N12" s="20"/>
      <c r="O12" s="20"/>
      <c r="P12" s="20"/>
      <c r="Q12" s="20"/>
      <c r="R12" s="20"/>
      <c r="S12" s="20"/>
      <c r="T12" s="20"/>
      <c r="U12" s="20"/>
      <c r="V12" s="20"/>
    </row>
    <row r="13" spans="1:22" ht="19" x14ac:dyDescent="0.25">
      <c r="A13" s="20"/>
      <c r="B13" s="29" t="s">
        <v>555</v>
      </c>
      <c r="C13" s="27">
        <v>64715000000</v>
      </c>
      <c r="D13" s="27">
        <v>69656000000</v>
      </c>
      <c r="E13" s="27">
        <v>69102000000</v>
      </c>
      <c r="F13" s="28">
        <v>65344000000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18559000000</v>
      </c>
      <c r="D17" s="34">
        <v>16781000000</v>
      </c>
      <c r="E17" s="34">
        <v>13917000000</v>
      </c>
      <c r="F17" s="35">
        <v>8640000000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Pass</v>
      </c>
      <c r="F21" s="45"/>
      <c r="G21" s="46">
        <f>(((COUNTIF(C21:E21, "Pass") * 100) + (COUNTIF(C21:E21, "Fail") * 0)) * (400/300)) / 2</f>
        <v>66.666666666666657</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0.26199584962660755</v>
      </c>
      <c r="D24" s="50">
        <f>D17/(D4)</f>
        <v>0.22659267060952226</v>
      </c>
      <c r="E24" s="50">
        <f>E17/(E4)</f>
        <v>0.19857599452086069</v>
      </c>
      <c r="F24" s="51">
        <f>F17/(F4)</f>
        <v>0.11962782454585734</v>
      </c>
      <c r="G24" s="46">
        <f>(IF(C24 &gt; 0.5, 100, IF(C24 &gt;= 0.2, 50, 0))) +
  (IF(D24 &gt; 0.5, 100, IF(D24 &gt;= 0.2, 50, 0))) +
  (IF(E24 &gt; 0.5, 100, IF(E24 &gt;= 0.2, 50, 0))) +
  (IF(F24 &gt; 0.5, 100, IF(F24 &gt;= 0.2, 50, 0)))</f>
        <v>100</v>
      </c>
      <c r="H24" s="47" t="s">
        <v>571</v>
      </c>
      <c r="I24" s="20"/>
      <c r="J24" s="20"/>
      <c r="K24" s="20"/>
      <c r="L24" s="20"/>
      <c r="M24" s="20"/>
      <c r="N24" s="20"/>
      <c r="O24" s="20"/>
      <c r="P24" s="20"/>
      <c r="Q24" s="20"/>
      <c r="R24" s="20"/>
      <c r="S24" s="20"/>
      <c r="T24" s="20"/>
      <c r="U24" s="20"/>
      <c r="V24" s="20"/>
    </row>
    <row r="25" spans="1:22" x14ac:dyDescent="0.2">
      <c r="A25" s="20"/>
      <c r="B25" s="39" t="s">
        <v>487</v>
      </c>
      <c r="C25" s="50">
        <f>C17/C6</f>
        <v>8.936258318005412E-2</v>
      </c>
      <c r="D25" s="50">
        <f>D17/D6</f>
        <v>7.9403609384019913E-2</v>
      </c>
      <c r="E25" s="50">
        <f>E17/E6</f>
        <v>6.7374118307731781E-2</v>
      </c>
      <c r="F25" s="51">
        <f>F17/F6</f>
        <v>4.316503632058033E-2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0.58762434876397573</v>
      </c>
      <c r="D26" s="50">
        <f>D8/D6</f>
        <v>0.553331629900917</v>
      </c>
      <c r="E26" s="50">
        <f>E8/E6</f>
        <v>0.55170577499358553</v>
      </c>
      <c r="F26" s="51">
        <f>F8/F6</f>
        <v>0.56511725502343102</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1.9296917179570241</v>
      </c>
      <c r="D27" s="50">
        <f>D9/(D13+D10)</f>
        <v>1.9496092029942758</v>
      </c>
      <c r="E27" s="50">
        <f>E9/(E13+E10)</f>
        <v>1.9888736164363741</v>
      </c>
      <c r="F27" s="51">
        <f>F9/(F13+F10)</f>
        <v>2.0628567056843394</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-11.795016159679276</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0.250499406111651</v>
      </c>
      <c r="D31" s="50">
        <f>D17/(D13+D10)</f>
        <v>0.23091424482606782</v>
      </c>
      <c r="E31" s="50">
        <f>E17/(E13+E10)</f>
        <v>0.2013600520871012</v>
      </c>
      <c r="F31" s="51">
        <f>F17/(F13+F10)</f>
        <v>0.13220105577232041</v>
      </c>
      <c r="G31" s="46">
        <f>(IF(C31 &gt; 0.23, 100, 0)) +
  (IF(D31 &gt; 0.23, 100, 0)) +
  (IF(E31 &gt; 0.23, 100, 0)) +
  (IF(F31 &gt; 0.23, 100, 0))</f>
        <v>200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0.75166666666666671</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1047700000</v>
      </c>
      <c r="D4" s="27">
        <v>1035100000</v>
      </c>
      <c r="E4" s="27">
        <v>937400000</v>
      </c>
      <c r="F4" s="28">
        <v>813000000</v>
      </c>
      <c r="G4" s="20"/>
      <c r="H4" s="20"/>
      <c r="I4" s="20"/>
      <c r="J4" s="20"/>
      <c r="K4" s="20"/>
      <c r="L4" s="20"/>
      <c r="M4" s="20"/>
      <c r="N4" s="20"/>
      <c r="O4" s="20"/>
      <c r="P4" s="20"/>
      <c r="Q4" s="20"/>
      <c r="R4" s="20"/>
      <c r="S4" s="20"/>
      <c r="T4" s="20"/>
      <c r="U4" s="20"/>
      <c r="V4" s="20"/>
    </row>
    <row r="5" spans="1:22" ht="19" x14ac:dyDescent="0.25">
      <c r="A5" s="20"/>
      <c r="B5" s="29" t="s">
        <v>547</v>
      </c>
      <c r="C5" s="27">
        <v>2642800000</v>
      </c>
      <c r="D5" s="27">
        <v>2642800000</v>
      </c>
      <c r="E5" s="27">
        <v>2693200000</v>
      </c>
      <c r="F5" s="28">
        <v>665700000</v>
      </c>
      <c r="G5" s="20"/>
      <c r="H5" s="20"/>
      <c r="I5" s="20"/>
      <c r="J5" s="20"/>
      <c r="K5" s="20"/>
      <c r="L5" s="20"/>
      <c r="M5" s="20"/>
      <c r="N5" s="20"/>
      <c r="O5" s="20"/>
      <c r="P5" s="20"/>
      <c r="Q5" s="20"/>
      <c r="R5" s="20"/>
      <c r="S5" s="20"/>
      <c r="T5" s="20"/>
      <c r="U5" s="20"/>
      <c r="V5" s="20"/>
    </row>
    <row r="6" spans="1:22" ht="19" x14ac:dyDescent="0.25">
      <c r="A6" s="20"/>
      <c r="B6" s="29" t="s">
        <v>548</v>
      </c>
      <c r="C6" s="27">
        <v>12278800000</v>
      </c>
      <c r="D6" s="27">
        <v>11643300000</v>
      </c>
      <c r="E6" s="27">
        <v>12509000000</v>
      </c>
      <c r="F6" s="28">
        <v>10659000000</v>
      </c>
      <c r="G6" s="20"/>
      <c r="H6" s="20"/>
      <c r="I6" s="20"/>
      <c r="J6" s="20"/>
      <c r="K6" s="20"/>
      <c r="L6" s="20"/>
      <c r="M6" s="20"/>
      <c r="N6" s="20"/>
      <c r="O6" s="20"/>
      <c r="P6" s="20"/>
      <c r="Q6" s="20"/>
      <c r="R6" s="20"/>
      <c r="S6" s="20"/>
      <c r="T6" s="20"/>
      <c r="U6" s="20"/>
      <c r="V6" s="20"/>
    </row>
    <row r="7" spans="1:22" ht="19" x14ac:dyDescent="0.25">
      <c r="A7" s="20"/>
      <c r="B7" s="29" t="s">
        <v>549</v>
      </c>
      <c r="C7" s="27">
        <v>475700000</v>
      </c>
      <c r="D7" s="27">
        <v>452700000</v>
      </c>
      <c r="E7" s="27">
        <v>508900000</v>
      </c>
      <c r="F7" s="28">
        <v>272700000</v>
      </c>
      <c r="G7" s="20"/>
      <c r="H7" s="20"/>
      <c r="I7" s="20"/>
      <c r="J7" s="20"/>
      <c r="K7" s="20"/>
      <c r="L7" s="20"/>
      <c r="M7" s="20"/>
      <c r="N7" s="20"/>
      <c r="O7" s="20"/>
      <c r="P7" s="20"/>
      <c r="Q7" s="20"/>
      <c r="R7" s="20"/>
      <c r="S7" s="20"/>
      <c r="T7" s="20"/>
      <c r="U7" s="20"/>
      <c r="V7" s="20"/>
    </row>
    <row r="8" spans="1:22" ht="19" x14ac:dyDescent="0.25">
      <c r="A8" s="20"/>
      <c r="B8" s="29" t="s">
        <v>550</v>
      </c>
      <c r="C8" s="27">
        <v>1511900000</v>
      </c>
      <c r="D8" s="27">
        <v>1503700000</v>
      </c>
      <c r="E8" s="27">
        <v>1746400000</v>
      </c>
      <c r="F8" s="28">
        <v>1117600000</v>
      </c>
      <c r="G8" s="20"/>
      <c r="H8" s="20"/>
      <c r="I8" s="20"/>
      <c r="J8" s="20"/>
      <c r="K8" s="20"/>
      <c r="L8" s="20"/>
      <c r="M8" s="20"/>
      <c r="N8" s="20"/>
      <c r="O8" s="20"/>
      <c r="P8" s="20"/>
      <c r="Q8" s="20"/>
      <c r="R8" s="20"/>
      <c r="S8" s="20"/>
      <c r="T8" s="20"/>
      <c r="U8" s="20"/>
      <c r="V8" s="20"/>
    </row>
    <row r="9" spans="1:22" ht="19" x14ac:dyDescent="0.25">
      <c r="A9" s="20"/>
      <c r="B9" s="29" t="s">
        <v>551</v>
      </c>
      <c r="C9" s="27">
        <v>1987600000</v>
      </c>
      <c r="D9" s="27">
        <v>1956400000</v>
      </c>
      <c r="E9" s="27">
        <v>2255300000</v>
      </c>
      <c r="F9" s="28">
        <v>1390300000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9076100000</v>
      </c>
      <c r="D12" s="27">
        <v>8409700000</v>
      </c>
      <c r="E12" s="27">
        <v>8083600000</v>
      </c>
      <c r="F12" s="28">
        <v>7029800000</v>
      </c>
      <c r="G12" s="20"/>
      <c r="H12" s="20"/>
      <c r="I12" s="20"/>
      <c r="J12" s="20"/>
      <c r="K12" s="20"/>
      <c r="L12" s="20"/>
      <c r="M12" s="20"/>
      <c r="N12" s="20"/>
      <c r="O12" s="20"/>
      <c r="P12" s="20"/>
      <c r="Q12" s="20"/>
      <c r="R12" s="20"/>
      <c r="S12" s="20"/>
      <c r="T12" s="20"/>
      <c r="U12" s="20"/>
      <c r="V12" s="20"/>
    </row>
    <row r="13" spans="1:22" ht="19" x14ac:dyDescent="0.25">
      <c r="A13" s="20"/>
      <c r="B13" s="29" t="s">
        <v>555</v>
      </c>
      <c r="C13" s="27">
        <v>10291200000</v>
      </c>
      <c r="D13" s="27">
        <v>9686900000</v>
      </c>
      <c r="E13" s="27">
        <v>10253700000</v>
      </c>
      <c r="F13" s="28">
        <v>9268700000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1219100000</v>
      </c>
      <c r="D17" s="34">
        <v>2359400000</v>
      </c>
      <c r="E17" s="34">
        <v>3452000000</v>
      </c>
      <c r="F17" s="35">
        <v>1918900000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Fail</v>
      </c>
      <c r="E22" s="44" t="str">
        <f>IF(E17&gt;F17, "Pass", "Fail")</f>
        <v>Pass</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f>C17/(C4)</f>
        <v>1.1635964493652764</v>
      </c>
      <c r="D24" s="50">
        <f>D17/(D4)</f>
        <v>2.2793932953337843</v>
      </c>
      <c r="E24" s="50">
        <f>E17/(E4)</f>
        <v>3.6825261361211861</v>
      </c>
      <c r="F24" s="51">
        <f>F17/(F4)</f>
        <v>2.3602706027060272</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9.9284946411701464E-2</v>
      </c>
      <c r="D25" s="50">
        <f>D17/D6</f>
        <v>0.20264014497608066</v>
      </c>
      <c r="E25" s="50">
        <f>E17/E6</f>
        <v>0.275961307858342</v>
      </c>
      <c r="F25" s="51">
        <f>F17/F6</f>
        <v>0.18002626888075804</v>
      </c>
      <c r="G25" s="46">
        <f>(IF(C25 &gt; 0.17, 100, IF(C25 &gt;= 0.1, 50, 0))) +
  (IF(D25 &gt; 0.17, 100, IF(D25 &gt;= 0.1, 50, 0))) +
  (IF(E25 &gt; 0.17, 100, IF(E25 &gt;= 0.1, 50, 0))) +
  (IF(F25 &gt; 0.17, 100, IF(F25 &gt;= 0.1, 50, 0)))</f>
        <v>300</v>
      </c>
      <c r="H25" s="47" t="s">
        <v>572</v>
      </c>
      <c r="I25" s="20"/>
      <c r="J25" s="20"/>
      <c r="K25" s="20"/>
      <c r="L25" s="20"/>
      <c r="M25" s="20"/>
      <c r="N25" s="20"/>
      <c r="O25" s="20"/>
      <c r="P25" s="20"/>
      <c r="Q25" s="20"/>
      <c r="R25" s="20"/>
      <c r="S25" s="20"/>
      <c r="T25" s="20"/>
      <c r="U25" s="20"/>
      <c r="V25" s="20"/>
    </row>
    <row r="26" spans="1:22" x14ac:dyDescent="0.2">
      <c r="A26" s="20"/>
      <c r="B26" s="39" t="s">
        <v>489</v>
      </c>
      <c r="C26" s="50">
        <f>C8/C6</f>
        <v>0.12313092484607617</v>
      </c>
      <c r="D26" s="50">
        <f>D8/D6</f>
        <v>0.12914723489045202</v>
      </c>
      <c r="E26" s="50">
        <f>E8/E6</f>
        <v>0.13961147973459109</v>
      </c>
      <c r="F26" s="51">
        <f>F8/F6</f>
        <v>0.10485036119711043</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0.1931358830845771</v>
      </c>
      <c r="D27" s="50">
        <f>D9/(D13+D10)</f>
        <v>0.20196347644757354</v>
      </c>
      <c r="E27" s="50">
        <f>E9/(E13+E10)</f>
        <v>0.21994987175361089</v>
      </c>
      <c r="F27" s="51">
        <f>F9/(F13+F10)</f>
        <v>0.14999946055002319</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8.982915218392995E-2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0.11846043221393035</v>
      </c>
      <c r="D31" s="50">
        <f>D17/(D13+D10)</f>
        <v>0.24356605312329022</v>
      </c>
      <c r="E31" s="50">
        <f>E17/(E13+E10)</f>
        <v>0.33665896213074303</v>
      </c>
      <c r="F31" s="51">
        <f>F17/(F13+F10)</f>
        <v>0.20703011209770519</v>
      </c>
      <c r="G31" s="46">
        <f>(IF(C31 &gt; 0.23, 100, 0)) +
  (IF(D31 &gt; 0.23, 100, 0)) +
  (IF(E31 &gt; 0.23, 100, 0)) +
  (IF(F31 &gt; 0.23, 100, 0))</f>
        <v>200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626</v>
      </c>
      <c r="D2" s="23" t="s">
        <v>627</v>
      </c>
      <c r="E2" s="23" t="s">
        <v>628</v>
      </c>
      <c r="F2" s="23" t="s">
        <v>629</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0.37874999999999998</v>
      </c>
      <c r="J2" s="20"/>
      <c r="K2" s="20"/>
      <c r="L2" s="20"/>
      <c r="M2" s="20"/>
      <c r="N2" s="20"/>
      <c r="O2" s="20"/>
      <c r="P2" s="20"/>
      <c r="Q2" s="20"/>
      <c r="R2" s="20"/>
      <c r="S2" s="20"/>
      <c r="T2" s="20"/>
      <c r="U2" s="20"/>
      <c r="V2" s="20"/>
    </row>
    <row r="3" spans="1:22" ht="19" x14ac:dyDescent="0.25">
      <c r="A3" s="20"/>
      <c r="B3" s="26" t="s">
        <v>545</v>
      </c>
      <c r="C3" s="27">
        <v>0</v>
      </c>
      <c r="D3" s="27">
        <v>0</v>
      </c>
      <c r="E3" s="27">
        <v>13224000</v>
      </c>
      <c r="F3" s="28">
        <v>17742000</v>
      </c>
      <c r="G3" s="20"/>
      <c r="H3" s="20"/>
      <c r="I3" s="20"/>
      <c r="J3" s="20"/>
      <c r="K3" s="20"/>
      <c r="L3" s="20"/>
      <c r="M3" s="20"/>
      <c r="N3" s="20"/>
      <c r="O3" s="20"/>
      <c r="P3" s="20"/>
      <c r="Q3" s="20"/>
      <c r="R3" s="20"/>
      <c r="S3" s="20"/>
      <c r="T3" s="20"/>
      <c r="U3" s="20"/>
      <c r="V3" s="20"/>
    </row>
    <row r="4" spans="1:22" ht="19" x14ac:dyDescent="0.25">
      <c r="A4" s="20"/>
      <c r="B4" s="29" t="s">
        <v>546</v>
      </c>
      <c r="C4" s="27">
        <v>736800000</v>
      </c>
      <c r="D4" s="27">
        <v>685500000</v>
      </c>
      <c r="E4" s="27">
        <v>459200000</v>
      </c>
      <c r="F4" s="28">
        <v>314127000</v>
      </c>
      <c r="G4" s="20"/>
      <c r="H4" s="20"/>
      <c r="I4" s="20"/>
      <c r="J4" s="20"/>
      <c r="K4" s="20"/>
      <c r="L4" s="20"/>
      <c r="M4" s="20"/>
      <c r="N4" s="20"/>
      <c r="O4" s="20"/>
      <c r="P4" s="20"/>
      <c r="Q4" s="20"/>
      <c r="R4" s="20"/>
      <c r="S4" s="20"/>
      <c r="T4" s="20"/>
      <c r="U4" s="20"/>
      <c r="V4" s="20"/>
    </row>
    <row r="5" spans="1:22" ht="19" x14ac:dyDescent="0.25">
      <c r="A5" s="20"/>
      <c r="B5" s="29" t="s">
        <v>547</v>
      </c>
      <c r="C5" s="27">
        <v>4426400000</v>
      </c>
      <c r="D5" s="27">
        <v>6767100000</v>
      </c>
      <c r="E5" s="27">
        <v>674600000</v>
      </c>
      <c r="F5" s="28">
        <v>535306000</v>
      </c>
      <c r="G5" s="20"/>
      <c r="H5" s="20"/>
      <c r="I5" s="20"/>
      <c r="J5" s="20"/>
      <c r="K5" s="20"/>
      <c r="L5" s="20"/>
      <c r="M5" s="20"/>
      <c r="N5" s="20"/>
      <c r="O5" s="20"/>
      <c r="P5" s="20"/>
      <c r="Q5" s="20"/>
      <c r="R5" s="20"/>
      <c r="S5" s="20"/>
      <c r="T5" s="20"/>
      <c r="U5" s="20"/>
      <c r="V5" s="20"/>
    </row>
    <row r="6" spans="1:22" ht="19" x14ac:dyDescent="0.25">
      <c r="A6" s="20"/>
      <c r="B6" s="29" t="s">
        <v>548</v>
      </c>
      <c r="C6" s="27">
        <v>12216900000</v>
      </c>
      <c r="D6" s="27">
        <v>15862100000</v>
      </c>
      <c r="E6" s="27">
        <v>6546300000</v>
      </c>
      <c r="F6" s="28">
        <v>6028218000</v>
      </c>
      <c r="G6" s="20"/>
      <c r="H6" s="20"/>
      <c r="I6" s="20"/>
      <c r="J6" s="20"/>
      <c r="K6" s="20"/>
      <c r="L6" s="20"/>
      <c r="M6" s="20"/>
      <c r="N6" s="20"/>
      <c r="O6" s="20"/>
      <c r="P6" s="20"/>
      <c r="Q6" s="20"/>
      <c r="R6" s="20"/>
      <c r="S6" s="20"/>
      <c r="T6" s="20"/>
      <c r="U6" s="20"/>
      <c r="V6" s="20"/>
    </row>
    <row r="7" spans="1:22" ht="19" x14ac:dyDescent="0.25">
      <c r="A7" s="20"/>
      <c r="B7" s="29" t="s">
        <v>549</v>
      </c>
      <c r="C7" s="27">
        <v>2406400000</v>
      </c>
      <c r="D7" s="27">
        <v>3851600000</v>
      </c>
      <c r="E7" s="27">
        <v>2105000000</v>
      </c>
      <c r="F7" s="28">
        <v>2234715000</v>
      </c>
      <c r="G7" s="20"/>
      <c r="H7" s="20"/>
      <c r="I7" s="20"/>
      <c r="J7" s="20"/>
      <c r="K7" s="20"/>
      <c r="L7" s="20"/>
      <c r="M7" s="20"/>
      <c r="N7" s="20"/>
      <c r="O7" s="20"/>
      <c r="P7" s="20"/>
      <c r="Q7" s="20"/>
      <c r="R7" s="20"/>
      <c r="S7" s="20"/>
      <c r="T7" s="20"/>
      <c r="U7" s="20"/>
      <c r="V7" s="20"/>
    </row>
    <row r="8" spans="1:22" ht="19" x14ac:dyDescent="0.25">
      <c r="A8" s="20"/>
      <c r="B8" s="29" t="s">
        <v>550</v>
      </c>
      <c r="C8" s="27">
        <v>4142600000</v>
      </c>
      <c r="D8" s="27">
        <v>2968000000</v>
      </c>
      <c r="E8" s="27">
        <v>631600000</v>
      </c>
      <c r="F8" s="28">
        <v>461611000</v>
      </c>
      <c r="G8" s="20"/>
      <c r="H8" s="20"/>
      <c r="I8" s="20"/>
      <c r="J8" s="20"/>
      <c r="K8" s="20"/>
      <c r="L8" s="20"/>
      <c r="M8" s="20"/>
      <c r="N8" s="20"/>
      <c r="O8" s="20"/>
      <c r="P8" s="20"/>
      <c r="Q8" s="20"/>
      <c r="R8" s="20"/>
      <c r="S8" s="20"/>
      <c r="T8" s="20"/>
      <c r="U8" s="20"/>
      <c r="V8" s="20"/>
    </row>
    <row r="9" spans="1:22" ht="19" x14ac:dyDescent="0.25">
      <c r="A9" s="20"/>
      <c r="B9" s="29" t="s">
        <v>551</v>
      </c>
      <c r="C9" s="27">
        <v>6549000000</v>
      </c>
      <c r="D9" s="27">
        <v>6819600000</v>
      </c>
      <c r="E9" s="27">
        <v>2736600000</v>
      </c>
      <c r="F9" s="28">
        <v>2696326000</v>
      </c>
      <c r="G9" s="20"/>
      <c r="H9" s="20"/>
      <c r="I9" s="20"/>
      <c r="J9" s="20"/>
      <c r="K9" s="20"/>
      <c r="L9" s="20"/>
      <c r="M9" s="20"/>
      <c r="N9" s="20"/>
      <c r="O9" s="20"/>
      <c r="P9" s="20"/>
      <c r="Q9" s="20"/>
      <c r="R9" s="20"/>
      <c r="S9" s="20"/>
      <c r="T9" s="20"/>
      <c r="U9" s="20"/>
      <c r="V9" s="20"/>
    </row>
    <row r="10" spans="1:22" ht="19" x14ac:dyDescent="0.25">
      <c r="A10" s="20"/>
      <c r="B10" s="29" t="s">
        <v>552</v>
      </c>
      <c r="C10" s="27">
        <v>1020600000</v>
      </c>
      <c r="D10" s="27">
        <v>1020600000</v>
      </c>
      <c r="E10" s="27">
        <v>1020600000</v>
      </c>
      <c r="F10" s="28">
        <v>820572000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-2579900000</v>
      </c>
      <c r="D12" s="27">
        <v>1164300000</v>
      </c>
      <c r="E12" s="27">
        <v>2289000000</v>
      </c>
      <c r="F12" s="28">
        <v>1870971000</v>
      </c>
      <c r="G12" s="20"/>
      <c r="H12" s="20"/>
      <c r="I12" s="20"/>
      <c r="J12" s="20"/>
      <c r="K12" s="20"/>
      <c r="L12" s="20"/>
      <c r="M12" s="20"/>
      <c r="N12" s="20"/>
      <c r="O12" s="20"/>
      <c r="P12" s="20"/>
      <c r="Q12" s="20"/>
      <c r="R12" s="20"/>
      <c r="S12" s="20"/>
      <c r="T12" s="20"/>
      <c r="U12" s="20"/>
      <c r="V12" s="20"/>
    </row>
    <row r="13" spans="1:22" ht="19" x14ac:dyDescent="0.25">
      <c r="A13" s="20"/>
      <c r="B13" s="29" t="s">
        <v>555</v>
      </c>
      <c r="C13" s="27">
        <v>5667900000</v>
      </c>
      <c r="D13" s="27">
        <v>9042500000</v>
      </c>
      <c r="E13" s="27">
        <v>3809700000</v>
      </c>
      <c r="F13" s="28">
        <v>3331892000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948200000</v>
      </c>
      <c r="D15" s="27">
        <v>887600000</v>
      </c>
      <c r="E15" s="27">
        <v>406600000</v>
      </c>
      <c r="F15" s="28">
        <v>317300000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-16100000</v>
      </c>
      <c r="D17" s="34">
        <v>1100000</v>
      </c>
      <c r="E17" s="34">
        <v>258000000</v>
      </c>
      <c r="F17" s="35">
        <v>912300000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Fail</v>
      </c>
      <c r="E22" s="44" t="str">
        <f>IF(E17&gt;F17, "Pass", "Fail")</f>
        <v>Fail</v>
      </c>
      <c r="F22" s="40"/>
      <c r="G22" s="46">
        <f>(((COUNTIF(C22:F22, "Pass") * 100) + (COUNTIF(C22:F22, "Fail") * 0)) * (400/300)) / 2</f>
        <v>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-2.1851248642779587E-2</v>
      </c>
      <c r="D24" s="50">
        <f>D17/(D4)</f>
        <v>1.6046681254558717E-3</v>
      </c>
      <c r="E24" s="50">
        <f>E17/(E4)</f>
        <v>0.56184668989547037</v>
      </c>
      <c r="F24" s="51">
        <f>F17/(F4)</f>
        <v>2.9042393681536449</v>
      </c>
      <c r="G24" s="46">
        <f>(IF(C24 &gt; 0.5, 100, IF(C24 &gt;= 0.2, 50, 0))) +
  (IF(D24 &gt; 0.5, 100, IF(D24 &gt;= 0.2, 50, 0))) +
  (IF(E24 &gt; 0.5, 100, IF(E24 &gt;= 0.2, 50, 0))) +
  (IF(F24 &gt; 0.5, 100, IF(F24 &gt;= 0.2, 50, 0)))</f>
        <v>200</v>
      </c>
      <c r="H24" s="47" t="s">
        <v>571</v>
      </c>
      <c r="I24" s="20"/>
      <c r="J24" s="20"/>
      <c r="K24" s="20"/>
      <c r="L24" s="20"/>
      <c r="M24" s="20"/>
      <c r="N24" s="20"/>
      <c r="O24" s="20"/>
      <c r="P24" s="20"/>
      <c r="Q24" s="20"/>
      <c r="R24" s="20"/>
      <c r="S24" s="20"/>
      <c r="T24" s="20"/>
      <c r="U24" s="20"/>
      <c r="V24" s="20"/>
    </row>
    <row r="25" spans="1:22" x14ac:dyDescent="0.2">
      <c r="A25" s="20"/>
      <c r="B25" s="39" t="s">
        <v>487</v>
      </c>
      <c r="C25" s="50">
        <f>C17/C6</f>
        <v>-1.3178465895603631E-3</v>
      </c>
      <c r="D25" s="50">
        <f>D17/D6</f>
        <v>6.9347690406692684E-5</v>
      </c>
      <c r="E25" s="50">
        <f>E17/E6</f>
        <v>3.9411576004766052E-2</v>
      </c>
      <c r="F25" s="51">
        <f>F17/F6</f>
        <v>0.15133825618117991</v>
      </c>
      <c r="G25" s="46">
        <f>(IF(C25 &gt; 0.17, 100, IF(C25 &gt;= 0.1, 50, 0))) +
  (IF(D25 &gt; 0.17, 100, IF(D25 &gt;= 0.1, 50, 0))) +
  (IF(E25 &gt; 0.17, 100, IF(E25 &gt;= 0.1, 50, 0))) +
  (IF(F25 &gt; 0.17, 100, IF(F25 &gt;= 0.1, 50, 0)))</f>
        <v>50</v>
      </c>
      <c r="H25" s="47" t="s">
        <v>572</v>
      </c>
      <c r="I25" s="20"/>
      <c r="J25" s="20"/>
      <c r="K25" s="20"/>
      <c r="L25" s="20"/>
      <c r="M25" s="20"/>
      <c r="N25" s="20"/>
      <c r="O25" s="20"/>
      <c r="P25" s="20"/>
      <c r="Q25" s="20"/>
      <c r="R25" s="20"/>
      <c r="S25" s="20"/>
      <c r="T25" s="20"/>
      <c r="U25" s="20"/>
      <c r="V25" s="20"/>
    </row>
    <row r="26" spans="1:22" x14ac:dyDescent="0.2">
      <c r="A26" s="20"/>
      <c r="B26" s="39" t="s">
        <v>489</v>
      </c>
      <c r="C26" s="50">
        <f>C8/C6</f>
        <v>0.33908765726166212</v>
      </c>
      <c r="D26" s="50">
        <f>D8/D6</f>
        <v>0.18711267738823989</v>
      </c>
      <c r="E26" s="50">
        <f>E8/E6</f>
        <v>9.648198218841178E-2</v>
      </c>
      <c r="F26" s="51">
        <f>F8/F6</f>
        <v>7.6575034280445736E-2</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0.97914330567391794</v>
      </c>
      <c r="D27" s="50">
        <f>D9/(D13+D10)</f>
        <v>0.67768381512655151</v>
      </c>
      <c r="E27" s="50">
        <f>E9/(E13+E10)</f>
        <v>0.56654866157381534</v>
      </c>
      <c r="F27" s="51">
        <f>F9/(F13+F10)</f>
        <v>0.64933157758863169</v>
      </c>
      <c r="G27" s="46">
        <f>(IF(C27 &lt; 0.8, 100, IF(C27 &lt; 1, 50, 0))) +
  (IF(D27 &lt; 0.8, 100, IF(D27 &lt; 1, 50, 0))) +
  (IF(E27 &lt; 0.8, 100, IF(E27 &lt; 1, 50, 0))) +
  (IF(F27 &lt; 0.8, 100, IF(F27 &lt; 1, 50, 0)))</f>
        <v>350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-1.161252957640228</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-2.4071166928309787E-3</v>
      </c>
      <c r="D31" s="50">
        <f>D17/(D13+D10)</f>
        <v>1.0931025230793692E-4</v>
      </c>
      <c r="E31" s="50">
        <f>E17/(E13+E10)</f>
        <v>5.3412831501148998E-2</v>
      </c>
      <c r="F31" s="51">
        <f>F17/(F13+F10)</f>
        <v>0.21970088121173356</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603</v>
      </c>
      <c r="D2" s="23" t="s">
        <v>604</v>
      </c>
      <c r="E2" s="23" t="s">
        <v>605</v>
      </c>
      <c r="F2" s="23" t="s">
        <v>606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0.45374999999999999</v>
      </c>
      <c r="J2" s="20"/>
      <c r="K2" s="20"/>
      <c r="L2" s="20"/>
      <c r="M2" s="20"/>
      <c r="N2" s="20"/>
      <c r="O2" s="20"/>
      <c r="P2" s="20"/>
      <c r="Q2" s="20"/>
      <c r="R2" s="20"/>
      <c r="S2" s="20"/>
      <c r="T2" s="20"/>
      <c r="U2" s="20"/>
      <c r="V2" s="20"/>
    </row>
    <row r="3" spans="1:22" ht="19" x14ac:dyDescent="0.25">
      <c r="A3" s="20"/>
      <c r="B3" s="26" t="s">
        <v>545</v>
      </c>
      <c r="C3" s="27">
        <v>824800000</v>
      </c>
      <c r="D3" s="27">
        <v>919500000</v>
      </c>
      <c r="E3" s="27">
        <v>994200000</v>
      </c>
      <c r="F3" s="28">
        <v>734800000</v>
      </c>
      <c r="G3" s="20"/>
      <c r="H3" s="20"/>
      <c r="I3" s="20"/>
      <c r="J3" s="20"/>
      <c r="K3" s="20"/>
      <c r="L3" s="20"/>
      <c r="M3" s="20"/>
      <c r="N3" s="20"/>
      <c r="O3" s="20"/>
      <c r="P3" s="20"/>
      <c r="Q3" s="20"/>
      <c r="R3" s="20"/>
      <c r="S3" s="20"/>
      <c r="T3" s="20"/>
      <c r="U3" s="20"/>
      <c r="V3" s="20"/>
    </row>
    <row r="4" spans="1:22" ht="19" x14ac:dyDescent="0.25">
      <c r="A4" s="20"/>
      <c r="B4" s="29" t="s">
        <v>546</v>
      </c>
      <c r="C4" s="27">
        <v>1829100000</v>
      </c>
      <c r="D4" s="27">
        <v>1943200000</v>
      </c>
      <c r="E4" s="27">
        <v>1826000000</v>
      </c>
      <c r="F4" s="28">
        <v>2174700000</v>
      </c>
      <c r="G4" s="20"/>
      <c r="H4" s="20"/>
      <c r="I4" s="20"/>
      <c r="J4" s="20"/>
      <c r="K4" s="20"/>
      <c r="L4" s="20"/>
      <c r="M4" s="20"/>
      <c r="N4" s="20"/>
      <c r="O4" s="20"/>
      <c r="P4" s="20"/>
      <c r="Q4" s="20"/>
      <c r="R4" s="20"/>
      <c r="S4" s="20"/>
      <c r="T4" s="20"/>
      <c r="U4" s="20"/>
      <c r="V4" s="20"/>
    </row>
    <row r="5" spans="1:22" ht="19" x14ac:dyDescent="0.25">
      <c r="A5" s="20"/>
      <c r="B5" s="29" t="s">
        <v>547</v>
      </c>
      <c r="C5" s="27">
        <v>1204100000</v>
      </c>
      <c r="D5" s="27">
        <v>1227500000</v>
      </c>
      <c r="E5" s="27">
        <v>1241500000</v>
      </c>
      <c r="F5" s="28">
        <v>1297300000</v>
      </c>
      <c r="G5" s="20"/>
      <c r="H5" s="20"/>
      <c r="I5" s="20"/>
      <c r="J5" s="20"/>
      <c r="K5" s="20"/>
      <c r="L5" s="20"/>
      <c r="M5" s="20"/>
      <c r="N5" s="20"/>
      <c r="O5" s="20"/>
      <c r="P5" s="20"/>
      <c r="Q5" s="20"/>
      <c r="R5" s="20"/>
      <c r="S5" s="20"/>
      <c r="T5" s="20"/>
      <c r="U5" s="20"/>
      <c r="V5" s="20"/>
    </row>
    <row r="6" spans="1:22" ht="19" x14ac:dyDescent="0.25">
      <c r="A6" s="20"/>
      <c r="B6" s="29" t="s">
        <v>548</v>
      </c>
      <c r="C6" s="27">
        <v>13396300000</v>
      </c>
      <c r="D6" s="27">
        <v>7116800000</v>
      </c>
      <c r="E6" s="27">
        <v>7265300000</v>
      </c>
      <c r="F6" s="28">
        <v>8382400000</v>
      </c>
      <c r="G6" s="20"/>
      <c r="H6" s="20"/>
      <c r="I6" s="20"/>
      <c r="J6" s="20"/>
      <c r="K6" s="20"/>
      <c r="L6" s="20"/>
      <c r="M6" s="20"/>
      <c r="N6" s="20"/>
      <c r="O6" s="20"/>
      <c r="P6" s="20"/>
      <c r="Q6" s="20"/>
      <c r="R6" s="20"/>
      <c r="S6" s="20"/>
      <c r="T6" s="20"/>
      <c r="U6" s="20"/>
      <c r="V6" s="20"/>
    </row>
    <row r="7" spans="1:22" ht="19" x14ac:dyDescent="0.25">
      <c r="A7" s="20"/>
      <c r="B7" s="29" t="s">
        <v>549</v>
      </c>
      <c r="C7" s="27">
        <v>1711600000</v>
      </c>
      <c r="D7" s="27">
        <v>1286500000</v>
      </c>
      <c r="E7" s="27">
        <v>1468800000</v>
      </c>
      <c r="F7" s="28">
        <v>1425800000</v>
      </c>
      <c r="G7" s="20"/>
      <c r="H7" s="20"/>
      <c r="I7" s="20"/>
      <c r="J7" s="20"/>
      <c r="K7" s="20"/>
      <c r="L7" s="20"/>
      <c r="M7" s="20"/>
      <c r="N7" s="20"/>
      <c r="O7" s="20"/>
      <c r="P7" s="20"/>
      <c r="Q7" s="20"/>
      <c r="R7" s="20"/>
      <c r="S7" s="20"/>
      <c r="T7" s="20"/>
      <c r="U7" s="20"/>
      <c r="V7" s="20"/>
    </row>
    <row r="8" spans="1:22" ht="19" x14ac:dyDescent="0.25">
      <c r="A8" s="20"/>
      <c r="B8" s="29" t="s">
        <v>550</v>
      </c>
      <c r="C8" s="27">
        <v>8787800000</v>
      </c>
      <c r="D8" s="27">
        <v>3552500000</v>
      </c>
      <c r="E8" s="27">
        <v>3511000000</v>
      </c>
      <c r="F8" s="28">
        <v>3697300000</v>
      </c>
      <c r="G8" s="20"/>
      <c r="H8" s="20"/>
      <c r="I8" s="20"/>
      <c r="J8" s="20"/>
      <c r="K8" s="20"/>
      <c r="L8" s="20"/>
      <c r="M8" s="20"/>
      <c r="N8" s="20"/>
      <c r="O8" s="20"/>
      <c r="P8" s="20"/>
      <c r="Q8" s="20"/>
      <c r="R8" s="20"/>
      <c r="S8" s="20"/>
      <c r="T8" s="20"/>
      <c r="U8" s="20"/>
      <c r="V8" s="20"/>
    </row>
    <row r="9" spans="1:22" ht="19" x14ac:dyDescent="0.25">
      <c r="A9" s="20"/>
      <c r="B9" s="29" t="s">
        <v>551</v>
      </c>
      <c r="C9" s="27">
        <v>10499400000</v>
      </c>
      <c r="D9" s="27">
        <v>4839000000</v>
      </c>
      <c r="E9" s="27">
        <v>4979800000</v>
      </c>
      <c r="F9" s="28">
        <v>5123100000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-722200000</v>
      </c>
      <c r="D12" s="27">
        <v>-1216800000</v>
      </c>
      <c r="E12" s="27">
        <v>-1166200000</v>
      </c>
      <c r="F12" s="28">
        <v>-158500000</v>
      </c>
      <c r="G12" s="20"/>
      <c r="H12" s="20"/>
      <c r="I12" s="20"/>
      <c r="J12" s="20"/>
      <c r="K12" s="20"/>
      <c r="L12" s="20"/>
      <c r="M12" s="20"/>
      <c r="N12" s="20"/>
      <c r="O12" s="20"/>
      <c r="P12" s="20"/>
      <c r="Q12" s="20"/>
      <c r="R12" s="20"/>
      <c r="S12" s="20"/>
      <c r="T12" s="20"/>
      <c r="U12" s="20"/>
      <c r="V12" s="20"/>
    </row>
    <row r="13" spans="1:22" ht="19" x14ac:dyDescent="0.25">
      <c r="A13" s="20"/>
      <c r="B13" s="29" t="s">
        <v>555</v>
      </c>
      <c r="C13" s="27">
        <v>2896900000</v>
      </c>
      <c r="D13" s="27">
        <v>2277800000</v>
      </c>
      <c r="E13" s="27">
        <v>2285500000</v>
      </c>
      <c r="F13" s="28">
        <v>3259300000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1255600000</v>
      </c>
      <c r="D17" s="34">
        <v>975200000</v>
      </c>
      <c r="E17" s="34">
        <v>853200000</v>
      </c>
      <c r="F17" s="35">
        <v>1323700000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Pass</v>
      </c>
      <c r="F21" s="45"/>
      <c r="G21" s="46">
        <f>(((COUNTIF(C21:E21, "Pass") * 100) + (COUNTIF(C21:E21, "Fail") * 0)) * (400/300)) / 2</f>
        <v>66.666666666666657</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0.68645782078617901</v>
      </c>
      <c r="D24" s="50">
        <f>D17/(D4)</f>
        <v>0.50185261424454508</v>
      </c>
      <c r="E24" s="50">
        <f>E17/(E4)</f>
        <v>0.46725082146768893</v>
      </c>
      <c r="F24" s="51">
        <f>F17/(F4)</f>
        <v>0.60868165724007905</v>
      </c>
      <c r="G24" s="46">
        <f>(IF(C24 &gt; 0.5, 100, IF(C24 &gt;= 0.2, 50, 0))) +
  (IF(D24 &gt; 0.5, 100, IF(D24 &gt;= 0.2, 50, 0))) +
  (IF(E24 &gt; 0.5, 100, IF(E24 &gt;= 0.2, 50, 0))) +
  (IF(F24 &gt; 0.5, 100, IF(F24 &gt;= 0.2, 50, 0)))</f>
        <v>350</v>
      </c>
      <c r="H24" s="47" t="s">
        <v>571</v>
      </c>
      <c r="I24" s="20"/>
      <c r="J24" s="20"/>
      <c r="K24" s="20"/>
      <c r="L24" s="20"/>
      <c r="M24" s="20"/>
      <c r="N24" s="20"/>
      <c r="O24" s="20"/>
      <c r="P24" s="20"/>
      <c r="Q24" s="20"/>
      <c r="R24" s="20"/>
      <c r="S24" s="20"/>
      <c r="T24" s="20"/>
      <c r="U24" s="20"/>
      <c r="V24" s="20"/>
    </row>
    <row r="25" spans="1:22" x14ac:dyDescent="0.2">
      <c r="A25" s="20"/>
      <c r="B25" s="39" t="s">
        <v>487</v>
      </c>
      <c r="C25" s="50">
        <f>C17/C6</f>
        <v>9.3727372483446925E-2</v>
      </c>
      <c r="D25" s="50">
        <f>D17/D6</f>
        <v>0.13702787769784172</v>
      </c>
      <c r="E25" s="50">
        <f>E17/E6</f>
        <v>0.11743493042269418</v>
      </c>
      <c r="F25" s="51">
        <f>F17/F6</f>
        <v>0.15791420118343194</v>
      </c>
      <c r="G25" s="46">
        <f>(IF(C25 &gt; 0.17, 100, IF(C25 &gt;= 0.1, 50, 0))) +
  (IF(D25 &gt; 0.17, 100, IF(D25 &gt;= 0.1, 50, 0))) +
  (IF(E25 &gt; 0.17, 100, IF(E25 &gt;= 0.1, 50, 0))) +
  (IF(F25 &gt; 0.17, 100, IF(F25 &gt;= 0.1, 50, 0)))</f>
        <v>150</v>
      </c>
      <c r="H25" s="47" t="s">
        <v>572</v>
      </c>
      <c r="I25" s="20"/>
      <c r="J25" s="20"/>
      <c r="K25" s="20"/>
      <c r="L25" s="20"/>
      <c r="M25" s="20"/>
      <c r="N25" s="20"/>
      <c r="O25" s="20"/>
      <c r="P25" s="20"/>
      <c r="Q25" s="20"/>
      <c r="R25" s="20"/>
      <c r="S25" s="20"/>
      <c r="T25" s="20"/>
      <c r="U25" s="20"/>
      <c r="V25" s="20"/>
    </row>
    <row r="26" spans="1:22" x14ac:dyDescent="0.2">
      <c r="A26" s="20"/>
      <c r="B26" s="39" t="s">
        <v>489</v>
      </c>
      <c r="C26" s="50">
        <f>C8/C6</f>
        <v>0.65598710091592449</v>
      </c>
      <c r="D26" s="50">
        <f>D8/D6</f>
        <v>0.49917097571942448</v>
      </c>
      <c r="E26" s="50">
        <f>E8/E6</f>
        <v>0.48325602521575156</v>
      </c>
      <c r="F26" s="51">
        <f>F8/F6</f>
        <v>0.44107892727619774</v>
      </c>
      <c r="G26" s="46">
        <f>(IF(C26 &lt; 0.5, 100, 0)) +
  (IF(D26 &lt; 0.5, 100, 0)) +
  (IF(E26 &lt; 0.5, 100, 0)) +
  (IF(F26 &lt; 0.5, 100, 0))</f>
        <v>300</v>
      </c>
      <c r="H26" s="47" t="s">
        <v>573</v>
      </c>
      <c r="I26" s="20"/>
      <c r="J26" s="20"/>
      <c r="K26" s="20"/>
      <c r="L26" s="20"/>
      <c r="M26" s="20"/>
      <c r="N26" s="20"/>
      <c r="O26" s="20"/>
      <c r="P26" s="20"/>
      <c r="Q26" s="20"/>
      <c r="R26" s="20"/>
      <c r="S26" s="20"/>
      <c r="T26" s="20"/>
      <c r="U26" s="20"/>
      <c r="V26" s="20"/>
    </row>
    <row r="27" spans="1:22" x14ac:dyDescent="0.2">
      <c r="A27" s="20"/>
      <c r="B27" s="39" t="s">
        <v>574</v>
      </c>
      <c r="C27" s="50">
        <f>C9/(C13+C10)</f>
        <v>3.6243570713521351</v>
      </c>
      <c r="D27" s="50">
        <f>D9/(D13+D10)</f>
        <v>2.1244182983580648</v>
      </c>
      <c r="E27" s="50">
        <f>E9/(E13+E10)</f>
        <v>2.1788667687595713</v>
      </c>
      <c r="F27" s="51">
        <f>F9/(F13+F10)</f>
        <v>1.5718405792654864</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1.9982138293599399</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0.43342883772308327</v>
      </c>
      <c r="D31" s="50">
        <f>D17/(D13+D10)</f>
        <v>0.42813240846430767</v>
      </c>
      <c r="E31" s="50">
        <f>E17/(E13+E10)</f>
        <v>0.3733099978122949</v>
      </c>
      <c r="F31" s="51">
        <f>F17/(F13+F10)</f>
        <v>0.40613015064584418</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0.45041666666666669</v>
      </c>
      <c r="J2" s="20"/>
      <c r="K2" s="20"/>
      <c r="L2" s="20"/>
      <c r="M2" s="20"/>
      <c r="N2" s="20"/>
      <c r="O2" s="20"/>
      <c r="P2" s="20"/>
      <c r="Q2" s="20"/>
      <c r="R2" s="20"/>
      <c r="S2" s="20"/>
      <c r="T2" s="20"/>
      <c r="U2" s="20"/>
      <c r="V2" s="20"/>
    </row>
    <row r="3" spans="1:22" ht="19" x14ac:dyDescent="0.25">
      <c r="A3" s="20"/>
      <c r="B3" s="26" t="s">
        <v>545</v>
      </c>
      <c r="C3" s="27">
        <v>371500000</v>
      </c>
      <c r="D3" s="27">
        <v>393800000</v>
      </c>
      <c r="E3" s="27">
        <v>153400000</v>
      </c>
      <c r="F3" s="28">
        <v>181500000</v>
      </c>
      <c r="G3" s="20"/>
      <c r="H3" s="20"/>
      <c r="I3" s="20"/>
      <c r="J3" s="20"/>
      <c r="K3" s="20"/>
      <c r="L3" s="20"/>
      <c r="M3" s="20"/>
      <c r="N3" s="20"/>
      <c r="O3" s="20"/>
      <c r="P3" s="20"/>
      <c r="Q3" s="20"/>
      <c r="R3" s="20"/>
      <c r="S3" s="20"/>
      <c r="T3" s="20"/>
      <c r="U3" s="20"/>
      <c r="V3" s="20"/>
    </row>
    <row r="4" spans="1:22" ht="19" x14ac:dyDescent="0.25">
      <c r="A4" s="20"/>
      <c r="B4" s="29" t="s">
        <v>546</v>
      </c>
      <c r="C4" s="27">
        <v>15806400000</v>
      </c>
      <c r="D4" s="27">
        <v>14214600000</v>
      </c>
      <c r="E4" s="27">
        <v>11667700000</v>
      </c>
      <c r="F4" s="28">
        <v>12173600000</v>
      </c>
      <c r="G4" s="20"/>
      <c r="H4" s="20"/>
      <c r="I4" s="20"/>
      <c r="J4" s="20"/>
      <c r="K4" s="20"/>
      <c r="L4" s="20"/>
      <c r="M4" s="20"/>
      <c r="N4" s="20"/>
      <c r="O4" s="20"/>
      <c r="P4" s="20"/>
      <c r="Q4" s="20"/>
      <c r="R4" s="20"/>
      <c r="S4" s="20"/>
      <c r="T4" s="20"/>
      <c r="U4" s="20"/>
      <c r="V4" s="20"/>
    </row>
    <row r="5" spans="1:22" ht="19" x14ac:dyDescent="0.25">
      <c r="A5" s="20"/>
      <c r="B5" s="29" t="s">
        <v>547</v>
      </c>
      <c r="C5" s="27">
        <v>0</v>
      </c>
      <c r="D5" s="27">
        <v>0</v>
      </c>
      <c r="E5" s="27">
        <v>0</v>
      </c>
      <c r="F5" s="28">
        <v>0</v>
      </c>
      <c r="G5" s="20"/>
      <c r="H5" s="20"/>
      <c r="I5" s="20"/>
      <c r="J5" s="20"/>
      <c r="K5" s="20"/>
      <c r="L5" s="20"/>
      <c r="M5" s="20"/>
      <c r="N5" s="20"/>
      <c r="O5" s="20"/>
      <c r="P5" s="20"/>
      <c r="Q5" s="20"/>
      <c r="R5" s="20"/>
      <c r="S5" s="20"/>
      <c r="T5" s="20"/>
      <c r="U5" s="20"/>
      <c r="V5" s="20"/>
    </row>
    <row r="6" spans="1:22" ht="19" x14ac:dyDescent="0.25">
      <c r="A6" s="20"/>
      <c r="B6" s="29" t="s">
        <v>548</v>
      </c>
      <c r="C6" s="27">
        <v>20671800000</v>
      </c>
      <c r="D6" s="27">
        <v>19560000000</v>
      </c>
      <c r="E6" s="27">
        <v>15208200000</v>
      </c>
      <c r="F6" s="28">
        <v>15875700000</v>
      </c>
      <c r="G6" s="20"/>
      <c r="H6" s="20"/>
      <c r="I6" s="20"/>
      <c r="J6" s="20"/>
      <c r="K6" s="20"/>
      <c r="L6" s="20"/>
      <c r="M6" s="20"/>
      <c r="N6" s="20"/>
      <c r="O6" s="20"/>
      <c r="P6" s="20"/>
      <c r="Q6" s="20"/>
      <c r="R6" s="20"/>
      <c r="S6" s="20"/>
      <c r="T6" s="20"/>
      <c r="U6" s="20"/>
      <c r="V6" s="20"/>
    </row>
    <row r="7" spans="1:22" ht="19" x14ac:dyDescent="0.25">
      <c r="A7" s="20"/>
      <c r="B7" s="29" t="s">
        <v>549</v>
      </c>
      <c r="C7" s="27">
        <v>2760900000</v>
      </c>
      <c r="D7" s="27">
        <v>3066700000</v>
      </c>
      <c r="E7" s="27">
        <v>2298500000</v>
      </c>
      <c r="F7" s="28">
        <v>1779400000</v>
      </c>
      <c r="G7" s="20"/>
      <c r="H7" s="20"/>
      <c r="I7" s="20"/>
      <c r="J7" s="20"/>
      <c r="K7" s="20"/>
      <c r="L7" s="20"/>
      <c r="M7" s="20"/>
      <c r="N7" s="20"/>
      <c r="O7" s="20"/>
      <c r="P7" s="20"/>
      <c r="Q7" s="20"/>
      <c r="R7" s="20"/>
      <c r="S7" s="20"/>
      <c r="T7" s="20"/>
      <c r="U7" s="20"/>
      <c r="V7" s="20"/>
    </row>
    <row r="8" spans="1:22" ht="19" x14ac:dyDescent="0.25">
      <c r="A8" s="20"/>
      <c r="B8" s="29" t="s">
        <v>550</v>
      </c>
      <c r="C8" s="27">
        <v>13300900000</v>
      </c>
      <c r="D8" s="27">
        <v>11511100000</v>
      </c>
      <c r="E8" s="27">
        <v>7731000000</v>
      </c>
      <c r="F8" s="28">
        <v>8193100000</v>
      </c>
      <c r="G8" s="20"/>
      <c r="H8" s="20"/>
      <c r="I8" s="20"/>
      <c r="J8" s="20"/>
      <c r="K8" s="20"/>
      <c r="L8" s="20"/>
      <c r="M8" s="20"/>
      <c r="N8" s="20"/>
      <c r="O8" s="20"/>
      <c r="P8" s="20"/>
      <c r="Q8" s="20"/>
      <c r="R8" s="20"/>
      <c r="S8" s="20"/>
      <c r="T8" s="20"/>
      <c r="U8" s="20"/>
      <c r="V8" s="20"/>
    </row>
    <row r="9" spans="1:22" ht="19" x14ac:dyDescent="0.25">
      <c r="A9" s="20"/>
      <c r="B9" s="29" t="s">
        <v>551</v>
      </c>
      <c r="C9" s="27">
        <v>16061800000</v>
      </c>
      <c r="D9" s="27">
        <v>14577800000</v>
      </c>
      <c r="E9" s="27">
        <v>10029500000</v>
      </c>
      <c r="F9" s="28">
        <v>9972500000</v>
      </c>
      <c r="G9" s="20"/>
      <c r="H9" s="20"/>
      <c r="I9" s="20"/>
      <c r="J9" s="20"/>
      <c r="K9" s="20"/>
      <c r="L9" s="20"/>
      <c r="M9" s="20"/>
      <c r="N9" s="20"/>
      <c r="O9" s="20"/>
      <c r="P9" s="20"/>
      <c r="Q9" s="20"/>
      <c r="R9" s="20"/>
      <c r="S9" s="20"/>
      <c r="T9" s="20"/>
      <c r="U9" s="20"/>
      <c r="V9" s="20"/>
    </row>
    <row r="10" spans="1:22" ht="19" x14ac:dyDescent="0.25">
      <c r="A10" s="20"/>
      <c r="B10" s="29" t="s">
        <v>552</v>
      </c>
      <c r="C10" s="27">
        <v>896900000</v>
      </c>
      <c r="D10" s="27">
        <v>464700000</v>
      </c>
      <c r="E10" s="27">
        <v>204100000</v>
      </c>
      <c r="F10" s="28">
        <v>150900000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492000000</v>
      </c>
      <c r="D12" s="27">
        <v>-626800000</v>
      </c>
      <c r="E12" s="27">
        <v>-1822300000</v>
      </c>
      <c r="F12" s="28">
        <v>-1893500000</v>
      </c>
      <c r="G12" s="20"/>
      <c r="H12" s="20"/>
      <c r="I12" s="20"/>
      <c r="J12" s="20"/>
      <c r="K12" s="20"/>
      <c r="L12" s="20"/>
      <c r="M12" s="20"/>
      <c r="N12" s="20"/>
      <c r="O12" s="20"/>
      <c r="P12" s="20"/>
      <c r="Q12" s="20"/>
      <c r="R12" s="20"/>
      <c r="S12" s="20"/>
      <c r="T12" s="20"/>
      <c r="U12" s="20"/>
      <c r="V12" s="20"/>
    </row>
    <row r="13" spans="1:22" ht="19" x14ac:dyDescent="0.25">
      <c r="A13" s="20"/>
      <c r="B13" s="29" t="s">
        <v>555</v>
      </c>
      <c r="C13" s="27">
        <v>4610000000</v>
      </c>
      <c r="D13" s="27">
        <v>4982200000</v>
      </c>
      <c r="E13" s="27">
        <v>5178700000</v>
      </c>
      <c r="F13" s="28">
        <v>5903200000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3211600000</v>
      </c>
      <c r="D17" s="34">
        <v>2380800000</v>
      </c>
      <c r="E17" s="34">
        <v>2302900000</v>
      </c>
      <c r="F17" s="35">
        <v>1744500000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Fail</v>
      </c>
      <c r="F21" s="45"/>
      <c r="G21" s="46">
        <f>(((COUNTIF(C21:E21, "Pass") * 100) + (COUNTIF(C21:E21, "Fail") * 0)) * (400/300)) / 2</f>
        <v>66.666666666666657</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Fail</v>
      </c>
      <c r="E23" s="44" t="str">
        <f>IF(E17&gt;E7, "Pass", "Fail")</f>
        <v>Pass</v>
      </c>
      <c r="F23" s="49" t="str">
        <f>IF(F17&gt;F7, "Pass", "Fail")</f>
        <v>Fail</v>
      </c>
      <c r="G23" s="46">
        <f>(COUNTIF(C23:F23, "Pass") * 100) + (COUNTIF(C23:F23, "Fail") * 0)</f>
        <v>200</v>
      </c>
      <c r="H23" s="47" t="s">
        <v>570</v>
      </c>
      <c r="I23" s="20"/>
      <c r="J23" s="20"/>
      <c r="K23" s="20"/>
      <c r="L23" s="20"/>
      <c r="M23" s="20"/>
      <c r="N23" s="20"/>
      <c r="O23" s="20"/>
      <c r="P23" s="20"/>
      <c r="Q23" s="20"/>
      <c r="R23" s="20"/>
      <c r="S23" s="20"/>
      <c r="T23" s="20"/>
      <c r="U23" s="20"/>
      <c r="V23" s="20"/>
    </row>
    <row r="24" spans="1:22" x14ac:dyDescent="0.2">
      <c r="A24" s="20"/>
      <c r="B24" s="39" t="s">
        <v>499</v>
      </c>
      <c r="C24" s="50">
        <f>C17/(C4)</f>
        <v>0.20318352059925093</v>
      </c>
      <c r="D24" s="50">
        <f>D17/(D4)</f>
        <v>0.1674897640454181</v>
      </c>
      <c r="E24" s="50">
        <f>E17/(E4)</f>
        <v>0.19737394687899071</v>
      </c>
      <c r="F24" s="51">
        <f>F17/(F4)</f>
        <v>0.1433018991916935</v>
      </c>
      <c r="G24" s="46">
        <f>(IF(C24 &gt; 0.5, 100, IF(C24 &gt;= 0.2, 50, 0))) +
  (IF(D24 &gt; 0.5, 100, IF(D24 &gt;= 0.2, 50, 0))) +
  (IF(E24 &gt; 0.5, 100, IF(E24 &gt;= 0.2, 50, 0))) +
  (IF(F24 &gt; 0.5, 100, IF(F24 &gt;= 0.2, 50, 0)))</f>
        <v>50</v>
      </c>
      <c r="H24" s="47" t="s">
        <v>571</v>
      </c>
      <c r="I24" s="20"/>
      <c r="J24" s="20"/>
      <c r="K24" s="20"/>
      <c r="L24" s="20"/>
      <c r="M24" s="20"/>
      <c r="N24" s="20"/>
      <c r="O24" s="20"/>
      <c r="P24" s="20"/>
      <c r="Q24" s="20"/>
      <c r="R24" s="20"/>
      <c r="S24" s="20"/>
      <c r="T24" s="20"/>
      <c r="U24" s="20"/>
      <c r="V24" s="20"/>
    </row>
    <row r="25" spans="1:22" x14ac:dyDescent="0.2">
      <c r="A25" s="20"/>
      <c r="B25" s="39" t="s">
        <v>487</v>
      </c>
      <c r="C25" s="50">
        <f>C17/C6</f>
        <v>0.15536141023036212</v>
      </c>
      <c r="D25" s="50">
        <f>D17/D6</f>
        <v>0.12171779141104294</v>
      </c>
      <c r="E25" s="50">
        <f>E17/E6</f>
        <v>0.15142488920450808</v>
      </c>
      <c r="F25" s="51">
        <f>F17/F6</f>
        <v>0.10988491846028836</v>
      </c>
      <c r="G25" s="46">
        <f>(IF(C25 &gt; 0.17, 100, IF(C25 &gt;= 0.1, 50, 0))) +
  (IF(D25 &gt; 0.17, 100, IF(D25 &gt;= 0.1, 50, 0))) +
  (IF(E25 &gt; 0.17, 100, IF(E25 &gt;= 0.1, 50, 0))) +
  (IF(F25 &gt; 0.17, 100, IF(F25 &gt;= 0.1, 50, 0)))</f>
        <v>200</v>
      </c>
      <c r="H25" s="47" t="s">
        <v>572</v>
      </c>
      <c r="I25" s="20"/>
      <c r="J25" s="20"/>
      <c r="K25" s="20"/>
      <c r="L25" s="20"/>
      <c r="M25" s="20"/>
      <c r="N25" s="20"/>
      <c r="O25" s="20"/>
      <c r="P25" s="20"/>
      <c r="Q25" s="20"/>
      <c r="R25" s="20"/>
      <c r="S25" s="20"/>
      <c r="T25" s="20"/>
      <c r="U25" s="20"/>
      <c r="V25" s="20"/>
    </row>
    <row r="26" spans="1:22" x14ac:dyDescent="0.2">
      <c r="A26" s="20"/>
      <c r="B26" s="39" t="s">
        <v>489</v>
      </c>
      <c r="C26" s="50">
        <f>C8/C6</f>
        <v>0.64343211524879307</v>
      </c>
      <c r="D26" s="50">
        <f>D8/D6</f>
        <v>0.5885020449897751</v>
      </c>
      <c r="E26" s="50">
        <f>E8/E6</f>
        <v>0.50834418274351989</v>
      </c>
      <c r="F26" s="51">
        <f>F8/F6</f>
        <v>0.51607803120492324</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2.9166681799197369</v>
      </c>
      <c r="D27" s="50">
        <f>D9/(D13+D10)</f>
        <v>2.6763480144669445</v>
      </c>
      <c r="E27" s="50">
        <f>E9/(E13+E10)</f>
        <v>1.8632496098684699</v>
      </c>
      <c r="F27" s="51">
        <f>F9/(F13+F10)</f>
        <v>1.6472308022662328</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-0.82619358994776737</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0.58319562730392782</v>
      </c>
      <c r="D31" s="50">
        <f>D17/(D13+D10)</f>
        <v>0.43709265820925663</v>
      </c>
      <c r="E31" s="50">
        <f>E17/(E13+E10)</f>
        <v>0.42782566693913948</v>
      </c>
      <c r="F31" s="51">
        <f>F17/(F13+F10)</f>
        <v>0.2881518309905684</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611</v>
      </c>
      <c r="D2" s="23" t="s">
        <v>607</v>
      </c>
      <c r="E2" s="23" t="s">
        <v>608</v>
      </c>
      <c r="F2" s="23" t="s">
        <v>609</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0.38458333333333328</v>
      </c>
      <c r="J2" s="20"/>
      <c r="K2" s="20"/>
      <c r="L2" s="20"/>
      <c r="M2" s="20"/>
      <c r="N2" s="20"/>
      <c r="O2" s="20"/>
      <c r="P2" s="20"/>
      <c r="Q2" s="20"/>
      <c r="R2" s="20"/>
      <c r="S2" s="20"/>
      <c r="T2" s="20"/>
      <c r="U2" s="20"/>
      <c r="V2" s="20"/>
    </row>
    <row r="3" spans="1:22" ht="19" x14ac:dyDescent="0.25">
      <c r="A3" s="20"/>
      <c r="B3" s="26" t="s">
        <v>545</v>
      </c>
      <c r="C3" s="27">
        <v>11886000000</v>
      </c>
      <c r="D3" s="27">
        <v>13499000000</v>
      </c>
      <c r="E3" s="27">
        <v>13902000000</v>
      </c>
      <c r="F3" s="28">
        <v>10653000000</v>
      </c>
      <c r="G3" s="20"/>
      <c r="H3" s="20"/>
      <c r="I3" s="20"/>
      <c r="J3" s="20"/>
      <c r="K3" s="20"/>
      <c r="L3" s="20"/>
      <c r="M3" s="20"/>
      <c r="N3" s="20"/>
      <c r="O3" s="20"/>
      <c r="P3" s="20"/>
      <c r="Q3" s="20"/>
      <c r="R3" s="20"/>
      <c r="S3" s="20"/>
      <c r="T3" s="20"/>
      <c r="U3" s="20"/>
      <c r="V3" s="20"/>
    </row>
    <row r="4" spans="1:22" ht="19" x14ac:dyDescent="0.25">
      <c r="A4" s="20"/>
      <c r="B4" s="29" t="s">
        <v>546</v>
      </c>
      <c r="C4" s="27">
        <v>36458000000</v>
      </c>
      <c r="D4" s="27">
        <v>34169000000</v>
      </c>
      <c r="E4" s="27">
        <v>30737000000</v>
      </c>
      <c r="F4" s="28">
        <v>29106000000</v>
      </c>
      <c r="G4" s="20"/>
      <c r="H4" s="20"/>
      <c r="I4" s="20"/>
      <c r="J4" s="20"/>
      <c r="K4" s="20"/>
      <c r="L4" s="20"/>
      <c r="M4" s="20"/>
      <c r="N4" s="20"/>
      <c r="O4" s="20"/>
      <c r="P4" s="20"/>
      <c r="Q4" s="20"/>
      <c r="R4" s="20"/>
      <c r="S4" s="20"/>
      <c r="T4" s="20"/>
      <c r="U4" s="20"/>
      <c r="V4" s="20"/>
    </row>
    <row r="5" spans="1:22" ht="19" x14ac:dyDescent="0.25">
      <c r="A5" s="20"/>
      <c r="B5" s="29" t="s">
        <v>547</v>
      </c>
      <c r="C5" s="27">
        <v>0</v>
      </c>
      <c r="D5" s="27">
        <v>0</v>
      </c>
      <c r="E5" s="27">
        <v>631000000</v>
      </c>
      <c r="F5" s="28">
        <v>631000000</v>
      </c>
      <c r="G5" s="20"/>
      <c r="H5" s="20"/>
      <c r="I5" s="20"/>
      <c r="J5" s="20"/>
      <c r="K5" s="20"/>
      <c r="L5" s="20"/>
      <c r="M5" s="20"/>
      <c r="N5" s="20"/>
      <c r="O5" s="20"/>
      <c r="P5" s="20"/>
      <c r="Q5" s="20"/>
      <c r="R5" s="20"/>
      <c r="S5" s="20"/>
      <c r="T5" s="20"/>
      <c r="U5" s="20"/>
      <c r="V5" s="20"/>
    </row>
    <row r="6" spans="1:22" ht="19" x14ac:dyDescent="0.25">
      <c r="A6" s="20"/>
      <c r="B6" s="29" t="s">
        <v>548</v>
      </c>
      <c r="C6" s="27">
        <v>55356000000</v>
      </c>
      <c r="D6" s="27">
        <v>53335000000</v>
      </c>
      <c r="E6" s="27">
        <v>53811000000</v>
      </c>
      <c r="F6" s="28">
        <v>51248000000</v>
      </c>
      <c r="G6" s="20"/>
      <c r="H6" s="20"/>
      <c r="I6" s="20"/>
      <c r="J6" s="20"/>
      <c r="K6" s="20"/>
      <c r="L6" s="20"/>
      <c r="M6" s="20"/>
      <c r="N6" s="20"/>
      <c r="O6" s="20"/>
      <c r="P6" s="20"/>
      <c r="Q6" s="20"/>
      <c r="R6" s="20"/>
      <c r="S6" s="20"/>
      <c r="T6" s="20"/>
      <c r="U6" s="20"/>
      <c r="V6" s="20"/>
    </row>
    <row r="7" spans="1:22" ht="19" x14ac:dyDescent="0.25">
      <c r="A7" s="20"/>
      <c r="B7" s="29" t="s">
        <v>549</v>
      </c>
      <c r="C7" s="27">
        <v>19304000000</v>
      </c>
      <c r="D7" s="27">
        <v>19500000000</v>
      </c>
      <c r="E7" s="27">
        <v>21747000000</v>
      </c>
      <c r="F7" s="28">
        <v>20125000000</v>
      </c>
      <c r="G7" s="20"/>
      <c r="H7" s="20"/>
      <c r="I7" s="20"/>
      <c r="J7" s="20"/>
      <c r="K7" s="20"/>
      <c r="L7" s="20"/>
      <c r="M7" s="20"/>
      <c r="N7" s="20"/>
      <c r="O7" s="20"/>
      <c r="P7" s="20"/>
      <c r="Q7" s="20"/>
      <c r="R7" s="20"/>
      <c r="S7" s="20"/>
      <c r="T7" s="20"/>
      <c r="U7" s="20"/>
      <c r="V7" s="20"/>
    </row>
    <row r="8" spans="1:22" ht="19" x14ac:dyDescent="0.25">
      <c r="A8" s="20"/>
      <c r="B8" s="29" t="s">
        <v>550</v>
      </c>
      <c r="C8" s="27">
        <v>22620000000</v>
      </c>
      <c r="D8" s="27">
        <v>22603000000</v>
      </c>
      <c r="E8" s="27">
        <v>19237000000</v>
      </c>
      <c r="F8" s="28">
        <v>16683000000</v>
      </c>
      <c r="G8" s="20"/>
      <c r="H8" s="20"/>
      <c r="I8" s="20"/>
      <c r="J8" s="20"/>
      <c r="K8" s="20"/>
      <c r="L8" s="20"/>
      <c r="M8" s="20"/>
      <c r="N8" s="20"/>
      <c r="O8" s="20"/>
      <c r="P8" s="20"/>
      <c r="Q8" s="20"/>
      <c r="R8" s="20"/>
      <c r="S8" s="20"/>
      <c r="T8" s="20"/>
      <c r="U8" s="20"/>
      <c r="V8" s="20"/>
    </row>
    <row r="9" spans="1:22" ht="19" x14ac:dyDescent="0.25">
      <c r="A9" s="20"/>
      <c r="B9" s="29" t="s">
        <v>551</v>
      </c>
      <c r="C9" s="27">
        <v>41924000000</v>
      </c>
      <c r="D9" s="27">
        <v>42103000000</v>
      </c>
      <c r="E9" s="27">
        <v>40984000000</v>
      </c>
      <c r="F9" s="28">
        <v>36808000000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7093000000</v>
      </c>
      <c r="D12" s="27">
        <v>5005000000</v>
      </c>
      <c r="E12" s="27">
        <v>6920000000</v>
      </c>
      <c r="F12" s="28">
        <v>8825000000</v>
      </c>
      <c r="G12" s="20"/>
      <c r="H12" s="20"/>
      <c r="I12" s="20"/>
      <c r="J12" s="20"/>
      <c r="K12" s="20"/>
      <c r="L12" s="20"/>
      <c r="M12" s="20"/>
      <c r="N12" s="20"/>
      <c r="O12" s="20"/>
      <c r="P12" s="20"/>
      <c r="Q12" s="20"/>
      <c r="R12" s="20"/>
      <c r="S12" s="20"/>
      <c r="T12" s="20"/>
      <c r="U12" s="20"/>
      <c r="V12" s="20"/>
    </row>
    <row r="13" spans="1:22" ht="19" x14ac:dyDescent="0.25">
      <c r="A13" s="20"/>
      <c r="B13" s="29" t="s">
        <v>555</v>
      </c>
      <c r="C13" s="27">
        <v>13432000000</v>
      </c>
      <c r="D13" s="27">
        <v>11232000000</v>
      </c>
      <c r="E13" s="27">
        <v>12827000000</v>
      </c>
      <c r="F13" s="28">
        <v>14440000000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8621000000</v>
      </c>
      <c r="D17" s="34">
        <v>4018000000</v>
      </c>
      <c r="E17" s="34">
        <v>8625000000</v>
      </c>
      <c r="F17" s="35">
        <v>10525000000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Pass</v>
      </c>
      <c r="F21" s="45"/>
      <c r="G21" s="46">
        <f>(((COUNTIF(C21:E21, "Pass") * 100) + (COUNTIF(C21:E21, "Fail") * 0)) * (400/300)) / 2</f>
        <v>66.666666666666657</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0.2364638762411542</v>
      </c>
      <c r="D24" s="50">
        <f>D17/(D4)</f>
        <v>0.11759196932892388</v>
      </c>
      <c r="E24" s="50">
        <f>E17/(E4)</f>
        <v>0.28060643524091483</v>
      </c>
      <c r="F24" s="51">
        <f>F17/(F4)</f>
        <v>0.36160929018071875</v>
      </c>
      <c r="G24" s="46">
        <f>(IF(C24 &gt; 0.5, 100, IF(C24 &gt;= 0.2, 50, 0))) +
  (IF(D24 &gt; 0.5, 100, IF(D24 &gt;= 0.2, 50, 0))) +
  (IF(E24 &gt; 0.5, 100, IF(E24 &gt;= 0.2, 50, 0))) +
  (IF(F24 &gt; 0.5, 100, IF(F24 &gt;= 0.2, 50, 0)))</f>
        <v>150</v>
      </c>
      <c r="H24" s="47" t="s">
        <v>571</v>
      </c>
      <c r="I24" s="20"/>
      <c r="J24" s="20"/>
      <c r="K24" s="20"/>
      <c r="L24" s="20"/>
      <c r="M24" s="20"/>
      <c r="N24" s="20"/>
      <c r="O24" s="20"/>
      <c r="P24" s="20"/>
      <c r="Q24" s="20"/>
      <c r="R24" s="20"/>
      <c r="S24" s="20"/>
      <c r="T24" s="20"/>
      <c r="U24" s="20"/>
      <c r="V24" s="20"/>
    </row>
    <row r="25" spans="1:22" x14ac:dyDescent="0.2">
      <c r="A25" s="20"/>
      <c r="B25" s="39" t="s">
        <v>487</v>
      </c>
      <c r="C25" s="50">
        <f>C17/C6</f>
        <v>0.15573740877231013</v>
      </c>
      <c r="D25" s="50">
        <f>D17/D6</f>
        <v>7.5335145776694479E-2</v>
      </c>
      <c r="E25" s="50">
        <f>E17/E6</f>
        <v>0.160283213469365</v>
      </c>
      <c r="F25" s="51">
        <f>F17/F6</f>
        <v>0.20537386824851703</v>
      </c>
      <c r="G25" s="46">
        <f>(IF(C25 &gt; 0.17, 100, IF(C25 &gt;= 0.1, 50, 0))) +
  (IF(D25 &gt; 0.17, 100, IF(D25 &gt;= 0.1, 50, 0))) +
  (IF(E25 &gt; 0.17, 100, IF(E25 &gt;= 0.1, 50, 0))) +
  (IF(F25 &gt; 0.17, 100, IF(F25 &gt;= 0.1, 50, 0)))</f>
        <v>200</v>
      </c>
      <c r="H25" s="47" t="s">
        <v>572</v>
      </c>
      <c r="I25" s="20"/>
      <c r="J25" s="20"/>
      <c r="K25" s="20"/>
      <c r="L25" s="20"/>
      <c r="M25" s="20"/>
      <c r="N25" s="20"/>
      <c r="O25" s="20"/>
      <c r="P25" s="20"/>
      <c r="Q25" s="20"/>
      <c r="R25" s="20"/>
      <c r="S25" s="20"/>
      <c r="T25" s="20"/>
      <c r="U25" s="20"/>
      <c r="V25" s="20"/>
    </row>
    <row r="26" spans="1:22" x14ac:dyDescent="0.2">
      <c r="A26" s="20"/>
      <c r="B26" s="39" t="s">
        <v>489</v>
      </c>
      <c r="C26" s="50">
        <f>C8/C6</f>
        <v>0.40862779102536312</v>
      </c>
      <c r="D26" s="50">
        <f>D8/D6</f>
        <v>0.42379300646854784</v>
      </c>
      <c r="E26" s="50">
        <f>E8/E6</f>
        <v>0.35749196260987531</v>
      </c>
      <c r="F26" s="51">
        <f>F8/F6</f>
        <v>0.32553465501092727</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3.121203097081596</v>
      </c>
      <c r="D27" s="50">
        <f>D9/(D13+D10)</f>
        <v>3.7484864672364671</v>
      </c>
      <c r="E27" s="50">
        <f>E9/(E13+E10)</f>
        <v>3.195135261557652</v>
      </c>
      <c r="F27" s="51">
        <f>F9/(F13+F10)</f>
        <v>2.5490304709141274</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-2.5138436508771695E-2</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0.6418254913639071</v>
      </c>
      <c r="D31" s="50">
        <f>D17/(D13+D10)</f>
        <v>0.35772792022792022</v>
      </c>
      <c r="E31" s="50">
        <f>E17/(E13+E10)</f>
        <v>0.67240976066110547</v>
      </c>
      <c r="F31" s="51">
        <f>F17/(F13+F10)</f>
        <v>0.72887811634349031</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599</v>
      </c>
      <c r="D2" s="23" t="s">
        <v>600</v>
      </c>
      <c r="E2" s="23" t="s">
        <v>601</v>
      </c>
      <c r="F2" s="23" t="s">
        <v>602</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0.53666666666666663</v>
      </c>
      <c r="J2" s="20"/>
      <c r="K2" s="20"/>
      <c r="L2" s="20"/>
      <c r="M2" s="20"/>
      <c r="N2" s="20"/>
      <c r="O2" s="20"/>
      <c r="P2" s="20"/>
      <c r="Q2" s="20"/>
      <c r="R2" s="20"/>
      <c r="S2" s="20"/>
      <c r="T2" s="20"/>
      <c r="U2" s="20"/>
      <c r="V2" s="20"/>
    </row>
    <row r="3" spans="1:22" ht="19" x14ac:dyDescent="0.25">
      <c r="A3" s="20"/>
      <c r="B3" s="26" t="s">
        <v>545</v>
      </c>
      <c r="C3" s="27">
        <v>2552000000</v>
      </c>
      <c r="D3" s="27">
        <v>2676000000</v>
      </c>
      <c r="E3" s="27">
        <v>2511000000</v>
      </c>
      <c r="F3" s="28">
        <v>1950000000</v>
      </c>
      <c r="G3" s="20"/>
      <c r="H3" s="20"/>
      <c r="I3" s="20"/>
      <c r="J3" s="20"/>
      <c r="K3" s="20"/>
      <c r="L3" s="20"/>
      <c r="M3" s="20"/>
      <c r="N3" s="20"/>
      <c r="O3" s="20"/>
      <c r="P3" s="20"/>
      <c r="Q3" s="20"/>
      <c r="R3" s="20"/>
      <c r="S3" s="20"/>
      <c r="T3" s="20"/>
      <c r="U3" s="20"/>
      <c r="V3" s="20"/>
    </row>
    <row r="4" spans="1:22" ht="19" x14ac:dyDescent="0.25">
      <c r="A4" s="20"/>
      <c r="B4" s="29" t="s">
        <v>546</v>
      </c>
      <c r="C4" s="27">
        <v>3754000000</v>
      </c>
      <c r="D4" s="27">
        <v>3567000000</v>
      </c>
      <c r="E4" s="27">
        <v>3778000000</v>
      </c>
      <c r="F4" s="28">
        <v>3650000000</v>
      </c>
      <c r="G4" s="20"/>
      <c r="H4" s="20"/>
      <c r="I4" s="20"/>
      <c r="J4" s="20"/>
      <c r="K4" s="20"/>
      <c r="L4" s="20"/>
      <c r="M4" s="20"/>
      <c r="N4" s="20"/>
      <c r="O4" s="20"/>
      <c r="P4" s="20"/>
      <c r="Q4" s="20"/>
      <c r="R4" s="20"/>
      <c r="S4" s="20"/>
      <c r="T4" s="20"/>
      <c r="U4" s="20"/>
      <c r="V4" s="20"/>
    </row>
    <row r="5" spans="1:22" ht="19" x14ac:dyDescent="0.25">
      <c r="A5" s="20"/>
      <c r="B5" s="29" t="s">
        <v>547</v>
      </c>
      <c r="C5" s="27">
        <v>5463000000</v>
      </c>
      <c r="D5" s="27">
        <v>5258000000</v>
      </c>
      <c r="E5" s="27">
        <v>5590000000</v>
      </c>
      <c r="F5" s="28">
        <v>5224000000</v>
      </c>
      <c r="G5" s="20"/>
      <c r="H5" s="20"/>
      <c r="I5" s="20"/>
      <c r="J5" s="20"/>
      <c r="K5" s="20"/>
      <c r="L5" s="20"/>
      <c r="M5" s="20"/>
      <c r="N5" s="20"/>
      <c r="O5" s="20"/>
      <c r="P5" s="20"/>
      <c r="Q5" s="20"/>
      <c r="R5" s="20"/>
      <c r="S5" s="20"/>
      <c r="T5" s="20"/>
      <c r="U5" s="20"/>
      <c r="V5" s="20"/>
    </row>
    <row r="6" spans="1:22" ht="19" x14ac:dyDescent="0.25">
      <c r="A6" s="20"/>
      <c r="B6" s="29" t="s">
        <v>548</v>
      </c>
      <c r="C6" s="27">
        <v>21712000000</v>
      </c>
      <c r="D6" s="27">
        <v>20782000000</v>
      </c>
      <c r="E6" s="27">
        <v>21462000000</v>
      </c>
      <c r="F6" s="28">
        <v>19242000000</v>
      </c>
      <c r="G6" s="20"/>
      <c r="H6" s="20"/>
      <c r="I6" s="20"/>
      <c r="J6" s="20"/>
      <c r="K6" s="20"/>
      <c r="L6" s="20"/>
      <c r="M6" s="20"/>
      <c r="N6" s="20"/>
      <c r="O6" s="20"/>
      <c r="P6" s="20"/>
      <c r="Q6" s="20"/>
      <c r="R6" s="20"/>
      <c r="S6" s="20"/>
      <c r="T6" s="20"/>
      <c r="U6" s="20"/>
      <c r="V6" s="20"/>
    </row>
    <row r="7" spans="1:22" ht="19" x14ac:dyDescent="0.25">
      <c r="A7" s="20"/>
      <c r="B7" s="29" t="s">
        <v>549</v>
      </c>
      <c r="C7" s="27">
        <v>4463000000</v>
      </c>
      <c r="D7" s="27">
        <v>4632000000</v>
      </c>
      <c r="E7" s="27">
        <v>4656000000</v>
      </c>
      <c r="F7" s="28">
        <v>3690000000</v>
      </c>
      <c r="G7" s="20"/>
      <c r="H7" s="20"/>
      <c r="I7" s="20"/>
      <c r="J7" s="20"/>
      <c r="K7" s="20"/>
      <c r="L7" s="20"/>
      <c r="M7" s="20"/>
      <c r="N7" s="20"/>
      <c r="O7" s="20"/>
      <c r="P7" s="20"/>
      <c r="Q7" s="20"/>
      <c r="R7" s="20"/>
      <c r="S7" s="20"/>
      <c r="T7" s="20"/>
      <c r="U7" s="20"/>
      <c r="V7" s="20"/>
    </row>
    <row r="8" spans="1:22" ht="19" x14ac:dyDescent="0.25">
      <c r="A8" s="20"/>
      <c r="B8" s="29" t="s">
        <v>550</v>
      </c>
      <c r="C8" s="27">
        <v>5594000000</v>
      </c>
      <c r="D8" s="27">
        <v>5253000000</v>
      </c>
      <c r="E8" s="27">
        <v>6058000000</v>
      </c>
      <c r="F8" s="28">
        <v>6057000000</v>
      </c>
      <c r="G8" s="20"/>
      <c r="H8" s="20"/>
      <c r="I8" s="20"/>
      <c r="J8" s="20"/>
      <c r="K8" s="20"/>
      <c r="L8" s="20"/>
      <c r="M8" s="20"/>
      <c r="N8" s="20"/>
      <c r="O8" s="20"/>
      <c r="P8" s="20"/>
      <c r="Q8" s="20"/>
      <c r="R8" s="20"/>
      <c r="S8" s="20"/>
      <c r="T8" s="20"/>
      <c r="U8" s="20"/>
      <c r="V8" s="20"/>
    </row>
    <row r="9" spans="1:22" ht="19" x14ac:dyDescent="0.25">
      <c r="A9" s="20"/>
      <c r="B9" s="29" t="s">
        <v>551</v>
      </c>
      <c r="C9" s="27">
        <v>10057000000</v>
      </c>
      <c r="D9" s="27">
        <v>9885000000</v>
      </c>
      <c r="E9" s="27">
        <v>10714000000</v>
      </c>
      <c r="F9" s="28">
        <v>9747000000</v>
      </c>
      <c r="G9" s="20"/>
      <c r="H9" s="20"/>
      <c r="I9" s="20"/>
      <c r="J9" s="20"/>
      <c r="K9" s="20"/>
      <c r="L9" s="20"/>
      <c r="M9" s="20"/>
      <c r="N9" s="20"/>
      <c r="O9" s="20"/>
      <c r="P9" s="20"/>
      <c r="Q9" s="20"/>
      <c r="R9" s="20"/>
      <c r="S9" s="20"/>
      <c r="T9" s="20"/>
      <c r="U9" s="20"/>
      <c r="V9" s="20"/>
    </row>
    <row r="10" spans="1:22" ht="19" x14ac:dyDescent="0.25">
      <c r="A10" s="20"/>
      <c r="B10" s="29" t="s">
        <v>552</v>
      </c>
      <c r="C10" s="27">
        <v>1380000000</v>
      </c>
      <c r="D10" s="27">
        <v>1681000000</v>
      </c>
      <c r="E10" s="27">
        <v>1055000000</v>
      </c>
      <c r="F10" s="28">
        <v>669000000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12947000000</v>
      </c>
      <c r="D12" s="27">
        <v>12832000000</v>
      </c>
      <c r="E12" s="27">
        <v>11709000000</v>
      </c>
      <c r="F12" s="28">
        <v>10348000000</v>
      </c>
      <c r="G12" s="20"/>
      <c r="H12" s="20"/>
      <c r="I12" s="20"/>
      <c r="J12" s="20"/>
      <c r="K12" s="20"/>
      <c r="L12" s="20"/>
      <c r="M12" s="20"/>
      <c r="N12" s="20"/>
      <c r="O12" s="20"/>
      <c r="P12" s="20"/>
      <c r="Q12" s="20"/>
      <c r="R12" s="20"/>
      <c r="S12" s="20"/>
      <c r="T12" s="20"/>
      <c r="U12" s="20"/>
      <c r="V12" s="20"/>
    </row>
    <row r="13" spans="1:22" ht="19" x14ac:dyDescent="0.25">
      <c r="A13" s="20"/>
      <c r="B13" s="29" t="s">
        <v>555</v>
      </c>
      <c r="C13" s="27">
        <v>11655000000</v>
      </c>
      <c r="D13" s="27">
        <v>10897000000</v>
      </c>
      <c r="E13" s="27">
        <v>10748000000</v>
      </c>
      <c r="F13" s="28">
        <v>9495000000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708000000</v>
      </c>
      <c r="D15" s="27">
        <v>718000000</v>
      </c>
      <c r="E15" s="27">
        <v>677000000</v>
      </c>
      <c r="F15" s="28">
        <v>613000000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3132000000</v>
      </c>
      <c r="D17" s="34">
        <v>2468000000</v>
      </c>
      <c r="E17" s="34">
        <v>2676000000</v>
      </c>
      <c r="F17" s="35">
        <v>1992000000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0.83431006925945661</v>
      </c>
      <c r="D24" s="50">
        <f>D17/(D4)</f>
        <v>0.69189795346229321</v>
      </c>
      <c r="E24" s="50">
        <f>E17/(E4)</f>
        <v>0.70831127580730546</v>
      </c>
      <c r="F24" s="51">
        <f>F17/(F4)</f>
        <v>0.54575342465753429</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0.14425202652910832</v>
      </c>
      <c r="D25" s="50">
        <f>D17/D6</f>
        <v>0.11875661630256953</v>
      </c>
      <c r="E25" s="50">
        <f>E17/E6</f>
        <v>0.12468549063461001</v>
      </c>
      <c r="F25" s="51">
        <f>F17/F6</f>
        <v>0.10352354225132522</v>
      </c>
      <c r="G25" s="46">
        <f>(IF(C25 &gt; 0.17, 100, IF(C25 &gt;= 0.1, 50, 0))) +
  (IF(D25 &gt; 0.17, 100, IF(D25 &gt;= 0.1, 50, 0))) +
  (IF(E25 &gt; 0.17, 100, IF(E25 &gt;= 0.1, 50, 0))) +
  (IF(F25 &gt; 0.17, 100, IF(F25 &gt;= 0.1, 50, 0)))</f>
        <v>200</v>
      </c>
      <c r="H25" s="47" t="s">
        <v>572</v>
      </c>
      <c r="I25" s="20"/>
      <c r="J25" s="20"/>
      <c r="K25" s="20"/>
      <c r="L25" s="20"/>
      <c r="M25" s="20"/>
      <c r="N25" s="20"/>
      <c r="O25" s="20"/>
      <c r="P25" s="20"/>
      <c r="Q25" s="20"/>
      <c r="R25" s="20"/>
      <c r="S25" s="20"/>
      <c r="T25" s="20"/>
      <c r="U25" s="20"/>
      <c r="V25" s="20"/>
    </row>
    <row r="26" spans="1:22" x14ac:dyDescent="0.2">
      <c r="A26" s="20"/>
      <c r="B26" s="39" t="s">
        <v>489</v>
      </c>
      <c r="C26" s="50">
        <f>C8/C6</f>
        <v>0.25764554163596171</v>
      </c>
      <c r="D26" s="50">
        <f>D8/D6</f>
        <v>0.25276681743816765</v>
      </c>
      <c r="E26" s="50">
        <f>E8/E6</f>
        <v>0.28226633119001027</v>
      </c>
      <c r="F26" s="51">
        <f>F8/F6</f>
        <v>0.31478016838166512</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0.77153816647487539</v>
      </c>
      <c r="D27" s="50">
        <f>D9/(D13+D10)</f>
        <v>0.78589600890443634</v>
      </c>
      <c r="E27" s="50">
        <f>E9/(E13+E10)</f>
        <v>0.90773532152842495</v>
      </c>
      <c r="F27" s="51">
        <f>F9/(F13+F10)</f>
        <v>0.95897284533648175</v>
      </c>
      <c r="G27" s="46">
        <f>(IF(C27 &lt; 0.8, 100, IF(C27 &lt; 1, 50, 0))) +
  (IF(D27 &lt; 0.8, 100, IF(D27 &lt; 1, 50, 0))) +
  (IF(E27 &lt; 0.8, 100, IF(E27 &lt; 1, 50, 0))) +
  (IF(F27 &lt; 0.8, 100, IF(F27 &lt; 1, 50, 0)))</f>
        <v>300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7.8798033139177645E-2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0.24027617951668584</v>
      </c>
      <c r="D31" s="50">
        <f>D17/(D13+D10)</f>
        <v>0.19621561456511369</v>
      </c>
      <c r="E31" s="50">
        <f>E17/(E13+E10)</f>
        <v>0.22672201982546811</v>
      </c>
      <c r="F31" s="51">
        <f>F17/(F13+F10)</f>
        <v>0.1959858323494687</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0.5195833333333334</v>
      </c>
      <c r="J2" s="20"/>
      <c r="K2" s="20"/>
      <c r="L2" s="20"/>
      <c r="M2" s="20"/>
      <c r="N2" s="20"/>
      <c r="O2" s="20"/>
      <c r="P2" s="20"/>
      <c r="Q2" s="20"/>
      <c r="R2" s="20"/>
      <c r="S2" s="20"/>
      <c r="T2" s="20"/>
      <c r="U2" s="20"/>
      <c r="V2" s="20"/>
    </row>
    <row r="3" spans="1:22" ht="19" x14ac:dyDescent="0.25">
      <c r="A3" s="20"/>
      <c r="B3" s="26" t="s">
        <v>545</v>
      </c>
      <c r="C3" s="27">
        <v>917700000</v>
      </c>
      <c r="D3" s="27">
        <v>890700000</v>
      </c>
      <c r="E3" s="27">
        <v>752900000</v>
      </c>
      <c r="F3" s="28">
        <v>347300000</v>
      </c>
      <c r="G3" s="20"/>
      <c r="H3" s="20"/>
      <c r="I3" s="20"/>
      <c r="J3" s="20"/>
      <c r="K3" s="20"/>
      <c r="L3" s="20"/>
      <c r="M3" s="20"/>
      <c r="N3" s="20"/>
      <c r="O3" s="20"/>
      <c r="P3" s="20"/>
      <c r="Q3" s="20"/>
      <c r="R3" s="20"/>
      <c r="S3" s="20"/>
      <c r="T3" s="20"/>
      <c r="U3" s="20"/>
      <c r="V3" s="20"/>
    </row>
    <row r="4" spans="1:22" ht="19" x14ac:dyDescent="0.25">
      <c r="A4" s="20"/>
      <c r="B4" s="29" t="s">
        <v>546</v>
      </c>
      <c r="C4" s="27">
        <v>777000000</v>
      </c>
      <c r="D4" s="27">
        <v>769800000</v>
      </c>
      <c r="E4" s="27">
        <v>827500000</v>
      </c>
      <c r="F4" s="28">
        <v>489300000</v>
      </c>
      <c r="G4" s="20"/>
      <c r="H4" s="20"/>
      <c r="I4" s="20"/>
      <c r="J4" s="20"/>
      <c r="K4" s="20"/>
      <c r="L4" s="20"/>
      <c r="M4" s="20"/>
      <c r="N4" s="20"/>
      <c r="O4" s="20"/>
      <c r="P4" s="20"/>
      <c r="Q4" s="20"/>
      <c r="R4" s="20"/>
      <c r="S4" s="20"/>
      <c r="T4" s="20"/>
      <c r="U4" s="20"/>
      <c r="V4" s="20"/>
    </row>
    <row r="5" spans="1:22" ht="19" x14ac:dyDescent="0.25">
      <c r="A5" s="20"/>
      <c r="B5" s="29" t="s">
        <v>547</v>
      </c>
      <c r="C5" s="27">
        <v>8002800000</v>
      </c>
      <c r="D5" s="27">
        <v>7873000000</v>
      </c>
      <c r="E5" s="27">
        <v>7986700000</v>
      </c>
      <c r="F5" s="28">
        <v>2150000000</v>
      </c>
      <c r="G5" s="20"/>
      <c r="H5" s="20"/>
      <c r="I5" s="20"/>
      <c r="J5" s="20"/>
      <c r="K5" s="20"/>
      <c r="L5" s="20"/>
      <c r="M5" s="20"/>
      <c r="N5" s="20"/>
      <c r="O5" s="20"/>
      <c r="P5" s="20"/>
      <c r="Q5" s="20"/>
      <c r="R5" s="20"/>
      <c r="S5" s="20"/>
      <c r="T5" s="20"/>
      <c r="U5" s="20"/>
      <c r="V5" s="20"/>
    </row>
    <row r="6" spans="1:22" ht="19" x14ac:dyDescent="0.25">
      <c r="A6" s="20"/>
      <c r="B6" s="29" t="s">
        <v>548</v>
      </c>
      <c r="C6" s="27">
        <v>14527900000</v>
      </c>
      <c r="D6" s="27">
        <v>14354000000</v>
      </c>
      <c r="E6" s="27">
        <v>14430300000</v>
      </c>
      <c r="F6" s="28">
        <v>5084800000</v>
      </c>
      <c r="G6" s="20"/>
      <c r="H6" s="20"/>
      <c r="I6" s="20"/>
      <c r="J6" s="20"/>
      <c r="K6" s="20"/>
      <c r="L6" s="20"/>
      <c r="M6" s="20"/>
      <c r="N6" s="20"/>
      <c r="O6" s="20"/>
      <c r="P6" s="20"/>
      <c r="Q6" s="20"/>
      <c r="R6" s="20"/>
      <c r="S6" s="20"/>
      <c r="T6" s="20"/>
      <c r="U6" s="20"/>
      <c r="V6" s="20"/>
    </row>
    <row r="7" spans="1:22" ht="19" x14ac:dyDescent="0.25">
      <c r="A7" s="20"/>
      <c r="B7" s="29" t="s">
        <v>549</v>
      </c>
      <c r="C7" s="27">
        <v>1766100000</v>
      </c>
      <c r="D7" s="27">
        <v>1523400000</v>
      </c>
      <c r="E7" s="27">
        <v>1498400000</v>
      </c>
      <c r="F7" s="28">
        <v>760900000</v>
      </c>
      <c r="G7" s="20"/>
      <c r="H7" s="20"/>
      <c r="I7" s="20"/>
      <c r="J7" s="20"/>
      <c r="K7" s="20"/>
      <c r="L7" s="20"/>
      <c r="M7" s="20"/>
      <c r="N7" s="20"/>
      <c r="O7" s="20"/>
      <c r="P7" s="20"/>
      <c r="Q7" s="20"/>
      <c r="R7" s="20"/>
      <c r="S7" s="20"/>
      <c r="T7" s="20"/>
      <c r="U7" s="20"/>
      <c r="V7" s="20"/>
    </row>
    <row r="8" spans="1:22" ht="19" x14ac:dyDescent="0.25">
      <c r="A8" s="20"/>
      <c r="B8" s="29" t="s">
        <v>550</v>
      </c>
      <c r="C8" s="27">
        <v>3536000000</v>
      </c>
      <c r="D8" s="27">
        <v>4657700000</v>
      </c>
      <c r="E8" s="27">
        <v>5309900000</v>
      </c>
      <c r="F8" s="28">
        <v>1095300000</v>
      </c>
      <c r="G8" s="20"/>
      <c r="H8" s="20"/>
      <c r="I8" s="20"/>
      <c r="J8" s="20"/>
      <c r="K8" s="20"/>
      <c r="L8" s="20"/>
      <c r="M8" s="20"/>
      <c r="N8" s="20"/>
      <c r="O8" s="20"/>
      <c r="P8" s="20"/>
      <c r="Q8" s="20"/>
      <c r="R8" s="20"/>
      <c r="S8" s="20"/>
      <c r="T8" s="20"/>
      <c r="U8" s="20"/>
      <c r="V8" s="20"/>
    </row>
    <row r="9" spans="1:22" ht="19" x14ac:dyDescent="0.25">
      <c r="A9" s="20"/>
      <c r="B9" s="29" t="s">
        <v>551</v>
      </c>
      <c r="C9" s="27">
        <v>5302100000</v>
      </c>
      <c r="D9" s="27">
        <v>6181100000</v>
      </c>
      <c r="E9" s="27">
        <v>6808300000</v>
      </c>
      <c r="F9" s="28">
        <v>1856200000</v>
      </c>
      <c r="G9" s="20"/>
      <c r="H9" s="20"/>
      <c r="I9" s="20"/>
      <c r="J9" s="20"/>
      <c r="K9" s="20"/>
      <c r="L9" s="20"/>
      <c r="M9" s="20"/>
      <c r="N9" s="20"/>
      <c r="O9" s="20"/>
      <c r="P9" s="20"/>
      <c r="Q9" s="20"/>
      <c r="R9" s="20"/>
      <c r="S9" s="20"/>
      <c r="T9" s="20"/>
      <c r="U9" s="20"/>
      <c r="V9" s="20"/>
    </row>
    <row r="10" spans="1:22" ht="19" x14ac:dyDescent="0.25">
      <c r="A10" s="20"/>
      <c r="B10" s="29" t="s">
        <v>552</v>
      </c>
      <c r="C10" s="27">
        <v>0</v>
      </c>
      <c r="D10" s="27">
        <v>20000000</v>
      </c>
      <c r="E10" s="27">
        <v>38800000</v>
      </c>
      <c r="F10" s="28">
        <v>59500000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5447500000</v>
      </c>
      <c r="D12" s="27">
        <v>4561800000</v>
      </c>
      <c r="E12" s="27">
        <v>3773200000</v>
      </c>
      <c r="F12" s="28">
        <v>3327900000</v>
      </c>
      <c r="G12" s="20"/>
      <c r="H12" s="20"/>
      <c r="I12" s="20"/>
      <c r="J12" s="20"/>
      <c r="K12" s="20"/>
      <c r="L12" s="20"/>
      <c r="M12" s="20"/>
      <c r="N12" s="20"/>
      <c r="O12" s="20"/>
      <c r="P12" s="20"/>
      <c r="Q12" s="20"/>
      <c r="R12" s="20"/>
      <c r="S12" s="20"/>
      <c r="T12" s="20"/>
      <c r="U12" s="20"/>
      <c r="V12" s="20"/>
    </row>
    <row r="13" spans="1:22" ht="19" x14ac:dyDescent="0.25">
      <c r="A13" s="20"/>
      <c r="B13" s="29" t="s">
        <v>555</v>
      </c>
      <c r="C13" s="27">
        <v>9225800000</v>
      </c>
      <c r="D13" s="27">
        <v>8172900000</v>
      </c>
      <c r="E13" s="27">
        <v>7622000000</v>
      </c>
      <c r="F13" s="28">
        <v>3228600000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836100000</v>
      </c>
      <c r="D17" s="34">
        <v>486800000</v>
      </c>
      <c r="E17" s="34">
        <v>824600000</v>
      </c>
      <c r="F17" s="35">
        <v>618900000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1.0760617760617761</v>
      </c>
      <c r="D24" s="50">
        <f>D17/(D4)</f>
        <v>0.63237204468693164</v>
      </c>
      <c r="E24" s="50">
        <f>E17/(E4)</f>
        <v>0.99649546827794566</v>
      </c>
      <c r="F24" s="51">
        <f>F17/(F4)</f>
        <v>1.2648681790312692</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5.7551332264126266E-2</v>
      </c>
      <c r="D25" s="50">
        <f>D17/D6</f>
        <v>3.3913891598160793E-2</v>
      </c>
      <c r="E25" s="50">
        <f>E17/E6</f>
        <v>5.7143649127183775E-2</v>
      </c>
      <c r="F25" s="51">
        <f>F17/F6</f>
        <v>0.12171570169918187</v>
      </c>
      <c r="G25" s="46">
        <f>(IF(C25 &gt; 0.17, 100, IF(C25 &gt;= 0.1, 50, 0))) +
  (IF(D25 &gt; 0.17, 100, IF(D25 &gt;= 0.1, 50, 0))) +
  (IF(E25 &gt; 0.17, 100, IF(E25 &gt;= 0.1, 50, 0))) +
  (IF(F25 &gt; 0.17, 100, IF(F25 &gt;= 0.1, 50, 0)))</f>
        <v>50</v>
      </c>
      <c r="H25" s="47" t="s">
        <v>572</v>
      </c>
      <c r="I25" s="20"/>
      <c r="J25" s="20"/>
      <c r="K25" s="20"/>
      <c r="L25" s="20"/>
      <c r="M25" s="20"/>
      <c r="N25" s="20"/>
      <c r="O25" s="20"/>
      <c r="P25" s="20"/>
      <c r="Q25" s="20"/>
      <c r="R25" s="20"/>
      <c r="S25" s="20"/>
      <c r="T25" s="20"/>
      <c r="U25" s="20"/>
      <c r="V25" s="20"/>
    </row>
    <row r="26" spans="1:22" x14ac:dyDescent="0.2">
      <c r="A26" s="20"/>
      <c r="B26" s="39" t="s">
        <v>489</v>
      </c>
      <c r="C26" s="50">
        <f>C8/C6</f>
        <v>0.24339374582699497</v>
      </c>
      <c r="D26" s="50">
        <f>D8/D6</f>
        <v>0.32448794761042216</v>
      </c>
      <c r="E26" s="50">
        <f>E8/E6</f>
        <v>0.3679687878976875</v>
      </c>
      <c r="F26" s="51">
        <f>F8/F6</f>
        <v>0.2154067023285085</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0.57470354874374041</v>
      </c>
      <c r="D27" s="50">
        <f>D9/(D13+D10)</f>
        <v>0.75444592268915767</v>
      </c>
      <c r="E27" s="50">
        <f>E9/(E13+E10)</f>
        <v>0.88871919381787801</v>
      </c>
      <c r="F27" s="51">
        <f>F9/(F13+F10)</f>
        <v>0.56452054377908212</v>
      </c>
      <c r="G27" s="46">
        <f>(IF(C27 &lt; 0.8, 100, IF(C27 &lt; 1, 50, 0))) +
  (IF(D27 &lt; 0.8, 100, IF(D27 &lt; 1, 50, 0))) +
  (IF(E27 &lt; 0.8, 100, IF(E27 &lt; 1, 50, 0))) +
  (IF(F27 &lt; 0.8, 100, IF(F27 &lt; 1, 50, 0)))</f>
        <v>350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0.17898808031132987</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Pass</v>
      </c>
      <c r="E30" s="57" t="str">
        <f>IF(E10&lt;&gt;0,"Pass","Fail")</f>
        <v>Pass</v>
      </c>
      <c r="F30" s="58" t="str">
        <f>IF(F10&lt;&gt;0,"Pass","Fail")</f>
        <v>Pass</v>
      </c>
      <c r="G30" s="46">
        <f>(COUNTIF(C30:F30, "Pass") * 100) + (COUNTIF(C30:F30, "Fail") * 0)</f>
        <v>300</v>
      </c>
      <c r="H30" s="47" t="s">
        <v>579</v>
      </c>
      <c r="I30" s="20"/>
      <c r="J30" s="20"/>
      <c r="K30" s="20"/>
      <c r="L30" s="20"/>
      <c r="M30" s="20"/>
      <c r="N30" s="20"/>
      <c r="O30" s="20"/>
      <c r="P30" s="20"/>
      <c r="Q30" s="20"/>
      <c r="R30" s="20"/>
      <c r="S30" s="20"/>
      <c r="T30" s="20"/>
      <c r="U30" s="20"/>
      <c r="V30" s="20"/>
    </row>
    <row r="31" spans="1:22" x14ac:dyDescent="0.2">
      <c r="A31" s="20"/>
      <c r="B31" s="39" t="s">
        <v>580</v>
      </c>
      <c r="C31" s="50">
        <f>C17/(C13+C10)</f>
        <v>9.0626287151249763E-2</v>
      </c>
      <c r="D31" s="50">
        <f>D17/(D13+D10)</f>
        <v>5.9417300345421038E-2</v>
      </c>
      <c r="E31" s="50">
        <f>E17/(E13+E10)</f>
        <v>0.1076388888888889</v>
      </c>
      <c r="F31" s="51">
        <f>F17/(F13+F10)</f>
        <v>0.1882242024269335</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0.44916666666666666</v>
      </c>
      <c r="J2" s="20"/>
      <c r="K2" s="20"/>
      <c r="L2" s="20"/>
      <c r="M2" s="20"/>
      <c r="N2" s="20"/>
      <c r="O2" s="20"/>
      <c r="P2" s="20"/>
      <c r="Q2" s="20"/>
      <c r="R2" s="20"/>
      <c r="S2" s="20"/>
      <c r="T2" s="20"/>
      <c r="U2" s="20"/>
      <c r="V2" s="20"/>
    </row>
    <row r="3" spans="1:22" ht="19" x14ac:dyDescent="0.25">
      <c r="A3" s="20"/>
      <c r="B3" s="26" t="s">
        <v>545</v>
      </c>
      <c r="C3" s="27">
        <v>626216000</v>
      </c>
      <c r="D3" s="27">
        <v>578507000</v>
      </c>
      <c r="E3" s="27">
        <v>477643000</v>
      </c>
      <c r="F3" s="28">
        <v>513196000</v>
      </c>
      <c r="G3" s="20"/>
      <c r="H3" s="20"/>
      <c r="I3" s="20"/>
      <c r="J3" s="20"/>
      <c r="K3" s="20"/>
      <c r="L3" s="20"/>
      <c r="M3" s="20"/>
      <c r="N3" s="20"/>
      <c r="O3" s="20"/>
      <c r="P3" s="20"/>
      <c r="Q3" s="20"/>
      <c r="R3" s="20"/>
      <c r="S3" s="20"/>
      <c r="T3" s="20"/>
      <c r="U3" s="20"/>
      <c r="V3" s="20"/>
    </row>
    <row r="4" spans="1:22" ht="19" x14ac:dyDescent="0.25">
      <c r="A4" s="20"/>
      <c r="B4" s="29" t="s">
        <v>546</v>
      </c>
      <c r="C4" s="27">
        <v>603434000</v>
      </c>
      <c r="D4" s="27">
        <v>578416000</v>
      </c>
      <c r="E4" s="27">
        <v>573411000</v>
      </c>
      <c r="F4" s="28">
        <v>574547000</v>
      </c>
      <c r="G4" s="20"/>
      <c r="H4" s="20"/>
      <c r="I4" s="20"/>
      <c r="J4" s="20"/>
      <c r="K4" s="20"/>
      <c r="L4" s="20"/>
      <c r="M4" s="20"/>
      <c r="N4" s="20"/>
      <c r="O4" s="20"/>
      <c r="P4" s="20"/>
      <c r="Q4" s="20"/>
      <c r="R4" s="20"/>
      <c r="S4" s="20"/>
      <c r="T4" s="20"/>
      <c r="U4" s="20"/>
      <c r="V4" s="20"/>
    </row>
    <row r="5" spans="1:22" ht="19" x14ac:dyDescent="0.25">
      <c r="A5" s="20"/>
      <c r="B5" s="29" t="s">
        <v>547</v>
      </c>
      <c r="C5" s="27">
        <v>2914055000</v>
      </c>
      <c r="D5" s="27">
        <v>2536730000</v>
      </c>
      <c r="E5" s="27">
        <v>2504202000</v>
      </c>
      <c r="F5" s="28">
        <v>2585966000</v>
      </c>
      <c r="G5" s="20"/>
      <c r="H5" s="20"/>
      <c r="I5" s="20"/>
      <c r="J5" s="20"/>
      <c r="K5" s="20"/>
      <c r="L5" s="20"/>
      <c r="M5" s="20"/>
      <c r="N5" s="20"/>
      <c r="O5" s="20"/>
      <c r="P5" s="20"/>
      <c r="Q5" s="20"/>
      <c r="R5" s="20"/>
      <c r="S5" s="20"/>
      <c r="T5" s="20"/>
      <c r="U5" s="20"/>
      <c r="V5" s="20"/>
    </row>
    <row r="6" spans="1:22" ht="19" x14ac:dyDescent="0.25">
      <c r="A6" s="20"/>
      <c r="B6" s="29" t="s">
        <v>548</v>
      </c>
      <c r="C6" s="27">
        <v>7532546000</v>
      </c>
      <c r="D6" s="27">
        <v>6928063000</v>
      </c>
      <c r="E6" s="27">
        <v>6871722000</v>
      </c>
      <c r="F6" s="28">
        <v>7152559000</v>
      </c>
      <c r="G6" s="20"/>
      <c r="H6" s="20"/>
      <c r="I6" s="20"/>
      <c r="J6" s="20"/>
      <c r="K6" s="20"/>
      <c r="L6" s="20"/>
      <c r="M6" s="20"/>
      <c r="N6" s="20"/>
      <c r="O6" s="20"/>
      <c r="P6" s="20"/>
      <c r="Q6" s="20"/>
      <c r="R6" s="20"/>
      <c r="S6" s="20"/>
      <c r="T6" s="20"/>
      <c r="U6" s="20"/>
      <c r="V6" s="20"/>
    </row>
    <row r="7" spans="1:22" ht="19" x14ac:dyDescent="0.25">
      <c r="A7" s="20"/>
      <c r="B7" s="29" t="s">
        <v>549</v>
      </c>
      <c r="C7" s="27">
        <v>606745000</v>
      </c>
      <c r="D7" s="27">
        <v>581492000</v>
      </c>
      <c r="E7" s="27">
        <v>680119000</v>
      </c>
      <c r="F7" s="28">
        <v>540027000</v>
      </c>
      <c r="G7" s="20"/>
      <c r="H7" s="20"/>
      <c r="I7" s="20"/>
      <c r="J7" s="20"/>
      <c r="K7" s="20"/>
      <c r="L7" s="20"/>
      <c r="M7" s="20"/>
      <c r="N7" s="20"/>
      <c r="O7" s="20"/>
      <c r="P7" s="20"/>
      <c r="Q7" s="20"/>
      <c r="R7" s="20"/>
      <c r="S7" s="20"/>
      <c r="T7" s="20"/>
      <c r="U7" s="20"/>
      <c r="V7" s="20"/>
    </row>
    <row r="8" spans="1:22" ht="19" x14ac:dyDescent="0.25">
      <c r="A8" s="20"/>
      <c r="B8" s="29" t="s">
        <v>550</v>
      </c>
      <c r="C8" s="27">
        <v>2484813000</v>
      </c>
      <c r="D8" s="27">
        <v>2324603000</v>
      </c>
      <c r="E8" s="27">
        <v>2436855000</v>
      </c>
      <c r="F8" s="28">
        <v>3276075000</v>
      </c>
      <c r="G8" s="20"/>
      <c r="H8" s="20"/>
      <c r="I8" s="20"/>
      <c r="J8" s="20"/>
      <c r="K8" s="20"/>
      <c r="L8" s="20"/>
      <c r="M8" s="20"/>
      <c r="N8" s="20"/>
      <c r="O8" s="20"/>
      <c r="P8" s="20"/>
      <c r="Q8" s="20"/>
      <c r="R8" s="20"/>
      <c r="S8" s="20"/>
      <c r="T8" s="20"/>
      <c r="U8" s="20"/>
      <c r="V8" s="20"/>
    </row>
    <row r="9" spans="1:22" ht="19" x14ac:dyDescent="0.25">
      <c r="A9" s="20"/>
      <c r="B9" s="29" t="s">
        <v>551</v>
      </c>
      <c r="C9" s="27">
        <v>3091558000</v>
      </c>
      <c r="D9" s="27">
        <v>2906095000</v>
      </c>
      <c r="E9" s="27">
        <v>3116974000</v>
      </c>
      <c r="F9" s="28">
        <v>3816102000</v>
      </c>
      <c r="G9" s="20"/>
      <c r="H9" s="20"/>
      <c r="I9" s="20"/>
      <c r="J9" s="20"/>
      <c r="K9" s="20"/>
      <c r="L9" s="20"/>
      <c r="M9" s="20"/>
      <c r="N9" s="20"/>
      <c r="O9" s="20"/>
      <c r="P9" s="20"/>
      <c r="Q9" s="20"/>
      <c r="R9" s="20"/>
      <c r="S9" s="20"/>
      <c r="T9" s="20"/>
      <c r="U9" s="20"/>
      <c r="V9" s="20"/>
    </row>
    <row r="10" spans="1:22" ht="19" x14ac:dyDescent="0.25">
      <c r="A10" s="20"/>
      <c r="B10" s="29" t="s">
        <v>552</v>
      </c>
      <c r="C10" s="27">
        <v>152101000</v>
      </c>
      <c r="D10" s="27">
        <v>154889000</v>
      </c>
      <c r="E10" s="27">
        <v>157266000</v>
      </c>
      <c r="F10" s="28">
        <v>162590000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4109736000</v>
      </c>
      <c r="D12" s="27">
        <v>3817304000</v>
      </c>
      <c r="E12" s="27">
        <v>3517954000</v>
      </c>
      <c r="F12" s="28">
        <v>3096228000</v>
      </c>
      <c r="G12" s="20"/>
      <c r="H12" s="20"/>
      <c r="I12" s="20"/>
      <c r="J12" s="20"/>
      <c r="K12" s="20"/>
      <c r="L12" s="20"/>
      <c r="M12" s="20"/>
      <c r="N12" s="20"/>
      <c r="O12" s="20"/>
      <c r="P12" s="20"/>
      <c r="Q12" s="20"/>
      <c r="R12" s="20"/>
      <c r="S12" s="20"/>
      <c r="T12" s="20"/>
      <c r="U12" s="20"/>
      <c r="V12" s="20"/>
    </row>
    <row r="13" spans="1:22" ht="19" x14ac:dyDescent="0.25">
      <c r="A13" s="20"/>
      <c r="B13" s="29" t="s">
        <v>555</v>
      </c>
      <c r="C13" s="27">
        <v>4440988000</v>
      </c>
      <c r="D13" s="27">
        <v>4021968000</v>
      </c>
      <c r="E13" s="27">
        <v>3754748000</v>
      </c>
      <c r="F13" s="28">
        <v>3336457000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154351000</v>
      </c>
      <c r="D15" s="27">
        <v>153819000</v>
      </c>
      <c r="E15" s="27">
        <v>130841000</v>
      </c>
      <c r="F15" s="28">
        <v>119747000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510638000</v>
      </c>
      <c r="D17" s="34">
        <v>342141000</v>
      </c>
      <c r="E17" s="34">
        <v>651419000</v>
      </c>
      <c r="F17" s="35">
        <v>436406000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Fail</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0.84622013343629954</v>
      </c>
      <c r="D24" s="50">
        <f>D17/(D4)</f>
        <v>0.59151372022903925</v>
      </c>
      <c r="E24" s="50">
        <f>E17/(E4)</f>
        <v>1.1360420361660311</v>
      </c>
      <c r="F24" s="51">
        <f>F17/(F4)</f>
        <v>0.75956536192861501</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6.7790890357655967E-2</v>
      </c>
      <c r="D25" s="50">
        <f>D17/D6</f>
        <v>4.9384799185573224E-2</v>
      </c>
      <c r="E25" s="50">
        <f>E17/E6</f>
        <v>9.479705378069718E-2</v>
      </c>
      <c r="F25" s="51">
        <f>F17/F6</f>
        <v>6.1013967168953097E-2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0.32987691014432569</v>
      </c>
      <c r="D26" s="50">
        <f>D8/D6</f>
        <v>0.33553433333386257</v>
      </c>
      <c r="E26" s="50">
        <f>E8/E6</f>
        <v>0.3546207195227048</v>
      </c>
      <c r="F26" s="51">
        <f>F8/F6</f>
        <v>0.45802837837478866</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0.67308906925165179</v>
      </c>
      <c r="D27" s="50">
        <f>D9/(D13+D10)</f>
        <v>0.69576119077095533</v>
      </c>
      <c r="E27" s="50">
        <f>E9/(E13+E10)</f>
        <v>0.79676964346242118</v>
      </c>
      <c r="F27" s="51">
        <f>F9/(F13+F10)</f>
        <v>1.0906118151599564</v>
      </c>
      <c r="G27" s="46">
        <f>(IF(C27 &lt; 0.8, 100, IF(C27 &lt; 1, 50, 0))) +
  (IF(D27 &lt; 0.8, 100, IF(D27 &lt; 1, 50, 0))) +
  (IF(E27 &lt; 0.8, 100, IF(E27 &lt; 1, 50, 0))) +
  (IF(F27 &lt; 0.8, 100, IF(F27 &lt; 1, 50, 0)))</f>
        <v>300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9.9301798868489818E-2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0.11117528965800576</v>
      </c>
      <c r="D31" s="50">
        <f>D17/(D13+D10)</f>
        <v>8.1913505777190837E-2</v>
      </c>
      <c r="E31" s="50">
        <f>E17/(E13+E10)</f>
        <v>0.16651755336253909</v>
      </c>
      <c r="F31" s="51">
        <f>F17/(F13+F10)</f>
        <v>0.12472138842376224</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0.78166666666666662</v>
      </c>
      <c r="J2" s="20"/>
      <c r="K2" s="20"/>
      <c r="L2" s="20"/>
      <c r="M2" s="20"/>
      <c r="N2" s="20"/>
      <c r="O2" s="20"/>
      <c r="P2" s="20"/>
      <c r="Q2" s="20"/>
      <c r="R2" s="20"/>
      <c r="S2" s="20"/>
      <c r="T2" s="20"/>
      <c r="U2" s="20"/>
      <c r="V2" s="20"/>
    </row>
    <row r="3" spans="1:22" ht="19" x14ac:dyDescent="0.25">
      <c r="A3" s="20"/>
      <c r="B3" s="26" t="s">
        <v>545</v>
      </c>
      <c r="C3" s="27">
        <v>309974000</v>
      </c>
      <c r="D3" s="27">
        <v>325019000</v>
      </c>
      <c r="E3" s="27">
        <v>243330000</v>
      </c>
      <c r="F3" s="28">
        <v>222189000</v>
      </c>
      <c r="G3" s="20"/>
      <c r="H3" s="20"/>
      <c r="I3" s="20"/>
      <c r="J3" s="20"/>
      <c r="K3" s="20"/>
      <c r="L3" s="20"/>
      <c r="M3" s="20"/>
      <c r="N3" s="20"/>
      <c r="O3" s="20"/>
      <c r="P3" s="20"/>
      <c r="Q3" s="20"/>
      <c r="R3" s="20"/>
      <c r="S3" s="20"/>
      <c r="T3" s="20"/>
      <c r="U3" s="20"/>
      <c r="V3" s="20"/>
    </row>
    <row r="4" spans="1:22" ht="19" x14ac:dyDescent="0.25">
      <c r="A4" s="20"/>
      <c r="B4" s="29" t="s">
        <v>546</v>
      </c>
      <c r="C4" s="27">
        <v>518909000</v>
      </c>
      <c r="D4" s="27">
        <v>492417000</v>
      </c>
      <c r="E4" s="27">
        <v>456047000</v>
      </c>
      <c r="F4" s="28">
        <v>449369000</v>
      </c>
      <c r="G4" s="20"/>
      <c r="H4" s="20"/>
      <c r="I4" s="20"/>
      <c r="J4" s="20"/>
      <c r="K4" s="20"/>
      <c r="L4" s="20"/>
      <c r="M4" s="20"/>
      <c r="N4" s="20"/>
      <c r="O4" s="20"/>
      <c r="P4" s="20"/>
      <c r="Q4" s="20"/>
      <c r="R4" s="20"/>
      <c r="S4" s="20"/>
      <c r="T4" s="20"/>
      <c r="U4" s="20"/>
      <c r="V4" s="20"/>
    </row>
    <row r="5" spans="1:22" ht="19" x14ac:dyDescent="0.25">
      <c r="A5" s="20"/>
      <c r="B5" s="29" t="s">
        <v>547</v>
      </c>
      <c r="C5" s="27">
        <v>415652000</v>
      </c>
      <c r="D5" s="27">
        <v>403195000</v>
      </c>
      <c r="E5" s="27">
        <v>426024000</v>
      </c>
      <c r="F5" s="28">
        <v>453859000</v>
      </c>
      <c r="G5" s="20"/>
      <c r="H5" s="20"/>
      <c r="I5" s="20"/>
      <c r="J5" s="20"/>
      <c r="K5" s="20"/>
      <c r="L5" s="20"/>
      <c r="M5" s="20"/>
      <c r="N5" s="20"/>
      <c r="O5" s="20"/>
      <c r="P5" s="20"/>
      <c r="Q5" s="20"/>
      <c r="R5" s="20"/>
      <c r="S5" s="20"/>
      <c r="T5" s="20"/>
      <c r="U5" s="20"/>
      <c r="V5" s="20"/>
    </row>
    <row r="6" spans="1:22" ht="19" x14ac:dyDescent="0.25">
      <c r="A6" s="20"/>
      <c r="B6" s="29" t="s">
        <v>548</v>
      </c>
      <c r="C6" s="27">
        <v>3486824000</v>
      </c>
      <c r="D6" s="27">
        <v>3501252000</v>
      </c>
      <c r="E6" s="27">
        <v>3809425000</v>
      </c>
      <c r="F6" s="28">
        <v>3652346000</v>
      </c>
      <c r="G6" s="20"/>
      <c r="H6" s="20"/>
      <c r="I6" s="20"/>
      <c r="J6" s="20"/>
      <c r="K6" s="20"/>
      <c r="L6" s="20"/>
      <c r="M6" s="20"/>
      <c r="N6" s="20"/>
      <c r="O6" s="20"/>
      <c r="P6" s="20"/>
      <c r="Q6" s="20"/>
      <c r="R6" s="20"/>
      <c r="S6" s="20"/>
      <c r="T6" s="20"/>
      <c r="U6" s="20"/>
      <c r="V6" s="20"/>
    </row>
    <row r="7" spans="1:22" ht="19" x14ac:dyDescent="0.25">
      <c r="A7" s="20"/>
      <c r="B7" s="29" t="s">
        <v>549</v>
      </c>
      <c r="C7" s="27">
        <v>659951000</v>
      </c>
      <c r="D7" s="27">
        <v>746263000</v>
      </c>
      <c r="E7" s="27">
        <v>805120000</v>
      </c>
      <c r="F7" s="28">
        <v>700871000</v>
      </c>
      <c r="G7" s="20"/>
      <c r="H7" s="20"/>
      <c r="I7" s="20"/>
      <c r="J7" s="20"/>
      <c r="K7" s="20"/>
      <c r="L7" s="20"/>
      <c r="M7" s="20"/>
      <c r="N7" s="20"/>
      <c r="O7" s="20"/>
      <c r="P7" s="20"/>
      <c r="Q7" s="20"/>
      <c r="R7" s="20"/>
      <c r="S7" s="20"/>
      <c r="T7" s="20"/>
      <c r="U7" s="20"/>
      <c r="V7" s="20"/>
    </row>
    <row r="8" spans="1:22" ht="19" x14ac:dyDescent="0.25">
      <c r="A8" s="20"/>
      <c r="B8" s="29" t="s">
        <v>550</v>
      </c>
      <c r="C8" s="27">
        <v>300976000</v>
      </c>
      <c r="D8" s="27">
        <v>303695000</v>
      </c>
      <c r="E8" s="27">
        <v>440349000</v>
      </c>
      <c r="F8" s="28">
        <v>740670000</v>
      </c>
      <c r="G8" s="20"/>
      <c r="H8" s="20"/>
      <c r="I8" s="20"/>
      <c r="J8" s="20"/>
      <c r="K8" s="20"/>
      <c r="L8" s="20"/>
      <c r="M8" s="20"/>
      <c r="N8" s="20"/>
      <c r="O8" s="20"/>
      <c r="P8" s="20"/>
      <c r="Q8" s="20"/>
      <c r="R8" s="20"/>
      <c r="S8" s="20"/>
      <c r="T8" s="20"/>
      <c r="U8" s="20"/>
      <c r="V8" s="20"/>
    </row>
    <row r="9" spans="1:22" ht="19" x14ac:dyDescent="0.25">
      <c r="A9" s="20"/>
      <c r="B9" s="29" t="s">
        <v>551</v>
      </c>
      <c r="C9" s="27">
        <v>960927000</v>
      </c>
      <c r="D9" s="27">
        <v>1049958000</v>
      </c>
      <c r="E9" s="27">
        <v>1245469000</v>
      </c>
      <c r="F9" s="28">
        <v>1441541000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706514000</v>
      </c>
      <c r="D12" s="27">
        <v>725729000</v>
      </c>
      <c r="E12" s="27">
        <v>736566000</v>
      </c>
      <c r="F12" s="28">
        <v>387414000</v>
      </c>
      <c r="G12" s="20"/>
      <c r="H12" s="20"/>
      <c r="I12" s="20"/>
      <c r="J12" s="20"/>
      <c r="K12" s="20"/>
      <c r="L12" s="20"/>
      <c r="M12" s="20"/>
      <c r="N12" s="20"/>
      <c r="O12" s="20"/>
      <c r="P12" s="20"/>
      <c r="Q12" s="20"/>
      <c r="R12" s="20"/>
      <c r="S12" s="20"/>
      <c r="T12" s="20"/>
      <c r="U12" s="20"/>
      <c r="V12" s="20"/>
    </row>
    <row r="13" spans="1:22" ht="19" x14ac:dyDescent="0.25">
      <c r="A13" s="20"/>
      <c r="B13" s="29" t="s">
        <v>555</v>
      </c>
      <c r="C13" s="27">
        <v>2525897000</v>
      </c>
      <c r="D13" s="27">
        <v>2451294000</v>
      </c>
      <c r="E13" s="27">
        <v>2563956000</v>
      </c>
      <c r="F13" s="28">
        <v>2210805000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418089000</v>
      </c>
      <c r="D15" s="27">
        <v>440591000</v>
      </c>
      <c r="E15" s="27">
        <v>427609000</v>
      </c>
      <c r="F15" s="28">
        <v>374964000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585231000</v>
      </c>
      <c r="D17" s="34">
        <v>577923000</v>
      </c>
      <c r="E17" s="34">
        <v>1098366000</v>
      </c>
      <c r="F17" s="35">
        <v>868935000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Pass</v>
      </c>
      <c r="F23" s="49" t="str">
        <f>IF(F17&gt;F7, "Pass", "Fail")</f>
        <v>Pass</v>
      </c>
      <c r="G23" s="46">
        <f>(COUNTIF(C23:F23, "Pass") * 100) + (COUNTIF(C23:F23, "Fail") * 0)</f>
        <v>200</v>
      </c>
      <c r="H23" s="47" t="s">
        <v>570</v>
      </c>
      <c r="I23" s="20"/>
      <c r="J23" s="20"/>
      <c r="K23" s="20"/>
      <c r="L23" s="20"/>
      <c r="M23" s="20"/>
      <c r="N23" s="20"/>
      <c r="O23" s="20"/>
      <c r="P23" s="20"/>
      <c r="Q23" s="20"/>
      <c r="R23" s="20"/>
      <c r="S23" s="20"/>
      <c r="T23" s="20"/>
      <c r="U23" s="20"/>
      <c r="V23" s="20"/>
    </row>
    <row r="24" spans="1:22" x14ac:dyDescent="0.2">
      <c r="A24" s="20"/>
      <c r="B24" s="39" t="s">
        <v>499</v>
      </c>
      <c r="C24" s="50">
        <f>C17/(C4)</f>
        <v>1.127810463877096</v>
      </c>
      <c r="D24" s="50">
        <f>D17/(D4)</f>
        <v>1.1736455077708527</v>
      </c>
      <c r="E24" s="50">
        <f>E17/(E4)</f>
        <v>2.4084491291467764</v>
      </c>
      <c r="F24" s="51">
        <f>F17/(F4)</f>
        <v>1.9336781130874627</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0.16784070546721028</v>
      </c>
      <c r="D25" s="50">
        <f>D17/D6</f>
        <v>0.16506181217461641</v>
      </c>
      <c r="E25" s="50">
        <f>E17/E6</f>
        <v>0.28832855352185699</v>
      </c>
      <c r="F25" s="51">
        <f>F17/F6</f>
        <v>0.23791146840961946</v>
      </c>
      <c r="G25" s="46">
        <f>(IF(C25 &gt; 0.17, 100, IF(C25 &gt;= 0.1, 50, 0))) +
  (IF(D25 &gt; 0.17, 100, IF(D25 &gt;= 0.1, 50, 0))) +
  (IF(E25 &gt; 0.17, 100, IF(E25 &gt;= 0.1, 50, 0))) +
  (IF(F25 &gt; 0.17, 100, IF(F25 &gt;= 0.1, 50, 0)))</f>
        <v>300</v>
      </c>
      <c r="H25" s="47" t="s">
        <v>572</v>
      </c>
      <c r="I25" s="20"/>
      <c r="J25" s="20"/>
      <c r="K25" s="20"/>
      <c r="L25" s="20"/>
      <c r="M25" s="20"/>
      <c r="N25" s="20"/>
      <c r="O25" s="20"/>
      <c r="P25" s="20"/>
      <c r="Q25" s="20"/>
      <c r="R25" s="20"/>
      <c r="S25" s="20"/>
      <c r="T25" s="20"/>
      <c r="U25" s="20"/>
      <c r="V25" s="20"/>
    </row>
    <row r="26" spans="1:22" x14ac:dyDescent="0.2">
      <c r="A26" s="20"/>
      <c r="B26" s="39" t="s">
        <v>489</v>
      </c>
      <c r="C26" s="50">
        <f>C8/C6</f>
        <v>8.6318093485647687E-2</v>
      </c>
      <c r="D26" s="50">
        <f>D8/D6</f>
        <v>8.6738972230504974E-2</v>
      </c>
      <c r="E26" s="50">
        <f>E8/E6</f>
        <v>0.11559461073521594</v>
      </c>
      <c r="F26" s="51">
        <f>F8/F6</f>
        <v>0.20279294458958708</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0.38043000169840657</v>
      </c>
      <c r="D27" s="50">
        <f>D9/(D13+D10)</f>
        <v>0.42832805856825007</v>
      </c>
      <c r="E27" s="50">
        <f>E9/(E13+E10)</f>
        <v>0.48576067608024476</v>
      </c>
      <c r="F27" s="51">
        <f>F9/(F13+F10)</f>
        <v>0.65204348642236654</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0.28668258009475961</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0.23169234533316282</v>
      </c>
      <c r="D31" s="50">
        <f>D17/(D13+D10)</f>
        <v>0.23576241772712697</v>
      </c>
      <c r="E31" s="50">
        <f>E17/(E13+E10)</f>
        <v>0.42838722661387324</v>
      </c>
      <c r="F31" s="51">
        <f>F17/(F13+F10)</f>
        <v>0.39304009173129245</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0.60458333333333336</v>
      </c>
      <c r="J2" s="20"/>
      <c r="K2" s="20"/>
      <c r="L2" s="20"/>
      <c r="M2" s="20"/>
      <c r="N2" s="20"/>
      <c r="O2" s="20"/>
      <c r="P2" s="20"/>
      <c r="Q2" s="20"/>
      <c r="R2" s="20"/>
      <c r="S2" s="20"/>
      <c r="T2" s="20"/>
      <c r="U2" s="20"/>
      <c r="V2" s="20"/>
    </row>
    <row r="3" spans="1:22" ht="19" x14ac:dyDescent="0.25">
      <c r="A3" s="20"/>
      <c r="B3" s="26" t="s">
        <v>545</v>
      </c>
      <c r="C3" s="27">
        <v>13626000000</v>
      </c>
      <c r="D3" s="27">
        <v>12839000000</v>
      </c>
      <c r="E3" s="27">
        <v>5757000000</v>
      </c>
      <c r="F3" s="28">
        <v>4101000000</v>
      </c>
      <c r="G3" s="20"/>
      <c r="H3" s="20"/>
      <c r="I3" s="20"/>
      <c r="J3" s="20"/>
      <c r="K3" s="20"/>
      <c r="L3" s="20"/>
      <c r="M3" s="20"/>
      <c r="N3" s="20"/>
      <c r="O3" s="20"/>
      <c r="P3" s="20"/>
      <c r="Q3" s="20"/>
      <c r="R3" s="20"/>
      <c r="S3" s="20"/>
      <c r="T3" s="20"/>
      <c r="U3" s="20"/>
      <c r="V3" s="20"/>
    </row>
    <row r="4" spans="1:22" ht="19" x14ac:dyDescent="0.25">
      <c r="A4" s="20"/>
      <c r="B4" s="29" t="s">
        <v>546</v>
      </c>
      <c r="C4" s="27">
        <v>45123000000</v>
      </c>
      <c r="D4" s="27">
        <v>36635000000</v>
      </c>
      <c r="E4" s="27">
        <v>31172000000</v>
      </c>
      <c r="F4" s="28">
        <v>23378000000</v>
      </c>
      <c r="G4" s="20"/>
      <c r="H4" s="20"/>
      <c r="I4" s="20"/>
      <c r="J4" s="20"/>
      <c r="K4" s="20"/>
      <c r="L4" s="20"/>
      <c r="M4" s="20"/>
      <c r="N4" s="20"/>
      <c r="O4" s="20"/>
      <c r="P4" s="20"/>
      <c r="Q4" s="20"/>
      <c r="R4" s="20"/>
      <c r="S4" s="20"/>
      <c r="T4" s="20"/>
      <c r="U4" s="20"/>
      <c r="V4" s="20"/>
    </row>
    <row r="5" spans="1:22" ht="19" x14ac:dyDescent="0.25">
      <c r="A5" s="20"/>
      <c r="B5" s="29" t="s">
        <v>547</v>
      </c>
      <c r="C5" s="27">
        <v>253000000</v>
      </c>
      <c r="D5" s="27">
        <v>194000000</v>
      </c>
      <c r="E5" s="27">
        <v>200000000</v>
      </c>
      <c r="F5" s="28">
        <v>207000000</v>
      </c>
      <c r="G5" s="20"/>
      <c r="H5" s="20"/>
      <c r="I5" s="20"/>
      <c r="J5" s="20"/>
      <c r="K5" s="20"/>
      <c r="L5" s="20"/>
      <c r="M5" s="20"/>
      <c r="N5" s="20"/>
      <c r="O5" s="20"/>
      <c r="P5" s="20"/>
      <c r="Q5" s="20"/>
      <c r="R5" s="20"/>
      <c r="S5" s="20"/>
      <c r="T5" s="20"/>
      <c r="U5" s="20"/>
      <c r="V5" s="20"/>
    </row>
    <row r="6" spans="1:22" ht="19" x14ac:dyDescent="0.25">
      <c r="A6" s="20"/>
      <c r="B6" s="29" t="s">
        <v>548</v>
      </c>
      <c r="C6" s="27">
        <v>106618000000</v>
      </c>
      <c r="D6" s="27">
        <v>82338000000</v>
      </c>
      <c r="E6" s="27">
        <v>62131000000</v>
      </c>
      <c r="F6" s="28">
        <v>52148000000</v>
      </c>
      <c r="G6" s="20"/>
      <c r="H6" s="20"/>
      <c r="I6" s="20"/>
      <c r="J6" s="20"/>
      <c r="K6" s="20"/>
      <c r="L6" s="20"/>
      <c r="M6" s="20"/>
      <c r="N6" s="20"/>
      <c r="O6" s="20"/>
      <c r="P6" s="20"/>
      <c r="Q6" s="20"/>
      <c r="R6" s="20"/>
      <c r="S6" s="20"/>
      <c r="T6" s="20"/>
      <c r="U6" s="20"/>
      <c r="V6" s="20"/>
    </row>
    <row r="7" spans="1:22" ht="19" x14ac:dyDescent="0.25">
      <c r="A7" s="20"/>
      <c r="B7" s="29" t="s">
        <v>549</v>
      </c>
      <c r="C7" s="27">
        <v>28748000000</v>
      </c>
      <c r="D7" s="27">
        <v>26709000000</v>
      </c>
      <c r="E7" s="27">
        <v>19705000000</v>
      </c>
      <c r="F7" s="28">
        <v>14248000000</v>
      </c>
      <c r="G7" s="20"/>
      <c r="H7" s="20"/>
      <c r="I7" s="20"/>
      <c r="J7" s="20"/>
      <c r="K7" s="20"/>
      <c r="L7" s="20"/>
      <c r="M7" s="20"/>
      <c r="N7" s="20"/>
      <c r="O7" s="20"/>
      <c r="P7" s="20"/>
      <c r="Q7" s="20"/>
      <c r="R7" s="20"/>
      <c r="S7" s="20"/>
      <c r="T7" s="20"/>
      <c r="U7" s="20"/>
      <c r="V7" s="20"/>
    </row>
    <row r="8" spans="1:22" ht="19" x14ac:dyDescent="0.25">
      <c r="A8" s="20"/>
      <c r="B8" s="29" t="s">
        <v>550</v>
      </c>
      <c r="C8" s="27">
        <v>14261000000</v>
      </c>
      <c r="D8" s="27">
        <v>9731000000</v>
      </c>
      <c r="E8" s="27">
        <v>10843000000</v>
      </c>
      <c r="F8" s="28">
        <v>14221000000</v>
      </c>
      <c r="G8" s="20"/>
      <c r="H8" s="20"/>
      <c r="I8" s="20"/>
      <c r="J8" s="20"/>
      <c r="K8" s="20"/>
      <c r="L8" s="20"/>
      <c r="M8" s="20"/>
      <c r="N8" s="20"/>
      <c r="O8" s="20"/>
      <c r="P8" s="20"/>
      <c r="Q8" s="20"/>
      <c r="R8" s="20"/>
      <c r="S8" s="20"/>
      <c r="T8" s="20"/>
      <c r="U8" s="20"/>
      <c r="V8" s="20"/>
    </row>
    <row r="9" spans="1:22" ht="19" x14ac:dyDescent="0.25">
      <c r="A9" s="20"/>
      <c r="B9" s="29" t="s">
        <v>551</v>
      </c>
      <c r="C9" s="27">
        <v>43009000000</v>
      </c>
      <c r="D9" s="27">
        <v>36440000000</v>
      </c>
      <c r="E9" s="27">
        <v>30548000000</v>
      </c>
      <c r="F9" s="28">
        <v>28469000000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27882000000</v>
      </c>
      <c r="D12" s="27">
        <v>12885000000</v>
      </c>
      <c r="E12" s="27">
        <v>329000000</v>
      </c>
      <c r="F12" s="28">
        <v>-5399000000</v>
      </c>
      <c r="G12" s="20"/>
      <c r="H12" s="20"/>
      <c r="I12" s="20"/>
      <c r="J12" s="20"/>
      <c r="K12" s="20"/>
      <c r="L12" s="20"/>
      <c r="M12" s="20"/>
      <c r="N12" s="20"/>
      <c r="O12" s="20"/>
      <c r="P12" s="20"/>
      <c r="Q12" s="20"/>
      <c r="R12" s="20"/>
      <c r="S12" s="20"/>
      <c r="T12" s="20"/>
      <c r="U12" s="20"/>
      <c r="V12" s="20"/>
    </row>
    <row r="13" spans="1:22" ht="19" x14ac:dyDescent="0.25">
      <c r="A13" s="20"/>
      <c r="B13" s="29" t="s">
        <v>555</v>
      </c>
      <c r="C13" s="27">
        <v>63609000000</v>
      </c>
      <c r="D13" s="27">
        <v>45898000000</v>
      </c>
      <c r="E13" s="27">
        <v>31583000000</v>
      </c>
      <c r="F13" s="28">
        <v>23679000000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3969000000</v>
      </c>
      <c r="D15" s="27">
        <v>3075000000</v>
      </c>
      <c r="E15" s="27">
        <v>2593000000</v>
      </c>
      <c r="F15" s="28">
        <v>1491000000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13256000000</v>
      </c>
      <c r="D17" s="34">
        <v>14724000000</v>
      </c>
      <c r="E17" s="34">
        <v>11497000000</v>
      </c>
      <c r="F17" s="35">
        <v>5943000000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0.29377479334264123</v>
      </c>
      <c r="D24" s="50">
        <f>D17/(D4)</f>
        <v>0.40191074109458169</v>
      </c>
      <c r="E24" s="50">
        <f>E17/(E4)</f>
        <v>0.36882458616707303</v>
      </c>
      <c r="F24" s="51">
        <f>F17/(F4)</f>
        <v>0.25421336299084607</v>
      </c>
      <c r="G24" s="46">
        <f>(IF(C24 &gt; 0.5, 100, IF(C24 &gt;= 0.2, 50, 0))) +
  (IF(D24 &gt; 0.5, 100, IF(D24 &gt;= 0.2, 50, 0))) +
  (IF(E24 &gt; 0.5, 100, IF(E24 &gt;= 0.2, 50, 0))) +
  (IF(F24 &gt; 0.5, 100, IF(F24 &gt;= 0.2, 50, 0)))</f>
        <v>200</v>
      </c>
      <c r="H24" s="47" t="s">
        <v>571</v>
      </c>
      <c r="I24" s="20"/>
      <c r="J24" s="20"/>
      <c r="K24" s="20"/>
      <c r="L24" s="20"/>
      <c r="M24" s="20"/>
      <c r="N24" s="20"/>
      <c r="O24" s="20"/>
      <c r="P24" s="20"/>
      <c r="Q24" s="20"/>
      <c r="R24" s="20"/>
      <c r="S24" s="20"/>
      <c r="T24" s="20"/>
      <c r="U24" s="20"/>
      <c r="V24" s="20"/>
    </row>
    <row r="25" spans="1:22" x14ac:dyDescent="0.2">
      <c r="A25" s="20"/>
      <c r="B25" s="39" t="s">
        <v>487</v>
      </c>
      <c r="C25" s="50">
        <f>C17/C6</f>
        <v>0.12433172635014725</v>
      </c>
      <c r="D25" s="50">
        <f>D17/D6</f>
        <v>0.17882387233112293</v>
      </c>
      <c r="E25" s="50">
        <f>E17/E6</f>
        <v>0.18504450274420176</v>
      </c>
      <c r="F25" s="51">
        <f>F17/F6</f>
        <v>0.1139641021707448</v>
      </c>
      <c r="G25" s="46">
        <f>(IF(C25 &gt; 0.17, 100, IF(C25 &gt;= 0.1, 50, 0))) +
  (IF(D25 &gt; 0.17, 100, IF(D25 &gt;= 0.1, 50, 0))) +
  (IF(E25 &gt; 0.17, 100, IF(E25 &gt;= 0.1, 50, 0))) +
  (IF(F25 &gt; 0.17, 100, IF(F25 &gt;= 0.1, 50, 0)))</f>
        <v>300</v>
      </c>
      <c r="H25" s="47" t="s">
        <v>572</v>
      </c>
      <c r="I25" s="20"/>
      <c r="J25" s="20"/>
      <c r="K25" s="20"/>
      <c r="L25" s="20"/>
      <c r="M25" s="20"/>
      <c r="N25" s="20"/>
      <c r="O25" s="20"/>
      <c r="P25" s="20"/>
      <c r="Q25" s="20"/>
      <c r="R25" s="20"/>
      <c r="S25" s="20"/>
      <c r="T25" s="20"/>
      <c r="U25" s="20"/>
      <c r="V25" s="20"/>
    </row>
    <row r="26" spans="1:22" x14ac:dyDescent="0.2">
      <c r="A26" s="20"/>
      <c r="B26" s="39" t="s">
        <v>489</v>
      </c>
      <c r="C26" s="50">
        <f>C8/C6</f>
        <v>0.13375790204280702</v>
      </c>
      <c r="D26" s="50">
        <f>D8/D6</f>
        <v>0.11818358473608784</v>
      </c>
      <c r="E26" s="50">
        <f>E8/E6</f>
        <v>0.17451835637604415</v>
      </c>
      <c r="F26" s="51">
        <f>F8/F6</f>
        <v>0.27270460995627827</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0.67614645726233713</v>
      </c>
      <c r="D27" s="50">
        <f>D9/(D13+D10)</f>
        <v>0.79393437622554364</v>
      </c>
      <c r="E27" s="50">
        <f>E9/(E13+E10)</f>
        <v>0.96722920558528325</v>
      </c>
      <c r="F27" s="51">
        <f>F9/(F13+F10)</f>
        <v>1.2022889480130072</v>
      </c>
      <c r="G27" s="46">
        <f>(IF(C27 &lt; 0.8, 100, IF(C27 &lt; 1, 50, 0))) +
  (IF(D27 &lt; 0.8, 100, IF(D27 &lt; 1, 50, 0))) +
  (IF(E27 &lt; 0.8, 100, IF(E27 &lt; 1, 50, 0))) +
  (IF(F27 &lt; 0.8, 100, IF(F27 &lt; 1, 50, 0)))</f>
        <v>250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12.75570268434546</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0.20839818264710969</v>
      </c>
      <c r="D31" s="50">
        <f>D17/(D13+D10)</f>
        <v>0.32079829186456926</v>
      </c>
      <c r="E31" s="50">
        <f>E17/(E13+E10)</f>
        <v>0.36402495013139979</v>
      </c>
      <c r="F31" s="51">
        <f>F17/(F13+F10)</f>
        <v>0.25098188268085647</v>
      </c>
      <c r="G31" s="46">
        <f>(IF(C31 &gt; 0.23, 100, 0)) +
  (IF(D31 &gt; 0.23, 100, 0)) +
  (IF(E31 &gt; 0.23, 100, 0)) +
  (IF(F31 &gt; 0.23, 100, 0))</f>
        <v>300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0.755</v>
      </c>
      <c r="J2" s="20"/>
      <c r="K2" s="20"/>
      <c r="L2" s="20"/>
      <c r="M2" s="20"/>
      <c r="N2" s="20"/>
      <c r="O2" s="20"/>
      <c r="P2" s="20"/>
      <c r="Q2" s="20"/>
      <c r="R2" s="20"/>
      <c r="S2" s="20"/>
      <c r="T2" s="20"/>
      <c r="U2" s="20"/>
      <c r="V2" s="20"/>
    </row>
    <row r="3" spans="1:22" ht="19" x14ac:dyDescent="0.25">
      <c r="A3" s="20"/>
      <c r="B3" s="26" t="s">
        <v>545</v>
      </c>
      <c r="C3" s="27">
        <v>3999000000</v>
      </c>
      <c r="D3" s="27">
        <v>2757000000</v>
      </c>
      <c r="E3" s="27">
        <v>1910000000</v>
      </c>
      <c r="F3" s="28">
        <v>1955000000</v>
      </c>
      <c r="G3" s="20"/>
      <c r="H3" s="20"/>
      <c r="I3" s="20"/>
      <c r="J3" s="20"/>
      <c r="K3" s="20"/>
      <c r="L3" s="20"/>
      <c r="M3" s="20"/>
      <c r="N3" s="20"/>
      <c r="O3" s="20"/>
      <c r="P3" s="20"/>
      <c r="Q3" s="20"/>
      <c r="R3" s="20"/>
      <c r="S3" s="20"/>
      <c r="T3" s="20"/>
      <c r="U3" s="20"/>
      <c r="V3" s="20"/>
    </row>
    <row r="4" spans="1:22" ht="19" x14ac:dyDescent="0.25">
      <c r="A4" s="20"/>
      <c r="B4" s="29" t="s">
        <v>546</v>
      </c>
      <c r="C4" s="27">
        <v>9999000000</v>
      </c>
      <c r="D4" s="27">
        <v>6876000000</v>
      </c>
      <c r="E4" s="27">
        <v>5141000000</v>
      </c>
      <c r="F4" s="28">
        <v>3269000000</v>
      </c>
      <c r="G4" s="20"/>
      <c r="H4" s="20"/>
      <c r="I4" s="20"/>
      <c r="J4" s="20"/>
      <c r="K4" s="20"/>
      <c r="L4" s="20"/>
      <c r="M4" s="20"/>
      <c r="N4" s="20"/>
      <c r="O4" s="20"/>
      <c r="P4" s="20"/>
      <c r="Q4" s="20"/>
      <c r="R4" s="20"/>
      <c r="S4" s="20"/>
      <c r="T4" s="20"/>
      <c r="U4" s="20"/>
      <c r="V4" s="20"/>
    </row>
    <row r="5" spans="1:22" ht="19" x14ac:dyDescent="0.25">
      <c r="A5" s="20"/>
      <c r="B5" s="29" t="s">
        <v>547</v>
      </c>
      <c r="C5" s="27">
        <v>4362000000</v>
      </c>
      <c r="D5" s="27">
        <v>4362000000</v>
      </c>
      <c r="E5" s="27">
        <v>4362000000</v>
      </c>
      <c r="F5" s="28">
        <v>4362000000</v>
      </c>
      <c r="G5" s="20"/>
      <c r="H5" s="20"/>
      <c r="I5" s="20"/>
      <c r="J5" s="20"/>
      <c r="K5" s="20"/>
      <c r="L5" s="20"/>
      <c r="M5" s="20"/>
      <c r="N5" s="20"/>
      <c r="O5" s="20"/>
      <c r="P5" s="20"/>
      <c r="Q5" s="20"/>
      <c r="R5" s="20"/>
      <c r="S5" s="20"/>
      <c r="T5" s="20"/>
      <c r="U5" s="20"/>
      <c r="V5" s="20"/>
    </row>
    <row r="6" spans="1:22" ht="19" x14ac:dyDescent="0.25">
      <c r="A6" s="20"/>
      <c r="B6" s="29" t="s">
        <v>548</v>
      </c>
      <c r="C6" s="27">
        <v>32348000000</v>
      </c>
      <c r="D6" s="27">
        <v>27207000000</v>
      </c>
      <c r="E6" s="27">
        <v>24676000000</v>
      </c>
      <c r="F6" s="28">
        <v>19351000000</v>
      </c>
      <c r="G6" s="20"/>
      <c r="H6" s="20"/>
      <c r="I6" s="20"/>
      <c r="J6" s="20"/>
      <c r="K6" s="20"/>
      <c r="L6" s="20"/>
      <c r="M6" s="20"/>
      <c r="N6" s="20"/>
      <c r="O6" s="20"/>
      <c r="P6" s="20"/>
      <c r="Q6" s="20"/>
      <c r="R6" s="20"/>
      <c r="S6" s="20"/>
      <c r="T6" s="20"/>
      <c r="U6" s="20"/>
      <c r="V6" s="20"/>
    </row>
    <row r="7" spans="1:22" ht="19" x14ac:dyDescent="0.25">
      <c r="A7" s="20"/>
      <c r="B7" s="29" t="s">
        <v>549</v>
      </c>
      <c r="C7" s="27">
        <v>3320000000</v>
      </c>
      <c r="D7" s="27">
        <v>2985000000</v>
      </c>
      <c r="E7" s="27">
        <v>2569000000</v>
      </c>
      <c r="F7" s="28">
        <v>2390000000</v>
      </c>
      <c r="G7" s="20"/>
      <c r="H7" s="20"/>
      <c r="I7" s="20"/>
      <c r="J7" s="20"/>
      <c r="K7" s="20"/>
      <c r="L7" s="20"/>
      <c r="M7" s="20"/>
      <c r="N7" s="20"/>
      <c r="O7" s="20"/>
      <c r="P7" s="20"/>
      <c r="Q7" s="20"/>
      <c r="R7" s="20"/>
      <c r="S7" s="20"/>
      <c r="T7" s="20"/>
      <c r="U7" s="20"/>
      <c r="V7" s="20"/>
    </row>
    <row r="8" spans="1:22" ht="19" x14ac:dyDescent="0.25">
      <c r="A8" s="20"/>
      <c r="B8" s="29" t="s">
        <v>550</v>
      </c>
      <c r="C8" s="27">
        <v>12131000000</v>
      </c>
      <c r="D8" s="27">
        <v>9645000000</v>
      </c>
      <c r="E8" s="27">
        <v>8774000000</v>
      </c>
      <c r="F8" s="28">
        <v>7774000000</v>
      </c>
      <c r="G8" s="20"/>
      <c r="H8" s="20"/>
      <c r="I8" s="20"/>
      <c r="J8" s="20"/>
      <c r="K8" s="20"/>
      <c r="L8" s="20"/>
      <c r="M8" s="20"/>
      <c r="N8" s="20"/>
      <c r="O8" s="20"/>
      <c r="P8" s="20"/>
      <c r="Q8" s="20"/>
      <c r="R8" s="20"/>
      <c r="S8" s="20"/>
      <c r="T8" s="20"/>
      <c r="U8" s="20"/>
      <c r="V8" s="20"/>
    </row>
    <row r="9" spans="1:22" ht="19" x14ac:dyDescent="0.25">
      <c r="A9" s="20"/>
      <c r="B9" s="29" t="s">
        <v>551</v>
      </c>
      <c r="C9" s="27">
        <v>15451000000</v>
      </c>
      <c r="D9" s="27">
        <v>12630000000</v>
      </c>
      <c r="E9" s="27">
        <v>11343000000</v>
      </c>
      <c r="F9" s="28">
        <v>10164000000</v>
      </c>
      <c r="G9" s="20"/>
      <c r="H9" s="20"/>
      <c r="I9" s="20"/>
      <c r="J9" s="20"/>
      <c r="K9" s="20"/>
      <c r="L9" s="20"/>
      <c r="M9" s="20"/>
      <c r="N9" s="20"/>
      <c r="O9" s="20"/>
      <c r="P9" s="20"/>
      <c r="Q9" s="20"/>
      <c r="R9" s="20"/>
      <c r="S9" s="20"/>
      <c r="T9" s="20"/>
      <c r="U9" s="20"/>
      <c r="V9" s="20"/>
    </row>
    <row r="10" spans="1:22" ht="19" x14ac:dyDescent="0.25">
      <c r="A10" s="20"/>
      <c r="B10" s="29" t="s">
        <v>552</v>
      </c>
      <c r="C10" s="27">
        <v>40284000000</v>
      </c>
      <c r="D10" s="27">
        <v>40214000000</v>
      </c>
      <c r="E10" s="27">
        <v>36800000000</v>
      </c>
      <c r="F10" s="28">
        <v>36578000000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52283000000</v>
      </c>
      <c r="D12" s="27">
        <v>50353000000</v>
      </c>
      <c r="E12" s="27">
        <v>45919000000</v>
      </c>
      <c r="F12" s="28">
        <v>42051000000</v>
      </c>
      <c r="G12" s="20"/>
      <c r="H12" s="20"/>
      <c r="I12" s="20"/>
      <c r="J12" s="20"/>
      <c r="K12" s="20"/>
      <c r="L12" s="20"/>
      <c r="M12" s="20"/>
      <c r="N12" s="20"/>
      <c r="O12" s="20"/>
      <c r="P12" s="20"/>
      <c r="Q12" s="20"/>
      <c r="R12" s="20"/>
      <c r="S12" s="20"/>
      <c r="T12" s="20"/>
      <c r="U12" s="20"/>
      <c r="V12" s="20"/>
    </row>
    <row r="13" spans="1:22" ht="19" x14ac:dyDescent="0.25">
      <c r="A13" s="20"/>
      <c r="B13" s="29" t="s">
        <v>555</v>
      </c>
      <c r="C13" s="27">
        <v>16897000000</v>
      </c>
      <c r="D13" s="27">
        <v>14577000000</v>
      </c>
      <c r="E13" s="27">
        <v>13333000000</v>
      </c>
      <c r="F13" s="28">
        <v>9187000000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1863000000</v>
      </c>
      <c r="D15" s="27">
        <v>1670000000</v>
      </c>
      <c r="E15" s="27">
        <v>1554000000</v>
      </c>
      <c r="F15" s="28">
        <v>1530000000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6420000000</v>
      </c>
      <c r="D17" s="34">
        <v>8720000000</v>
      </c>
      <c r="E17" s="34">
        <v>8756000000</v>
      </c>
      <c r="F17" s="35">
        <v>6139000000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Fail</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Fail</v>
      </c>
      <c r="E22" s="44" t="str">
        <f>IF(E17&gt;F17, "Pass", "Fail")</f>
        <v>Pass</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f>C17/(C4)</f>
        <v>0.6420642064206421</v>
      </c>
      <c r="D24" s="50">
        <f>D17/(D4)</f>
        <v>1.2681791739383363</v>
      </c>
      <c r="E24" s="50">
        <f>E17/(E4)</f>
        <v>1.7031705893794982</v>
      </c>
      <c r="F24" s="51">
        <f>F17/(F4)</f>
        <v>1.8779443254817987</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0.19846667491034994</v>
      </c>
      <c r="D25" s="50">
        <f>D17/D6</f>
        <v>0.32050575219612598</v>
      </c>
      <c r="E25" s="50">
        <f>E17/E6</f>
        <v>0.35483870967741937</v>
      </c>
      <c r="F25" s="51">
        <f>F17/F6</f>
        <v>0.31724458684305723</v>
      </c>
      <c r="G25" s="46">
        <f>(IF(C25 &gt; 0.17, 100, IF(C25 &gt;= 0.1, 50, 0))) +
  (IF(D25 &gt; 0.17, 100, IF(D25 &gt;= 0.1, 50, 0))) +
  (IF(E25 &gt; 0.17, 100, IF(E25 &gt;= 0.1, 50, 0))) +
  (IF(F25 &gt; 0.17, 100, IF(F25 &gt;= 0.1, 50, 0)))</f>
        <v>400</v>
      </c>
      <c r="H25" s="47" t="s">
        <v>572</v>
      </c>
      <c r="I25" s="20"/>
      <c r="J25" s="20"/>
      <c r="K25" s="20"/>
      <c r="L25" s="20"/>
      <c r="M25" s="20"/>
      <c r="N25" s="20"/>
      <c r="O25" s="20"/>
      <c r="P25" s="20"/>
      <c r="Q25" s="20"/>
      <c r="R25" s="20"/>
      <c r="S25" s="20"/>
      <c r="T25" s="20"/>
      <c r="U25" s="20"/>
      <c r="V25" s="20"/>
    </row>
    <row r="26" spans="1:22" x14ac:dyDescent="0.2">
      <c r="A26" s="20"/>
      <c r="B26" s="39" t="s">
        <v>489</v>
      </c>
      <c r="C26" s="50">
        <f>C8/C6</f>
        <v>0.37501545690614568</v>
      </c>
      <c r="D26" s="50">
        <f>D8/D6</f>
        <v>0.35450435549674714</v>
      </c>
      <c r="E26" s="50">
        <f>E8/E6</f>
        <v>0.35556816339763331</v>
      </c>
      <c r="F26" s="51">
        <f>F8/F6</f>
        <v>0.40173634437496769</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0.27021213340095485</v>
      </c>
      <c r="D27" s="50">
        <f>D9/(D13+D10)</f>
        <v>0.23051231041594422</v>
      </c>
      <c r="E27" s="50">
        <f>E9/(E13+E10)</f>
        <v>0.22625815331218957</v>
      </c>
      <c r="F27" s="51">
        <f>F9/(F13+F10)</f>
        <v>0.22209111766633891</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7.5624758177700716E-2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0.11227505639985309</v>
      </c>
      <c r="D31" s="50">
        <f>D17/(D13+D10)</f>
        <v>0.15915022540198207</v>
      </c>
      <c r="E31" s="50">
        <f>E17/(E13+E10)</f>
        <v>0.17465541659186565</v>
      </c>
      <c r="F31" s="51">
        <f>F17/(F13+F10)</f>
        <v>0.13414181142794712</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0.29375000000000001</v>
      </c>
      <c r="J2" s="20"/>
      <c r="K2" s="20"/>
      <c r="L2" s="20"/>
      <c r="M2" s="20"/>
      <c r="N2" s="20"/>
      <c r="O2" s="20"/>
      <c r="P2" s="20"/>
      <c r="Q2" s="20"/>
      <c r="R2" s="20"/>
      <c r="S2" s="20"/>
      <c r="T2" s="20"/>
      <c r="U2" s="20"/>
      <c r="V2" s="20"/>
    </row>
    <row r="3" spans="1:22" ht="19" x14ac:dyDescent="0.25">
      <c r="A3" s="20"/>
      <c r="B3" s="26" t="s">
        <v>545</v>
      </c>
      <c r="C3" s="27">
        <v>3914000000</v>
      </c>
      <c r="D3" s="27">
        <v>3550000000</v>
      </c>
      <c r="E3" s="27">
        <v>3468000000</v>
      </c>
      <c r="F3" s="28">
        <v>3513000000</v>
      </c>
      <c r="G3" s="20"/>
      <c r="H3" s="20"/>
      <c r="I3" s="20"/>
      <c r="J3" s="20"/>
      <c r="K3" s="20"/>
      <c r="L3" s="20"/>
      <c r="M3" s="20"/>
      <c r="N3" s="20"/>
      <c r="O3" s="20"/>
      <c r="P3" s="20"/>
      <c r="Q3" s="20"/>
      <c r="R3" s="20"/>
      <c r="S3" s="20"/>
      <c r="T3" s="20"/>
      <c r="U3" s="20"/>
      <c r="V3" s="20"/>
    </row>
    <row r="4" spans="1:22" ht="19" x14ac:dyDescent="0.25">
      <c r="A4" s="20"/>
      <c r="B4" s="29" t="s">
        <v>546</v>
      </c>
      <c r="C4" s="27">
        <v>2477000000</v>
      </c>
      <c r="D4" s="27">
        <v>2523000000</v>
      </c>
      <c r="E4" s="27">
        <v>2538000000</v>
      </c>
      <c r="F4" s="28">
        <v>2516000000</v>
      </c>
      <c r="G4" s="20"/>
      <c r="H4" s="20"/>
      <c r="I4" s="20"/>
      <c r="J4" s="20"/>
      <c r="K4" s="20"/>
      <c r="L4" s="20"/>
      <c r="M4" s="20"/>
      <c r="N4" s="20"/>
      <c r="O4" s="20"/>
      <c r="P4" s="20"/>
      <c r="Q4" s="20"/>
      <c r="R4" s="20"/>
      <c r="S4" s="20"/>
      <c r="T4" s="20"/>
      <c r="U4" s="20"/>
      <c r="V4" s="20"/>
    </row>
    <row r="5" spans="1:22" ht="19" x14ac:dyDescent="0.25">
      <c r="A5" s="20"/>
      <c r="B5" s="29" t="s">
        <v>547</v>
      </c>
      <c r="C5" s="27">
        <v>2295000000</v>
      </c>
      <c r="D5" s="27">
        <v>2283000000</v>
      </c>
      <c r="E5" s="27">
        <v>2149000000</v>
      </c>
      <c r="F5" s="28">
        <v>2157000000</v>
      </c>
      <c r="G5" s="20"/>
      <c r="H5" s="20"/>
      <c r="I5" s="20"/>
      <c r="J5" s="20"/>
      <c r="K5" s="20"/>
      <c r="L5" s="20"/>
      <c r="M5" s="20"/>
      <c r="N5" s="20"/>
      <c r="O5" s="20"/>
      <c r="P5" s="20"/>
      <c r="Q5" s="20"/>
      <c r="R5" s="20"/>
      <c r="S5" s="20"/>
      <c r="T5" s="20"/>
      <c r="U5" s="20"/>
      <c r="V5" s="20"/>
    </row>
    <row r="6" spans="1:22" ht="19" x14ac:dyDescent="0.25">
      <c r="A6" s="20"/>
      <c r="B6" s="29" t="s">
        <v>548</v>
      </c>
      <c r="C6" s="27">
        <v>16856000000</v>
      </c>
      <c r="D6" s="27">
        <v>16293000000</v>
      </c>
      <c r="E6" s="27">
        <v>15827000000</v>
      </c>
      <c r="F6" s="28">
        <v>15443000000</v>
      </c>
      <c r="G6" s="20"/>
      <c r="H6" s="20"/>
      <c r="I6" s="20"/>
      <c r="J6" s="20"/>
      <c r="K6" s="20"/>
      <c r="L6" s="20"/>
      <c r="M6" s="20"/>
      <c r="N6" s="20"/>
      <c r="O6" s="20"/>
      <c r="P6" s="20"/>
      <c r="Q6" s="20"/>
      <c r="R6" s="20"/>
      <c r="S6" s="20"/>
      <c r="T6" s="20"/>
      <c r="U6" s="20"/>
      <c r="V6" s="20"/>
    </row>
    <row r="7" spans="1:22" ht="19" x14ac:dyDescent="0.25">
      <c r="A7" s="20"/>
      <c r="B7" s="29" t="s">
        <v>549</v>
      </c>
      <c r="C7" s="27">
        <v>4378000000</v>
      </c>
      <c r="D7" s="27">
        <v>3670000000</v>
      </c>
      <c r="E7" s="27">
        <v>3136000000</v>
      </c>
      <c r="F7" s="28">
        <v>3270000000</v>
      </c>
      <c r="G7" s="20"/>
      <c r="H7" s="20"/>
      <c r="I7" s="20"/>
      <c r="J7" s="20"/>
      <c r="K7" s="20"/>
      <c r="L7" s="20"/>
      <c r="M7" s="20"/>
      <c r="N7" s="20"/>
      <c r="O7" s="20"/>
      <c r="P7" s="20"/>
      <c r="Q7" s="20"/>
      <c r="R7" s="20"/>
      <c r="S7" s="20"/>
      <c r="T7" s="20"/>
      <c r="U7" s="20"/>
      <c r="V7" s="20"/>
    </row>
    <row r="8" spans="1:22" ht="19" x14ac:dyDescent="0.25">
      <c r="A8" s="20"/>
      <c r="B8" s="29" t="s">
        <v>550</v>
      </c>
      <c r="C8" s="27">
        <v>5491000000</v>
      </c>
      <c r="D8" s="27">
        <v>5510000000</v>
      </c>
      <c r="E8" s="27">
        <v>5876000000</v>
      </c>
      <c r="F8" s="28">
        <v>6328000000</v>
      </c>
      <c r="G8" s="20"/>
      <c r="H8" s="20"/>
      <c r="I8" s="20"/>
      <c r="J8" s="20"/>
      <c r="K8" s="20"/>
      <c r="L8" s="20"/>
      <c r="M8" s="20"/>
      <c r="N8" s="20"/>
      <c r="O8" s="20"/>
      <c r="P8" s="20"/>
      <c r="Q8" s="20"/>
      <c r="R8" s="20"/>
      <c r="S8" s="20"/>
      <c r="T8" s="20"/>
      <c r="U8" s="20"/>
      <c r="V8" s="20"/>
    </row>
    <row r="9" spans="1:22" ht="19" x14ac:dyDescent="0.25">
      <c r="A9" s="20"/>
      <c r="B9" s="29" t="s">
        <v>551</v>
      </c>
      <c r="C9" s="27">
        <v>9869000000</v>
      </c>
      <c r="D9" s="27">
        <v>9180000000</v>
      </c>
      <c r="E9" s="27">
        <v>9012000000</v>
      </c>
      <c r="F9" s="28">
        <v>9598000000</v>
      </c>
      <c r="G9" s="20"/>
      <c r="H9" s="20"/>
      <c r="I9" s="20"/>
      <c r="J9" s="20"/>
      <c r="K9" s="20"/>
      <c r="L9" s="20"/>
      <c r="M9" s="20"/>
      <c r="N9" s="20"/>
      <c r="O9" s="20"/>
      <c r="P9" s="20"/>
      <c r="Q9" s="20"/>
      <c r="R9" s="20"/>
      <c r="S9" s="20"/>
      <c r="T9" s="20"/>
      <c r="U9" s="20"/>
      <c r="V9" s="20"/>
    </row>
    <row r="10" spans="1:22" ht="19" x14ac:dyDescent="0.25">
      <c r="A10" s="20"/>
      <c r="B10" s="29" t="s">
        <v>552</v>
      </c>
      <c r="C10" s="27">
        <v>165000000</v>
      </c>
      <c r="D10" s="27">
        <v>84000000</v>
      </c>
      <c r="E10" s="27">
        <v>157000000</v>
      </c>
      <c r="F10" s="28">
        <v>203000000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5862000000</v>
      </c>
      <c r="D12" s="27">
        <v>5903000000</v>
      </c>
      <c r="E12" s="27">
        <v>5870000000</v>
      </c>
      <c r="F12" s="28">
        <v>5973000000</v>
      </c>
      <c r="G12" s="20"/>
      <c r="H12" s="20"/>
      <c r="I12" s="20"/>
      <c r="J12" s="20"/>
      <c r="K12" s="20"/>
      <c r="L12" s="20"/>
      <c r="M12" s="20"/>
      <c r="N12" s="20"/>
      <c r="O12" s="20"/>
      <c r="P12" s="20"/>
      <c r="Q12" s="20"/>
      <c r="R12" s="20"/>
      <c r="S12" s="20"/>
      <c r="T12" s="20"/>
      <c r="U12" s="20"/>
      <c r="V12" s="20"/>
    </row>
    <row r="13" spans="1:22" ht="19" x14ac:dyDescent="0.25">
      <c r="A13" s="20"/>
      <c r="B13" s="29" t="s">
        <v>555</v>
      </c>
      <c r="C13" s="27">
        <v>6987000000</v>
      </c>
      <c r="D13" s="27">
        <v>7113000000</v>
      </c>
      <c r="E13" s="27">
        <v>6815000000</v>
      </c>
      <c r="F13" s="28">
        <v>5845000000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1266000000</v>
      </c>
      <c r="D17" s="34">
        <v>1488000000</v>
      </c>
      <c r="E17" s="34">
        <v>1598000000</v>
      </c>
      <c r="F17" s="35">
        <v>768000000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Fail</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Fail</v>
      </c>
      <c r="E22" s="44" t="str">
        <f>IF(E17&gt;F17, "Pass", "Fail")</f>
        <v>Pass</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0.51110213968510299</v>
      </c>
      <c r="D24" s="50">
        <f>D17/(D4)</f>
        <v>0.58977407847800234</v>
      </c>
      <c r="E24" s="50">
        <f>E17/(E4)</f>
        <v>0.62962962962962965</v>
      </c>
      <c r="F24" s="51">
        <f>F17/(F4)</f>
        <v>0.30524642289348169</v>
      </c>
      <c r="G24" s="46">
        <f>(IF(C24 &gt; 0.5, 100, IF(C24 &gt;= 0.2, 50, 0))) +
  (IF(D24 &gt; 0.5, 100, IF(D24 &gt;= 0.2, 50, 0))) +
  (IF(E24 &gt; 0.5, 100, IF(E24 &gt;= 0.2, 50, 0))) +
  (IF(F24 &gt; 0.5, 100, IF(F24 &gt;= 0.2, 50, 0)))</f>
        <v>350</v>
      </c>
      <c r="H24" s="47" t="s">
        <v>571</v>
      </c>
      <c r="I24" s="20"/>
      <c r="J24" s="20"/>
      <c r="K24" s="20"/>
      <c r="L24" s="20"/>
      <c r="M24" s="20"/>
      <c r="N24" s="20"/>
      <c r="O24" s="20"/>
      <c r="P24" s="20"/>
      <c r="Q24" s="20"/>
      <c r="R24" s="20"/>
      <c r="S24" s="20"/>
      <c r="T24" s="20"/>
      <c r="U24" s="20"/>
      <c r="V24" s="20"/>
    </row>
    <row r="25" spans="1:22" x14ac:dyDescent="0.2">
      <c r="A25" s="20"/>
      <c r="B25" s="39" t="s">
        <v>487</v>
      </c>
      <c r="C25" s="50">
        <f>C17/C6</f>
        <v>7.5106786900806841E-2</v>
      </c>
      <c r="D25" s="50">
        <f>D17/D6</f>
        <v>9.1327563984533233E-2</v>
      </c>
      <c r="E25" s="50">
        <f>E17/E6</f>
        <v>0.10096670247046187</v>
      </c>
      <c r="F25" s="51">
        <f>F17/F6</f>
        <v>4.9731269830991388E-2</v>
      </c>
      <c r="G25" s="46">
        <f>(IF(C25 &gt; 0.17, 100, IF(C25 &gt;= 0.1, 50, 0))) +
  (IF(D25 &gt; 0.17, 100, IF(D25 &gt;= 0.1, 50, 0))) +
  (IF(E25 &gt; 0.17, 100, IF(E25 &gt;= 0.1, 50, 0))) +
  (IF(F25 &gt; 0.17, 100, IF(F25 &gt;= 0.1, 50, 0)))</f>
        <v>50</v>
      </c>
      <c r="H25" s="47" t="s">
        <v>572</v>
      </c>
      <c r="I25" s="20"/>
      <c r="J25" s="20"/>
      <c r="K25" s="20"/>
      <c r="L25" s="20"/>
      <c r="M25" s="20"/>
      <c r="N25" s="20"/>
      <c r="O25" s="20"/>
      <c r="P25" s="20"/>
      <c r="Q25" s="20"/>
      <c r="R25" s="20"/>
      <c r="S25" s="20"/>
      <c r="T25" s="20"/>
      <c r="U25" s="20"/>
      <c r="V25" s="20"/>
    </row>
    <row r="26" spans="1:22" x14ac:dyDescent="0.2">
      <c r="A26" s="20"/>
      <c r="B26" s="39" t="s">
        <v>489</v>
      </c>
      <c r="C26" s="50">
        <f>C8/C6</f>
        <v>0.32575937351684858</v>
      </c>
      <c r="D26" s="50">
        <f>D8/D6</f>
        <v>0.33818204136745844</v>
      </c>
      <c r="E26" s="50">
        <f>E8/E6</f>
        <v>0.37126429519176091</v>
      </c>
      <c r="F26" s="51">
        <f>F8/F6</f>
        <v>0.40976494204493946</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1.3798937360178971</v>
      </c>
      <c r="D27" s="50">
        <f>D9/(D13+D10)</f>
        <v>1.2755314714464361</v>
      </c>
      <c r="E27" s="50">
        <f>E9/(E13+E10)</f>
        <v>1.2925989672977625</v>
      </c>
      <c r="F27" s="51">
        <f>F9/(F13+F10)</f>
        <v>1.5869708994708995</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-6.189360313876846E-3</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0.17701342281879195</v>
      </c>
      <c r="D31" s="50">
        <f>D17/(D13+D10)</f>
        <v>0.20675281367236348</v>
      </c>
      <c r="E31" s="50">
        <f>E17/(E13+E10)</f>
        <v>0.22920252438324729</v>
      </c>
      <c r="F31" s="51">
        <f>F17/(F13+F10)</f>
        <v>0.12698412698412698</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0.43375000000000002</v>
      </c>
      <c r="J2" s="20"/>
      <c r="K2" s="20"/>
      <c r="L2" s="20"/>
      <c r="M2" s="20"/>
      <c r="N2" s="20"/>
      <c r="O2" s="20"/>
      <c r="P2" s="20"/>
      <c r="Q2" s="20"/>
      <c r="R2" s="20"/>
      <c r="S2" s="20"/>
      <c r="T2" s="20"/>
      <c r="U2" s="20"/>
      <c r="V2" s="20"/>
    </row>
    <row r="3" spans="1:22" ht="19" x14ac:dyDescent="0.25">
      <c r="A3" s="20"/>
      <c r="B3" s="26" t="s">
        <v>545</v>
      </c>
      <c r="C3" s="27">
        <v>5088000000</v>
      </c>
      <c r="D3" s="27">
        <v>5634000000</v>
      </c>
      <c r="E3" s="27">
        <v>5051000000</v>
      </c>
      <c r="F3" s="28">
        <v>4029000000</v>
      </c>
      <c r="G3" s="20"/>
      <c r="H3" s="20"/>
      <c r="I3" s="20"/>
      <c r="J3" s="20"/>
      <c r="K3" s="20"/>
      <c r="L3" s="20"/>
      <c r="M3" s="20"/>
      <c r="N3" s="20"/>
      <c r="O3" s="20"/>
      <c r="P3" s="20"/>
      <c r="Q3" s="20"/>
      <c r="R3" s="20"/>
      <c r="S3" s="20"/>
      <c r="T3" s="20"/>
      <c r="U3" s="20"/>
      <c r="V3" s="20"/>
    </row>
    <row r="4" spans="1:22" ht="19" x14ac:dyDescent="0.25">
      <c r="A4" s="20"/>
      <c r="B4" s="29" t="s">
        <v>546</v>
      </c>
      <c r="C4" s="27">
        <v>9448000000</v>
      </c>
      <c r="D4" s="27">
        <v>9280000000</v>
      </c>
      <c r="E4" s="27">
        <v>8333000000</v>
      </c>
      <c r="F4" s="28">
        <v>5912000000</v>
      </c>
      <c r="G4" s="20"/>
      <c r="H4" s="20"/>
      <c r="I4" s="20"/>
      <c r="J4" s="20"/>
      <c r="K4" s="20"/>
      <c r="L4" s="20"/>
      <c r="M4" s="20"/>
      <c r="N4" s="20"/>
      <c r="O4" s="20"/>
      <c r="P4" s="20"/>
      <c r="Q4" s="20"/>
      <c r="R4" s="20"/>
      <c r="S4" s="20"/>
      <c r="T4" s="20"/>
      <c r="U4" s="20"/>
      <c r="V4" s="20"/>
    </row>
    <row r="5" spans="1:22" ht="19" x14ac:dyDescent="0.25">
      <c r="A5" s="20"/>
      <c r="B5" s="29" t="s">
        <v>547</v>
      </c>
      <c r="C5" s="27">
        <v>44020000000</v>
      </c>
      <c r="D5" s="27">
        <v>41196000000</v>
      </c>
      <c r="E5" s="27">
        <v>41924000000</v>
      </c>
      <c r="F5" s="28">
        <v>26041000000</v>
      </c>
      <c r="G5" s="20"/>
      <c r="H5" s="20"/>
      <c r="I5" s="20"/>
      <c r="J5" s="20"/>
      <c r="K5" s="20"/>
      <c r="L5" s="20"/>
      <c r="M5" s="20"/>
      <c r="N5" s="20"/>
      <c r="O5" s="20"/>
      <c r="P5" s="20"/>
      <c r="Q5" s="20"/>
      <c r="R5" s="20"/>
      <c r="S5" s="20"/>
      <c r="T5" s="20"/>
      <c r="U5" s="20"/>
      <c r="V5" s="20"/>
    </row>
    <row r="6" spans="1:22" ht="19" x14ac:dyDescent="0.25">
      <c r="A6" s="20"/>
      <c r="B6" s="29" t="s">
        <v>548</v>
      </c>
      <c r="C6" s="27">
        <v>98726000000</v>
      </c>
      <c r="D6" s="27">
        <v>97154000000</v>
      </c>
      <c r="E6" s="27">
        <v>95123000000</v>
      </c>
      <c r="F6" s="28">
        <v>69052000000</v>
      </c>
      <c r="G6" s="20"/>
      <c r="H6" s="20"/>
      <c r="I6" s="20"/>
      <c r="J6" s="20"/>
      <c r="K6" s="20"/>
      <c r="L6" s="20"/>
      <c r="M6" s="20"/>
      <c r="N6" s="20"/>
      <c r="O6" s="20"/>
      <c r="P6" s="20"/>
      <c r="Q6" s="20"/>
      <c r="R6" s="20"/>
      <c r="S6" s="20"/>
      <c r="T6" s="20"/>
      <c r="U6" s="20"/>
      <c r="V6" s="20"/>
    </row>
    <row r="7" spans="1:22" ht="19" x14ac:dyDescent="0.25">
      <c r="A7" s="20"/>
      <c r="B7" s="29" t="s">
        <v>549</v>
      </c>
      <c r="C7" s="27">
        <v>14012000000</v>
      </c>
      <c r="D7" s="27">
        <v>17010000000</v>
      </c>
      <c r="E7" s="27">
        <v>13436000000</v>
      </c>
      <c r="F7" s="28">
        <v>10304000000</v>
      </c>
      <c r="G7" s="20"/>
      <c r="H7" s="20"/>
      <c r="I7" s="20"/>
      <c r="J7" s="20"/>
      <c r="K7" s="20"/>
      <c r="L7" s="20"/>
      <c r="M7" s="20"/>
      <c r="N7" s="20"/>
      <c r="O7" s="20"/>
      <c r="P7" s="20"/>
      <c r="Q7" s="20"/>
      <c r="R7" s="20"/>
      <c r="S7" s="20"/>
      <c r="T7" s="20"/>
      <c r="U7" s="20"/>
      <c r="V7" s="20"/>
    </row>
    <row r="8" spans="1:22" ht="19" x14ac:dyDescent="0.25">
      <c r="A8" s="20"/>
      <c r="B8" s="29" t="s">
        <v>550</v>
      </c>
      <c r="C8" s="27">
        <v>37872000000</v>
      </c>
      <c r="D8" s="27">
        <v>35996000000</v>
      </c>
      <c r="E8" s="27">
        <v>40710000000</v>
      </c>
      <c r="F8" s="28">
        <v>24231000000</v>
      </c>
      <c r="G8" s="20"/>
      <c r="H8" s="20"/>
      <c r="I8" s="20"/>
      <c r="J8" s="20"/>
      <c r="K8" s="20"/>
      <c r="L8" s="20"/>
      <c r="M8" s="20"/>
      <c r="N8" s="20"/>
      <c r="O8" s="20"/>
      <c r="P8" s="20"/>
      <c r="Q8" s="20"/>
      <c r="R8" s="20"/>
      <c r="S8" s="20"/>
      <c r="T8" s="20"/>
      <c r="U8" s="20"/>
      <c r="V8" s="20"/>
    </row>
    <row r="9" spans="1:22" ht="19" x14ac:dyDescent="0.25">
      <c r="A9" s="20"/>
      <c r="B9" s="29" t="s">
        <v>551</v>
      </c>
      <c r="C9" s="27">
        <v>51884000000</v>
      </c>
      <c r="D9" s="27">
        <v>53006000000</v>
      </c>
      <c r="E9" s="27">
        <v>54146000000</v>
      </c>
      <c r="F9" s="28">
        <v>34535000000</v>
      </c>
      <c r="G9" s="20"/>
      <c r="H9" s="20"/>
      <c r="I9" s="20"/>
      <c r="J9" s="20"/>
      <c r="K9" s="20"/>
      <c r="L9" s="20"/>
      <c r="M9" s="20"/>
      <c r="N9" s="20"/>
      <c r="O9" s="20"/>
      <c r="P9" s="20"/>
      <c r="Q9" s="20"/>
      <c r="R9" s="20"/>
      <c r="S9" s="20"/>
      <c r="T9" s="20"/>
      <c r="U9" s="20"/>
      <c r="V9" s="20"/>
    </row>
    <row r="10" spans="1:22" ht="19" x14ac:dyDescent="0.25">
      <c r="A10" s="20"/>
      <c r="B10" s="29" t="s">
        <v>552</v>
      </c>
      <c r="C10" s="27">
        <v>15133000000</v>
      </c>
      <c r="D10" s="27">
        <v>12017000000</v>
      </c>
      <c r="E10" s="27">
        <v>8922000000</v>
      </c>
      <c r="F10" s="28">
        <v>6818000000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47364000000</v>
      </c>
      <c r="D12" s="27">
        <v>41910000000</v>
      </c>
      <c r="E12" s="27">
        <v>35431000000</v>
      </c>
      <c r="F12" s="28">
        <v>28116000000</v>
      </c>
      <c r="G12" s="20"/>
      <c r="H12" s="20"/>
      <c r="I12" s="20"/>
      <c r="J12" s="20"/>
      <c r="K12" s="20"/>
      <c r="L12" s="20"/>
      <c r="M12" s="20"/>
      <c r="N12" s="20"/>
      <c r="O12" s="20"/>
      <c r="P12" s="20"/>
      <c r="Q12" s="20"/>
      <c r="R12" s="20"/>
      <c r="S12" s="20"/>
      <c r="T12" s="20"/>
      <c r="U12" s="20"/>
      <c r="V12" s="20"/>
    </row>
    <row r="13" spans="1:22" ht="19" x14ac:dyDescent="0.25">
      <c r="A13" s="20"/>
      <c r="B13" s="29" t="s">
        <v>555</v>
      </c>
      <c r="C13" s="27">
        <v>46842000000</v>
      </c>
      <c r="D13" s="27">
        <v>44148000000</v>
      </c>
      <c r="E13" s="27">
        <v>40977000000</v>
      </c>
      <c r="F13" s="28">
        <v>34517000000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1337000000</v>
      </c>
      <c r="D15" s="27">
        <v>1471000000</v>
      </c>
      <c r="E15" s="27">
        <v>1406000000</v>
      </c>
      <c r="F15" s="28">
        <v>1181000000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8406000000</v>
      </c>
      <c r="D17" s="34">
        <v>9154000000</v>
      </c>
      <c r="E17" s="34">
        <v>9312000000</v>
      </c>
      <c r="F17" s="35">
        <v>8289000000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Fail</v>
      </c>
      <c r="E22" s="44" t="str">
        <f>IF(E17&gt;F17, "Pass", "Fail")</f>
        <v>Pass</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0.88971210838272652</v>
      </c>
      <c r="D24" s="50">
        <f>D17/(D4)</f>
        <v>0.98642241379310347</v>
      </c>
      <c r="E24" s="50">
        <f>E17/(E4)</f>
        <v>1.1174846993879755</v>
      </c>
      <c r="F24" s="51">
        <f>F17/(F4)</f>
        <v>1.402063599458728</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8.5144744039057599E-2</v>
      </c>
      <c r="D25" s="50">
        <f>D17/D6</f>
        <v>9.422154517570043E-2</v>
      </c>
      <c r="E25" s="50">
        <f>E17/E6</f>
        <v>9.7894305267916273E-2</v>
      </c>
      <c r="F25" s="51">
        <f>F17/F6</f>
        <v>0.12003996987777327</v>
      </c>
      <c r="G25" s="46">
        <f>(IF(C25 &gt; 0.17, 100, IF(C25 &gt;= 0.1, 50, 0))) +
  (IF(D25 &gt; 0.17, 100, IF(D25 &gt;= 0.1, 50, 0))) +
  (IF(E25 &gt; 0.17, 100, IF(E25 &gt;= 0.1, 50, 0))) +
  (IF(F25 &gt; 0.17, 100, IF(F25 &gt;= 0.1, 50, 0)))</f>
        <v>50</v>
      </c>
      <c r="H25" s="47" t="s">
        <v>572</v>
      </c>
      <c r="I25" s="20"/>
      <c r="J25" s="20"/>
      <c r="K25" s="20"/>
      <c r="L25" s="20"/>
      <c r="M25" s="20"/>
      <c r="N25" s="20"/>
      <c r="O25" s="20"/>
      <c r="P25" s="20"/>
      <c r="Q25" s="20"/>
      <c r="R25" s="20"/>
      <c r="S25" s="20"/>
      <c r="T25" s="20"/>
      <c r="U25" s="20"/>
      <c r="V25" s="20"/>
    </row>
    <row r="26" spans="1:22" x14ac:dyDescent="0.2">
      <c r="A26" s="20"/>
      <c r="B26" s="39" t="s">
        <v>489</v>
      </c>
      <c r="C26" s="50">
        <f>C8/C6</f>
        <v>0.3836071551566963</v>
      </c>
      <c r="D26" s="50">
        <f>D8/D6</f>
        <v>0.3705045597710851</v>
      </c>
      <c r="E26" s="50">
        <f>E8/E6</f>
        <v>0.42797220440902833</v>
      </c>
      <c r="F26" s="51">
        <f>F8/F6</f>
        <v>0.35090945953773967</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0.83717628075837036</v>
      </c>
      <c r="D27" s="50">
        <f>D9/(D13+D10)</f>
        <v>0.94375500756699016</v>
      </c>
      <c r="E27" s="50">
        <f>E9/(E13+E10)</f>
        <v>1.0851119260907032</v>
      </c>
      <c r="F27" s="51">
        <f>F9/(F13+F10)</f>
        <v>0.8354905044151445</v>
      </c>
      <c r="G27" s="46">
        <f>(IF(C27 &lt; 0.8, 100, IF(C27 &lt; 1, 50, 0))) +
  (IF(D27 &lt; 0.8, 100, IF(D27 &lt; 1, 50, 0))) +
  (IF(E27 &lt; 0.8, 100, IF(E27 &lt; 1, 50, 0))) +
  (IF(F27 &lt; 0.8, 100, IF(F27 &lt; 1, 50, 0)))</f>
        <v>150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0.19105687159149212</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0.13563533682936668</v>
      </c>
      <c r="D31" s="50">
        <f>D17/(D13+D10)</f>
        <v>0.16298406480904479</v>
      </c>
      <c r="E31" s="50">
        <f>E17/(E13+E10)</f>
        <v>0.18661696627186919</v>
      </c>
      <c r="F31" s="51">
        <f>F17/(F13+F10)</f>
        <v>0.20053223660336278</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607</v>
      </c>
      <c r="D2" s="23" t="s">
        <v>608</v>
      </c>
      <c r="E2" s="23" t="s">
        <v>609</v>
      </c>
      <c r="F2" s="23" t="s">
        <v>610</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0.46</v>
      </c>
      <c r="J2" s="20"/>
      <c r="K2" s="20"/>
      <c r="L2" s="20"/>
      <c r="M2" s="20"/>
      <c r="N2" s="20"/>
      <c r="O2" s="20"/>
      <c r="P2" s="20"/>
      <c r="Q2" s="20"/>
      <c r="R2" s="20"/>
      <c r="S2" s="20"/>
      <c r="T2" s="20"/>
      <c r="U2" s="20"/>
      <c r="V2" s="20"/>
    </row>
    <row r="3" spans="1:22" ht="19" x14ac:dyDescent="0.25">
      <c r="A3" s="20"/>
      <c r="B3" s="26" t="s">
        <v>545</v>
      </c>
      <c r="C3" s="27">
        <v>5819000000</v>
      </c>
      <c r="D3" s="27">
        <v>5962000000</v>
      </c>
      <c r="E3" s="27">
        <v>4337389000</v>
      </c>
      <c r="F3" s="28">
        <v>4872592000</v>
      </c>
      <c r="G3" s="20"/>
      <c r="H3" s="20"/>
      <c r="I3" s="20"/>
      <c r="J3" s="20"/>
      <c r="K3" s="20"/>
      <c r="L3" s="20"/>
      <c r="M3" s="20"/>
      <c r="N3" s="20"/>
      <c r="O3" s="20"/>
      <c r="P3" s="20"/>
      <c r="Q3" s="20"/>
      <c r="R3" s="20"/>
      <c r="S3" s="20"/>
      <c r="T3" s="20"/>
      <c r="U3" s="20"/>
      <c r="V3" s="20"/>
    </row>
    <row r="4" spans="1:22" ht="19" x14ac:dyDescent="0.25">
      <c r="A4" s="20"/>
      <c r="B4" s="29" t="s">
        <v>546</v>
      </c>
      <c r="C4" s="27">
        <v>14869000000</v>
      </c>
      <c r="D4" s="27">
        <v>14125000000</v>
      </c>
      <c r="E4" s="27">
        <v>14026094000</v>
      </c>
      <c r="F4" s="28">
        <v>14385380000</v>
      </c>
      <c r="G4" s="20"/>
      <c r="H4" s="20"/>
      <c r="I4" s="20"/>
      <c r="J4" s="20"/>
      <c r="K4" s="20"/>
      <c r="L4" s="20"/>
      <c r="M4" s="20"/>
      <c r="N4" s="20"/>
      <c r="O4" s="20"/>
      <c r="P4" s="20"/>
      <c r="Q4" s="20"/>
      <c r="R4" s="20"/>
      <c r="S4" s="20"/>
      <c r="T4" s="20"/>
      <c r="U4" s="20"/>
      <c r="V4" s="20"/>
    </row>
    <row r="5" spans="1:22" ht="19" x14ac:dyDescent="0.25">
      <c r="A5" s="20"/>
      <c r="B5" s="29" t="s">
        <v>547</v>
      </c>
      <c r="C5" s="27">
        <v>97000000</v>
      </c>
      <c r="D5" s="27">
        <v>97000000</v>
      </c>
      <c r="E5" s="27">
        <v>98998000</v>
      </c>
      <c r="F5" s="28">
        <v>95546000</v>
      </c>
      <c r="G5" s="20"/>
      <c r="H5" s="20"/>
      <c r="I5" s="20"/>
      <c r="J5" s="20"/>
      <c r="K5" s="20"/>
      <c r="L5" s="20"/>
      <c r="M5" s="20"/>
      <c r="N5" s="20"/>
      <c r="O5" s="20"/>
      <c r="P5" s="20"/>
      <c r="Q5" s="20"/>
      <c r="R5" s="20"/>
      <c r="S5" s="20"/>
      <c r="T5" s="20"/>
      <c r="U5" s="20"/>
      <c r="V5" s="20"/>
    </row>
    <row r="6" spans="1:22" ht="19" x14ac:dyDescent="0.25">
      <c r="A6" s="20"/>
      <c r="B6" s="29" t="s">
        <v>548</v>
      </c>
      <c r="C6" s="27">
        <v>28349000000</v>
      </c>
      <c r="D6" s="27">
        <v>28461000000</v>
      </c>
      <c r="E6" s="27">
        <v>30813555000</v>
      </c>
      <c r="F6" s="28">
        <v>24145003000</v>
      </c>
      <c r="G6" s="20"/>
      <c r="H6" s="20"/>
      <c r="I6" s="20"/>
      <c r="J6" s="20"/>
      <c r="K6" s="20"/>
      <c r="L6" s="20"/>
      <c r="M6" s="20"/>
      <c r="N6" s="20"/>
      <c r="O6" s="20"/>
      <c r="P6" s="20"/>
      <c r="Q6" s="20"/>
      <c r="R6" s="20"/>
      <c r="S6" s="20"/>
      <c r="T6" s="20"/>
      <c r="U6" s="20"/>
      <c r="V6" s="20"/>
    </row>
    <row r="7" spans="1:22" ht="19" x14ac:dyDescent="0.25">
      <c r="A7" s="20"/>
      <c r="B7" s="29" t="s">
        <v>549</v>
      </c>
      <c r="C7" s="27">
        <v>10305000000</v>
      </c>
      <c r="D7" s="27">
        <v>10468000000</v>
      </c>
      <c r="E7" s="27">
        <v>10803668000</v>
      </c>
      <c r="F7" s="28">
        <v>7150247000</v>
      </c>
      <c r="G7" s="20"/>
      <c r="H7" s="20"/>
      <c r="I7" s="20"/>
      <c r="J7" s="20"/>
      <c r="K7" s="20"/>
      <c r="L7" s="20"/>
      <c r="M7" s="20"/>
      <c r="N7" s="20"/>
      <c r="O7" s="20"/>
      <c r="P7" s="20"/>
      <c r="Q7" s="20"/>
      <c r="R7" s="20"/>
      <c r="S7" s="20"/>
      <c r="T7" s="20"/>
      <c r="U7" s="20"/>
      <c r="V7" s="20"/>
    </row>
    <row r="8" spans="1:22" ht="19" x14ac:dyDescent="0.25">
      <c r="A8" s="20"/>
      <c r="B8" s="29" t="s">
        <v>550</v>
      </c>
      <c r="C8" s="27">
        <v>11680000000</v>
      </c>
      <c r="D8" s="27">
        <v>11990000000</v>
      </c>
      <c r="E8" s="27">
        <v>14177203000</v>
      </c>
      <c r="F8" s="28">
        <v>11046544000</v>
      </c>
      <c r="G8" s="20"/>
      <c r="H8" s="20"/>
      <c r="I8" s="20"/>
      <c r="J8" s="20"/>
      <c r="K8" s="20"/>
      <c r="L8" s="20"/>
      <c r="M8" s="20"/>
      <c r="N8" s="20"/>
      <c r="O8" s="20"/>
      <c r="P8" s="20"/>
      <c r="Q8" s="20"/>
      <c r="R8" s="20"/>
      <c r="S8" s="20"/>
      <c r="T8" s="20"/>
      <c r="U8" s="20"/>
      <c r="V8" s="20"/>
    </row>
    <row r="9" spans="1:22" ht="19" x14ac:dyDescent="0.25">
      <c r="A9" s="20"/>
      <c r="B9" s="29" t="s">
        <v>551</v>
      </c>
      <c r="C9" s="27">
        <v>21985000000</v>
      </c>
      <c r="D9" s="27">
        <v>22458000000</v>
      </c>
      <c r="E9" s="27">
        <v>24980871000</v>
      </c>
      <c r="F9" s="28">
        <v>18196791000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5815000000</v>
      </c>
      <c r="D12" s="27">
        <v>5509000000</v>
      </c>
      <c r="E12" s="27">
        <v>4973542000</v>
      </c>
      <c r="F12" s="28">
        <v>5422283000</v>
      </c>
      <c r="G12" s="20"/>
      <c r="H12" s="20"/>
      <c r="I12" s="20"/>
      <c r="J12" s="20"/>
      <c r="K12" s="20"/>
      <c r="L12" s="20"/>
      <c r="M12" s="20"/>
      <c r="N12" s="20"/>
      <c r="O12" s="20"/>
      <c r="P12" s="20"/>
      <c r="Q12" s="20"/>
      <c r="R12" s="20"/>
      <c r="S12" s="20"/>
      <c r="T12" s="20"/>
      <c r="U12" s="20"/>
      <c r="V12" s="20"/>
    </row>
    <row r="13" spans="1:22" ht="19" x14ac:dyDescent="0.25">
      <c r="A13" s="20"/>
      <c r="B13" s="29" t="s">
        <v>555</v>
      </c>
      <c r="C13" s="27">
        <v>6364000000</v>
      </c>
      <c r="D13" s="27">
        <v>6003000000</v>
      </c>
      <c r="E13" s="27">
        <v>5832684000</v>
      </c>
      <c r="F13" s="28">
        <v>5948212000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4084000000</v>
      </c>
      <c r="D17" s="34">
        <v>3057000000</v>
      </c>
      <c r="E17" s="34">
        <v>4562000000</v>
      </c>
      <c r="F17" s="35">
        <v>4066540000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Fail</v>
      </c>
      <c r="F21" s="45"/>
      <c r="G21" s="46">
        <f>(((COUNTIF(C21:E21, "Pass") * 100) + (COUNTIF(C21:E21, "Fail") * 0)) * (400/300)) / 2</f>
        <v>66.666666666666657</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0.27466541125832267</v>
      </c>
      <c r="D24" s="50">
        <f>D17/(D4)</f>
        <v>0.21642477876106195</v>
      </c>
      <c r="E24" s="50">
        <f>E17/(E4)</f>
        <v>0.32525092160369096</v>
      </c>
      <c r="F24" s="51">
        <f>F17/(F4)</f>
        <v>0.28268561553466087</v>
      </c>
      <c r="G24" s="46">
        <f>(IF(C24 &gt; 0.5, 100, IF(C24 &gt;= 0.2, 50, 0))) +
  (IF(D24 &gt; 0.5, 100, IF(D24 &gt;= 0.2, 50, 0))) +
  (IF(E24 &gt; 0.5, 100, IF(E24 &gt;= 0.2, 50, 0))) +
  (IF(F24 &gt; 0.5, 100, IF(F24 &gt;= 0.2, 50, 0)))</f>
        <v>200</v>
      </c>
      <c r="H24" s="47" t="s">
        <v>571</v>
      </c>
      <c r="I24" s="20"/>
      <c r="J24" s="20"/>
      <c r="K24" s="20"/>
      <c r="L24" s="20"/>
      <c r="M24" s="20"/>
      <c r="N24" s="20"/>
      <c r="O24" s="20"/>
      <c r="P24" s="20"/>
      <c r="Q24" s="20"/>
      <c r="R24" s="20"/>
      <c r="S24" s="20"/>
      <c r="T24" s="20"/>
      <c r="U24" s="20"/>
      <c r="V24" s="20"/>
    </row>
    <row r="25" spans="1:22" x14ac:dyDescent="0.2">
      <c r="A25" s="20"/>
      <c r="B25" s="39" t="s">
        <v>487</v>
      </c>
      <c r="C25" s="50">
        <f>C17/C6</f>
        <v>0.1440615189248298</v>
      </c>
      <c r="D25" s="50">
        <f>D17/D6</f>
        <v>0.10741014019184146</v>
      </c>
      <c r="E25" s="50">
        <f>E17/E6</f>
        <v>0.14805172593684826</v>
      </c>
      <c r="F25" s="51">
        <f>F17/F6</f>
        <v>0.16842159845662474</v>
      </c>
      <c r="G25" s="46">
        <f>(IF(C25 &gt; 0.17, 100, IF(C25 &gt;= 0.1, 50, 0))) +
  (IF(D25 &gt; 0.17, 100, IF(D25 &gt;= 0.1, 50, 0))) +
  (IF(E25 &gt; 0.17, 100, IF(E25 &gt;= 0.1, 50, 0))) +
  (IF(F25 &gt; 0.17, 100, IF(F25 &gt;= 0.1, 50, 0)))</f>
        <v>200</v>
      </c>
      <c r="H25" s="47" t="s">
        <v>572</v>
      </c>
      <c r="I25" s="20"/>
      <c r="J25" s="20"/>
      <c r="K25" s="20"/>
      <c r="L25" s="20"/>
      <c r="M25" s="20"/>
      <c r="N25" s="20"/>
      <c r="O25" s="20"/>
      <c r="P25" s="20"/>
      <c r="Q25" s="20"/>
      <c r="R25" s="20"/>
      <c r="S25" s="20"/>
      <c r="T25" s="20"/>
      <c r="U25" s="20"/>
      <c r="V25" s="20"/>
    </row>
    <row r="26" spans="1:22" x14ac:dyDescent="0.2">
      <c r="A26" s="20"/>
      <c r="B26" s="39" t="s">
        <v>489</v>
      </c>
      <c r="C26" s="50">
        <f>C8/C6</f>
        <v>0.41200747821792655</v>
      </c>
      <c r="D26" s="50">
        <f>D8/D6</f>
        <v>0.42127824039914269</v>
      </c>
      <c r="E26" s="50">
        <f>E8/E6</f>
        <v>0.46009631150965863</v>
      </c>
      <c r="F26" s="51">
        <f>F8/F6</f>
        <v>0.45750849565021795</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3.454588309239472</v>
      </c>
      <c r="D27" s="50">
        <f>D9/(D13+D10)</f>
        <v>3.741129435282359</v>
      </c>
      <c r="E27" s="50">
        <f>E9/(E13+E10)</f>
        <v>4.2829117778367554</v>
      </c>
      <c r="F27" s="51">
        <f>F9/(F13+F10)</f>
        <v>3.0592035051877775</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2.681602952433346E-2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0.64173475801382773</v>
      </c>
      <c r="D31" s="50">
        <f>D17/(D13+D10)</f>
        <v>0.50924537731134434</v>
      </c>
      <c r="E31" s="50">
        <f>E17/(E13+E10)</f>
        <v>0.78214420668083506</v>
      </c>
      <c r="F31" s="51">
        <f>F17/(F13+F10)</f>
        <v>0.68365754280445956</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0.46</v>
      </c>
      <c r="J2" s="20"/>
      <c r="K2" s="20"/>
      <c r="L2" s="20"/>
      <c r="M2" s="20"/>
      <c r="N2" s="20"/>
      <c r="O2" s="20"/>
      <c r="P2" s="20"/>
      <c r="Q2" s="20"/>
      <c r="R2" s="20"/>
      <c r="S2" s="20"/>
      <c r="T2" s="20"/>
      <c r="U2" s="20"/>
      <c r="V2" s="20"/>
    </row>
    <row r="3" spans="1:22" ht="19" x14ac:dyDescent="0.25">
      <c r="A3" s="20"/>
      <c r="B3" s="26" t="s">
        <v>545</v>
      </c>
      <c r="C3" s="27">
        <v>2645854000</v>
      </c>
      <c r="D3" s="27">
        <v>2709597000</v>
      </c>
      <c r="E3" s="27">
        <v>2191192000</v>
      </c>
      <c r="F3" s="28">
        <v>1783270000</v>
      </c>
      <c r="G3" s="20"/>
      <c r="H3" s="20"/>
      <c r="I3" s="20"/>
      <c r="J3" s="20"/>
      <c r="K3" s="20"/>
      <c r="L3" s="20"/>
      <c r="M3" s="20"/>
      <c r="N3" s="20"/>
      <c r="O3" s="20"/>
      <c r="P3" s="20"/>
      <c r="Q3" s="20"/>
      <c r="R3" s="20"/>
      <c r="S3" s="20"/>
      <c r="T3" s="20"/>
      <c r="U3" s="20"/>
      <c r="V3" s="20"/>
    </row>
    <row r="4" spans="1:22" ht="19" x14ac:dyDescent="0.25">
      <c r="A4" s="20"/>
      <c r="B4" s="29" t="s">
        <v>546</v>
      </c>
      <c r="C4" s="27">
        <v>5579155000</v>
      </c>
      <c r="D4" s="27">
        <v>5037417000</v>
      </c>
      <c r="E4" s="27">
        <v>4403664000</v>
      </c>
      <c r="F4" s="28">
        <v>3672841000</v>
      </c>
      <c r="G4" s="20"/>
      <c r="H4" s="20"/>
      <c r="I4" s="20"/>
      <c r="J4" s="20"/>
      <c r="K4" s="20"/>
      <c r="L4" s="20"/>
      <c r="M4" s="20"/>
      <c r="N4" s="20"/>
      <c r="O4" s="20"/>
      <c r="P4" s="20"/>
      <c r="Q4" s="20"/>
      <c r="R4" s="20"/>
      <c r="S4" s="20"/>
      <c r="T4" s="20"/>
      <c r="U4" s="20"/>
      <c r="V4" s="20"/>
    </row>
    <row r="5" spans="1:22" ht="19" x14ac:dyDescent="0.25">
      <c r="A5" s="20"/>
      <c r="B5" s="29" t="s">
        <v>547</v>
      </c>
      <c r="C5" s="27">
        <v>246419000</v>
      </c>
      <c r="D5" s="27">
        <v>230161000</v>
      </c>
      <c r="E5" s="27">
        <v>32419000</v>
      </c>
      <c r="F5" s="28">
        <v>32419000</v>
      </c>
      <c r="G5" s="20"/>
      <c r="H5" s="20"/>
      <c r="I5" s="20"/>
      <c r="J5" s="20"/>
      <c r="K5" s="20"/>
      <c r="L5" s="20"/>
      <c r="M5" s="20"/>
      <c r="N5" s="20"/>
      <c r="O5" s="20"/>
      <c r="P5" s="20"/>
      <c r="Q5" s="20"/>
      <c r="R5" s="20"/>
      <c r="S5" s="20"/>
      <c r="T5" s="20"/>
      <c r="U5" s="20"/>
      <c r="V5" s="20"/>
    </row>
    <row r="6" spans="1:22" ht="19" x14ac:dyDescent="0.25">
      <c r="A6" s="20"/>
      <c r="B6" s="29" t="s">
        <v>548</v>
      </c>
      <c r="C6" s="27">
        <v>9188151000</v>
      </c>
      <c r="D6" s="27">
        <v>8489990000</v>
      </c>
      <c r="E6" s="27">
        <v>7767467000</v>
      </c>
      <c r="F6" s="28">
        <v>7049116000</v>
      </c>
      <c r="G6" s="20"/>
      <c r="H6" s="20"/>
      <c r="I6" s="20"/>
      <c r="J6" s="20"/>
      <c r="K6" s="20"/>
      <c r="L6" s="20"/>
      <c r="M6" s="20"/>
      <c r="N6" s="20"/>
      <c r="O6" s="20"/>
      <c r="P6" s="20"/>
      <c r="Q6" s="20"/>
      <c r="R6" s="20"/>
      <c r="S6" s="20"/>
      <c r="T6" s="20"/>
      <c r="U6" s="20"/>
      <c r="V6" s="20"/>
    </row>
    <row r="7" spans="1:22" ht="19" x14ac:dyDescent="0.25">
      <c r="A7" s="20"/>
      <c r="B7" s="29" t="s">
        <v>549</v>
      </c>
      <c r="C7" s="27">
        <v>2177082000</v>
      </c>
      <c r="D7" s="27">
        <v>2376212000</v>
      </c>
      <c r="E7" s="27">
        <v>2064842000</v>
      </c>
      <c r="F7" s="28">
        <v>1743798000</v>
      </c>
      <c r="G7" s="20"/>
      <c r="H7" s="20"/>
      <c r="I7" s="20"/>
      <c r="J7" s="20"/>
      <c r="K7" s="20"/>
      <c r="L7" s="20"/>
      <c r="M7" s="20"/>
      <c r="N7" s="20"/>
      <c r="O7" s="20"/>
      <c r="P7" s="20"/>
      <c r="Q7" s="20"/>
      <c r="R7" s="20"/>
      <c r="S7" s="20"/>
      <c r="T7" s="20"/>
      <c r="U7" s="20"/>
      <c r="V7" s="20"/>
    </row>
    <row r="8" spans="1:22" ht="19" x14ac:dyDescent="0.25">
      <c r="A8" s="20"/>
      <c r="B8" s="29" t="s">
        <v>550</v>
      </c>
      <c r="C8" s="27">
        <v>4861307000</v>
      </c>
      <c r="D8" s="27">
        <v>4071362000</v>
      </c>
      <c r="E8" s="27">
        <v>3699960000</v>
      </c>
      <c r="F8" s="28">
        <v>3381478000</v>
      </c>
      <c r="G8" s="20"/>
      <c r="H8" s="20"/>
      <c r="I8" s="20"/>
      <c r="J8" s="20"/>
      <c r="K8" s="20"/>
      <c r="L8" s="20"/>
      <c r="M8" s="20"/>
      <c r="N8" s="20"/>
      <c r="O8" s="20"/>
      <c r="P8" s="20"/>
      <c r="Q8" s="20"/>
      <c r="R8" s="20"/>
      <c r="S8" s="20"/>
      <c r="T8" s="20"/>
      <c r="U8" s="20"/>
      <c r="V8" s="20"/>
    </row>
    <row r="9" spans="1:22" ht="19" x14ac:dyDescent="0.25">
      <c r="A9" s="20"/>
      <c r="B9" s="29" t="s">
        <v>551</v>
      </c>
      <c r="C9" s="27">
        <v>7038389000</v>
      </c>
      <c r="D9" s="27">
        <v>6447574000</v>
      </c>
      <c r="E9" s="27">
        <v>5764802000</v>
      </c>
      <c r="F9" s="28">
        <v>5125276000</v>
      </c>
      <c r="G9" s="20"/>
      <c r="H9" s="20"/>
      <c r="I9" s="20"/>
      <c r="J9" s="20"/>
      <c r="K9" s="20"/>
      <c r="L9" s="20"/>
      <c r="M9" s="20"/>
      <c r="N9" s="20"/>
      <c r="O9" s="20"/>
      <c r="P9" s="20"/>
      <c r="Q9" s="20"/>
      <c r="R9" s="20"/>
      <c r="S9" s="20"/>
      <c r="T9" s="20"/>
      <c r="U9" s="20"/>
      <c r="V9" s="20"/>
    </row>
    <row r="10" spans="1:22" ht="19" x14ac:dyDescent="0.25">
      <c r="A10" s="20"/>
      <c r="B10" s="29" t="s">
        <v>552</v>
      </c>
      <c r="C10" s="27">
        <v>5458855000</v>
      </c>
      <c r="D10" s="27">
        <v>4855909000</v>
      </c>
      <c r="E10" s="27">
        <v>4155846000</v>
      </c>
      <c r="F10" s="28">
        <v>3356953000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6281959000</v>
      </c>
      <c r="D12" s="27">
        <v>5624352000</v>
      </c>
      <c r="E12" s="27">
        <v>4945243000</v>
      </c>
      <c r="F12" s="28">
        <v>4187135000</v>
      </c>
      <c r="G12" s="20"/>
      <c r="H12" s="20"/>
      <c r="I12" s="20"/>
      <c r="J12" s="20"/>
      <c r="K12" s="20"/>
      <c r="L12" s="20"/>
      <c r="M12" s="20"/>
      <c r="N12" s="20"/>
      <c r="O12" s="20"/>
      <c r="P12" s="20"/>
      <c r="Q12" s="20"/>
      <c r="R12" s="20"/>
      <c r="S12" s="20"/>
      <c r="T12" s="20"/>
      <c r="U12" s="20"/>
      <c r="V12" s="20"/>
    </row>
    <row r="13" spans="1:22" ht="19" x14ac:dyDescent="0.25">
      <c r="A13" s="20"/>
      <c r="B13" s="29" t="s">
        <v>555</v>
      </c>
      <c r="C13" s="27">
        <v>2149762000</v>
      </c>
      <c r="D13" s="27">
        <v>2042416000</v>
      </c>
      <c r="E13" s="27">
        <v>2002665000</v>
      </c>
      <c r="F13" s="28">
        <v>1923840000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1334033000</v>
      </c>
      <c r="D17" s="34">
        <v>1356979000</v>
      </c>
      <c r="E17" s="34">
        <v>1138720000</v>
      </c>
      <c r="F17" s="35">
        <v>1394515000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0.23911022368082621</v>
      </c>
      <c r="D24" s="50">
        <f>D17/(D4)</f>
        <v>0.26937992228953844</v>
      </c>
      <c r="E24" s="50">
        <f>E17/(E4)</f>
        <v>0.2585846694934037</v>
      </c>
      <c r="F24" s="51">
        <f>F17/(F4)</f>
        <v>0.3796829212045934</v>
      </c>
      <c r="G24" s="46">
        <f>(IF(C24 &gt; 0.5, 100, IF(C24 &gt;= 0.2, 50, 0))) +
  (IF(D24 &gt; 0.5, 100, IF(D24 &gt;= 0.2, 50, 0))) +
  (IF(E24 &gt; 0.5, 100, IF(E24 &gt;= 0.2, 50, 0))) +
  (IF(F24 &gt; 0.5, 100, IF(F24 &gt;= 0.2, 50, 0)))</f>
        <v>200</v>
      </c>
      <c r="H24" s="47" t="s">
        <v>571</v>
      </c>
      <c r="I24" s="20"/>
      <c r="J24" s="20"/>
      <c r="K24" s="20"/>
      <c r="L24" s="20"/>
      <c r="M24" s="20"/>
      <c r="N24" s="20"/>
      <c r="O24" s="20"/>
      <c r="P24" s="20"/>
      <c r="Q24" s="20"/>
      <c r="R24" s="20"/>
      <c r="S24" s="20"/>
      <c r="T24" s="20"/>
      <c r="U24" s="20"/>
      <c r="V24" s="20"/>
    </row>
    <row r="25" spans="1:22" x14ac:dyDescent="0.2">
      <c r="A25" s="20"/>
      <c r="B25" s="39" t="s">
        <v>487</v>
      </c>
      <c r="C25" s="50">
        <f>C17/C6</f>
        <v>0.14519058295842113</v>
      </c>
      <c r="D25" s="50">
        <f>D17/D6</f>
        <v>0.1598328148796406</v>
      </c>
      <c r="E25" s="50">
        <f>E17/E6</f>
        <v>0.14660120216796543</v>
      </c>
      <c r="F25" s="51">
        <f>F17/F6</f>
        <v>0.19782835181035466</v>
      </c>
      <c r="G25" s="46">
        <f>(IF(C25 &gt; 0.17, 100, IF(C25 &gt;= 0.1, 50, 0))) +
  (IF(D25 &gt; 0.17, 100, IF(D25 &gt;= 0.1, 50, 0))) +
  (IF(E25 &gt; 0.17, 100, IF(E25 &gt;= 0.1, 50, 0))) +
  (IF(F25 &gt; 0.17, 100, IF(F25 &gt;= 0.1, 50, 0)))</f>
        <v>250</v>
      </c>
      <c r="H25" s="47" t="s">
        <v>572</v>
      </c>
      <c r="I25" s="20"/>
      <c r="J25" s="20"/>
      <c r="K25" s="20"/>
      <c r="L25" s="20"/>
      <c r="M25" s="20"/>
      <c r="N25" s="20"/>
      <c r="O25" s="20"/>
      <c r="P25" s="20"/>
      <c r="Q25" s="20"/>
      <c r="R25" s="20"/>
      <c r="S25" s="20"/>
      <c r="T25" s="20"/>
      <c r="U25" s="20"/>
      <c r="V25" s="20"/>
    </row>
    <row r="26" spans="1:22" x14ac:dyDescent="0.2">
      <c r="A26" s="20"/>
      <c r="B26" s="39" t="s">
        <v>489</v>
      </c>
      <c r="C26" s="50">
        <f>C8/C6</f>
        <v>0.52908436093398992</v>
      </c>
      <c r="D26" s="50">
        <f>D8/D6</f>
        <v>0.47954850359069917</v>
      </c>
      <c r="E26" s="50">
        <f>E8/E6</f>
        <v>0.47634061399939004</v>
      </c>
      <c r="F26" s="51">
        <f>F8/F6</f>
        <v>0.4797024194239391</v>
      </c>
      <c r="G26" s="46">
        <f>(IF(C26 &lt; 0.5, 100, 0)) +
  (IF(D26 &lt; 0.5, 100, 0)) +
  (IF(E26 &lt; 0.5, 100, 0)) +
  (IF(F26 &lt; 0.5, 100, 0))</f>
        <v>300</v>
      </c>
      <c r="H26" s="47" t="s">
        <v>573</v>
      </c>
      <c r="I26" s="20"/>
      <c r="J26" s="20"/>
      <c r="K26" s="20"/>
      <c r="L26" s="20"/>
      <c r="M26" s="20"/>
      <c r="N26" s="20"/>
      <c r="O26" s="20"/>
      <c r="P26" s="20"/>
      <c r="Q26" s="20"/>
      <c r="R26" s="20"/>
      <c r="S26" s="20"/>
      <c r="T26" s="20"/>
      <c r="U26" s="20"/>
      <c r="V26" s="20"/>
    </row>
    <row r="27" spans="1:22" x14ac:dyDescent="0.2">
      <c r="A27" s="20"/>
      <c r="B27" s="39" t="s">
        <v>574</v>
      </c>
      <c r="C27" s="50">
        <f>C9/(C13+C10)</f>
        <v>0.92505497385398683</v>
      </c>
      <c r="D27" s="50">
        <f>D9/(D13+D10)</f>
        <v>0.93465790608589772</v>
      </c>
      <c r="E27" s="50">
        <f>E9/(E13+E10)</f>
        <v>0.93607074827015813</v>
      </c>
      <c r="F27" s="51">
        <f>F9/(F13+F10)</f>
        <v>0.97055044573797911</v>
      </c>
      <c r="G27" s="46">
        <f>(IF(C27 &lt; 0.8, 100, IF(C27 &lt; 1, 50, 0))) +
  (IF(D27 &lt; 0.8, 100, IF(D27 &lt; 1, 50, 0))) +
  (IF(E27 &lt; 0.8, 100, IF(E27 &lt; 1, 50, 0))) +
  (IF(F27 &lt; 0.8, 100, IF(F27 &lt; 1, 50, 0)))</f>
        <v>200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0.14510119576002187</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0.17533186385909555</v>
      </c>
      <c r="D31" s="50">
        <f>D17/(D13+D10)</f>
        <v>0.19671137558755206</v>
      </c>
      <c r="E31" s="50">
        <f>E17/(E13+E10)</f>
        <v>0.18490183747337627</v>
      </c>
      <c r="F31" s="51">
        <f>F17/(F13+F10)</f>
        <v>0.2640730284258444</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0.39833333333333337</v>
      </c>
      <c r="J2" s="20"/>
      <c r="K2" s="20"/>
      <c r="L2" s="20"/>
      <c r="M2" s="20"/>
      <c r="N2" s="20"/>
      <c r="O2" s="20"/>
      <c r="P2" s="20"/>
      <c r="Q2" s="20"/>
      <c r="R2" s="20"/>
      <c r="S2" s="20"/>
      <c r="T2" s="20"/>
      <c r="U2" s="20"/>
      <c r="V2" s="20"/>
    </row>
    <row r="3" spans="1:22" ht="19" x14ac:dyDescent="0.25">
      <c r="A3" s="20"/>
      <c r="B3" s="26" t="s">
        <v>545</v>
      </c>
      <c r="C3" s="27">
        <v>2152100000</v>
      </c>
      <c r="D3" s="27">
        <v>1993800000</v>
      </c>
      <c r="E3" s="27">
        <v>1530800000</v>
      </c>
      <c r="F3" s="28">
        <v>1189200000</v>
      </c>
      <c r="G3" s="20"/>
      <c r="H3" s="20"/>
      <c r="I3" s="20"/>
      <c r="J3" s="20"/>
      <c r="K3" s="20"/>
      <c r="L3" s="20"/>
      <c r="M3" s="20"/>
      <c r="N3" s="20"/>
      <c r="O3" s="20"/>
      <c r="P3" s="20"/>
      <c r="Q3" s="20"/>
      <c r="R3" s="20"/>
      <c r="S3" s="20"/>
      <c r="T3" s="20"/>
      <c r="U3" s="20"/>
      <c r="V3" s="20"/>
    </row>
    <row r="4" spans="1:22" ht="19" x14ac:dyDescent="0.25">
      <c r="A4" s="20"/>
      <c r="B4" s="29" t="s">
        <v>546</v>
      </c>
      <c r="C4" s="27">
        <v>1772200000</v>
      </c>
      <c r="D4" s="27">
        <v>1536100000</v>
      </c>
      <c r="E4" s="27">
        <v>1398800000</v>
      </c>
      <c r="F4" s="28">
        <v>1349500000</v>
      </c>
      <c r="G4" s="20"/>
      <c r="H4" s="20"/>
      <c r="I4" s="20"/>
      <c r="J4" s="20"/>
      <c r="K4" s="20"/>
      <c r="L4" s="20"/>
      <c r="M4" s="20"/>
      <c r="N4" s="20"/>
      <c r="O4" s="20"/>
      <c r="P4" s="20"/>
      <c r="Q4" s="20"/>
      <c r="R4" s="20"/>
      <c r="S4" s="20"/>
      <c r="T4" s="20"/>
      <c r="U4" s="20"/>
      <c r="V4" s="20"/>
    </row>
    <row r="5" spans="1:22" ht="19" x14ac:dyDescent="0.25">
      <c r="A5" s="20"/>
      <c r="B5" s="29" t="s">
        <v>547</v>
      </c>
      <c r="C5" s="27">
        <v>6095300000</v>
      </c>
      <c r="D5" s="27">
        <v>5503700000</v>
      </c>
      <c r="E5" s="27">
        <v>5504800000</v>
      </c>
      <c r="F5" s="28">
        <v>5342800000</v>
      </c>
      <c r="G5" s="20"/>
      <c r="H5" s="20"/>
      <c r="I5" s="20"/>
      <c r="J5" s="20"/>
      <c r="K5" s="20"/>
      <c r="L5" s="20"/>
      <c r="M5" s="20"/>
      <c r="N5" s="20"/>
      <c r="O5" s="20"/>
      <c r="P5" s="20"/>
      <c r="Q5" s="20"/>
      <c r="R5" s="20"/>
      <c r="S5" s="20"/>
      <c r="T5" s="20"/>
      <c r="U5" s="20"/>
      <c r="V5" s="20"/>
    </row>
    <row r="6" spans="1:22" ht="19" x14ac:dyDescent="0.25">
      <c r="A6" s="20"/>
      <c r="B6" s="29" t="s">
        <v>548</v>
      </c>
      <c r="C6" s="27">
        <v>19391900000</v>
      </c>
      <c r="D6" s="27">
        <v>18081600000</v>
      </c>
      <c r="E6" s="27">
        <v>18059800000</v>
      </c>
      <c r="F6" s="28">
        <v>18156700000</v>
      </c>
      <c r="G6" s="20"/>
      <c r="H6" s="20"/>
      <c r="I6" s="20"/>
      <c r="J6" s="20"/>
      <c r="K6" s="20"/>
      <c r="L6" s="20"/>
      <c r="M6" s="20"/>
      <c r="N6" s="20"/>
      <c r="O6" s="20"/>
      <c r="P6" s="20"/>
      <c r="Q6" s="20"/>
      <c r="R6" s="20"/>
      <c r="S6" s="20"/>
      <c r="T6" s="20"/>
      <c r="U6" s="20"/>
      <c r="V6" s="20"/>
    </row>
    <row r="7" spans="1:22" ht="19" x14ac:dyDescent="0.25">
      <c r="A7" s="20"/>
      <c r="B7" s="29" t="s">
        <v>549</v>
      </c>
      <c r="C7" s="27">
        <v>6053500000</v>
      </c>
      <c r="D7" s="27">
        <v>5686800000</v>
      </c>
      <c r="E7" s="27">
        <v>4752400000</v>
      </c>
      <c r="F7" s="28">
        <v>4338900000</v>
      </c>
      <c r="G7" s="20"/>
      <c r="H7" s="20"/>
      <c r="I7" s="20"/>
      <c r="J7" s="20"/>
      <c r="K7" s="20"/>
      <c r="L7" s="20"/>
      <c r="M7" s="20"/>
      <c r="N7" s="20"/>
      <c r="O7" s="20"/>
      <c r="P7" s="20"/>
      <c r="Q7" s="20"/>
      <c r="R7" s="20"/>
      <c r="S7" s="20"/>
      <c r="T7" s="20"/>
      <c r="U7" s="20"/>
      <c r="V7" s="20"/>
    </row>
    <row r="8" spans="1:22" ht="19" x14ac:dyDescent="0.25">
      <c r="A8" s="20"/>
      <c r="B8" s="29" t="s">
        <v>550</v>
      </c>
      <c r="C8" s="27">
        <v>6321400000</v>
      </c>
      <c r="D8" s="27">
        <v>6289600000</v>
      </c>
      <c r="E8" s="27">
        <v>7034300000</v>
      </c>
      <c r="F8" s="28">
        <v>7390700000</v>
      </c>
      <c r="G8" s="20"/>
      <c r="H8" s="20"/>
      <c r="I8" s="20"/>
      <c r="J8" s="20"/>
      <c r="K8" s="20"/>
      <c r="L8" s="20"/>
      <c r="M8" s="20"/>
      <c r="N8" s="20"/>
      <c r="O8" s="20"/>
      <c r="P8" s="20"/>
      <c r="Q8" s="20"/>
      <c r="R8" s="20"/>
      <c r="S8" s="20"/>
      <c r="T8" s="20"/>
      <c r="U8" s="20"/>
      <c r="V8" s="20"/>
    </row>
    <row r="9" spans="1:22" ht="19" x14ac:dyDescent="0.25">
      <c r="A9" s="20"/>
      <c r="B9" s="29" t="s">
        <v>551</v>
      </c>
      <c r="C9" s="27">
        <v>12374900000</v>
      </c>
      <c r="D9" s="27">
        <v>11976400000</v>
      </c>
      <c r="E9" s="27">
        <v>11786700000</v>
      </c>
      <c r="F9" s="28">
        <v>11729600000</v>
      </c>
      <c r="G9" s="20"/>
      <c r="H9" s="20"/>
      <c r="I9" s="20"/>
      <c r="J9" s="20"/>
      <c r="K9" s="20"/>
      <c r="L9" s="20"/>
      <c r="M9" s="20"/>
      <c r="N9" s="20"/>
      <c r="O9" s="20"/>
      <c r="P9" s="20"/>
      <c r="Q9" s="20"/>
      <c r="R9" s="20"/>
      <c r="S9" s="20"/>
      <c r="T9" s="20"/>
      <c r="U9" s="20"/>
      <c r="V9" s="20"/>
    </row>
    <row r="10" spans="1:22" ht="19" x14ac:dyDescent="0.25">
      <c r="A10" s="20"/>
      <c r="B10" s="29" t="s">
        <v>552</v>
      </c>
      <c r="C10" s="27">
        <v>1719400000</v>
      </c>
      <c r="D10" s="27">
        <v>1719400000</v>
      </c>
      <c r="E10" s="27">
        <v>1719400000</v>
      </c>
      <c r="F10" s="28">
        <v>1719400000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9133700000</v>
      </c>
      <c r="D12" s="27">
        <v>8320900000</v>
      </c>
      <c r="E12" s="27">
        <v>8353200000</v>
      </c>
      <c r="F12" s="28">
        <v>8495300000</v>
      </c>
      <c r="G12" s="20"/>
      <c r="H12" s="20"/>
      <c r="I12" s="20"/>
      <c r="J12" s="20"/>
      <c r="K12" s="20"/>
      <c r="L12" s="20"/>
      <c r="M12" s="20"/>
      <c r="N12" s="20"/>
      <c r="O12" s="20"/>
      <c r="P12" s="20"/>
      <c r="Q12" s="20"/>
      <c r="R12" s="20"/>
      <c r="S12" s="20"/>
      <c r="T12" s="20"/>
      <c r="U12" s="20"/>
      <c r="V12" s="20"/>
    </row>
    <row r="13" spans="1:22" ht="19" x14ac:dyDescent="0.25">
      <c r="A13" s="20"/>
      <c r="B13" s="29" t="s">
        <v>555</v>
      </c>
      <c r="C13" s="27">
        <v>7017000000</v>
      </c>
      <c r="D13" s="27">
        <v>6105200000</v>
      </c>
      <c r="E13" s="27">
        <v>6273100000</v>
      </c>
      <c r="F13" s="28">
        <v>6427100000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2389600000</v>
      </c>
      <c r="D17" s="34">
        <v>1504000000</v>
      </c>
      <c r="E17" s="34">
        <v>1588300000</v>
      </c>
      <c r="F17" s="35">
        <v>1435000000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1.3483805439566641</v>
      </c>
      <c r="D24" s="50">
        <f>D17/(D4)</f>
        <v>0.9791029229867847</v>
      </c>
      <c r="E24" s="50">
        <f>E17/(E4)</f>
        <v>1.1354732627966828</v>
      </c>
      <c r="F24" s="51">
        <f>F17/(F4)</f>
        <v>1.0633567988143757</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0.12322670805851928</v>
      </c>
      <c r="D25" s="50">
        <f>D17/D6</f>
        <v>8.3178479780550388E-2</v>
      </c>
      <c r="E25" s="50">
        <f>E17/E6</f>
        <v>8.794671037331532E-2</v>
      </c>
      <c r="F25" s="51">
        <f>F17/F6</f>
        <v>7.9034185727582654E-2</v>
      </c>
      <c r="G25" s="46">
        <f>(IF(C25 &gt; 0.17, 100, IF(C25 &gt;= 0.1, 50, 0))) +
  (IF(D25 &gt; 0.17, 100, IF(D25 &gt;= 0.1, 50, 0))) +
  (IF(E25 &gt; 0.17, 100, IF(E25 &gt;= 0.1, 50, 0))) +
  (IF(F25 &gt; 0.17, 100, IF(F25 &gt;= 0.1, 50, 0)))</f>
        <v>50</v>
      </c>
      <c r="H25" s="47" t="s">
        <v>572</v>
      </c>
      <c r="I25" s="20"/>
      <c r="J25" s="20"/>
      <c r="K25" s="20"/>
      <c r="L25" s="20"/>
      <c r="M25" s="20"/>
      <c r="N25" s="20"/>
      <c r="O25" s="20"/>
      <c r="P25" s="20"/>
      <c r="Q25" s="20"/>
      <c r="R25" s="20"/>
      <c r="S25" s="20"/>
      <c r="T25" s="20"/>
      <c r="U25" s="20"/>
      <c r="V25" s="20"/>
    </row>
    <row r="26" spans="1:22" x14ac:dyDescent="0.2">
      <c r="A26" s="20"/>
      <c r="B26" s="39" t="s">
        <v>489</v>
      </c>
      <c r="C26" s="50">
        <f>C8/C6</f>
        <v>0.32598146648858545</v>
      </c>
      <c r="D26" s="50">
        <f>D8/D6</f>
        <v>0.34784532342270597</v>
      </c>
      <c r="E26" s="50">
        <f>E8/E6</f>
        <v>0.38950043743563051</v>
      </c>
      <c r="F26" s="51">
        <f>F8/F6</f>
        <v>0.40705084073647746</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1.4164758939608992</v>
      </c>
      <c r="D27" s="50">
        <f>D9/(D13+D10)</f>
        <v>1.5306085934105258</v>
      </c>
      <c r="E27" s="50">
        <f>E9/(E13+E10)</f>
        <v>1.4747200500469191</v>
      </c>
      <c r="F27" s="51">
        <f>F9/(F13+F10)</f>
        <v>1.4398330571411035</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2.5696021172240392E-2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0.27352227462112538</v>
      </c>
      <c r="D31" s="50">
        <f>D17/(D13+D10)</f>
        <v>0.19221429849449173</v>
      </c>
      <c r="E31" s="50">
        <f>E17/(E13+E10)</f>
        <v>0.19872380356584299</v>
      </c>
      <c r="F31" s="51">
        <f>F17/(F13+F10)</f>
        <v>0.17614926655618979</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599</v>
      </c>
      <c r="D2" s="23" t="s">
        <v>600</v>
      </c>
      <c r="E2" s="23" t="s">
        <v>601</v>
      </c>
      <c r="F2" s="23" t="s">
        <v>602</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0.34666666666666662</v>
      </c>
      <c r="J2" s="20"/>
      <c r="K2" s="20"/>
      <c r="L2" s="20"/>
      <c r="M2" s="20"/>
      <c r="N2" s="20"/>
      <c r="O2" s="20"/>
      <c r="P2" s="20"/>
      <c r="Q2" s="20"/>
      <c r="R2" s="20"/>
      <c r="S2" s="20"/>
      <c r="T2" s="20"/>
      <c r="U2" s="20"/>
      <c r="V2" s="20"/>
    </row>
    <row r="3" spans="1:22" ht="19" x14ac:dyDescent="0.25">
      <c r="A3" s="20"/>
      <c r="B3" s="26" t="s">
        <v>545</v>
      </c>
      <c r="C3" s="27">
        <v>1616000000</v>
      </c>
      <c r="D3" s="27">
        <v>1332000000</v>
      </c>
      <c r="E3" s="27">
        <v>1185000000</v>
      </c>
      <c r="F3" s="28">
        <v>1283000000</v>
      </c>
      <c r="G3" s="20"/>
      <c r="H3" s="20"/>
      <c r="I3" s="20"/>
      <c r="J3" s="20"/>
      <c r="K3" s="20"/>
      <c r="L3" s="20"/>
      <c r="M3" s="20"/>
      <c r="N3" s="20"/>
      <c r="O3" s="20"/>
      <c r="P3" s="20"/>
      <c r="Q3" s="20"/>
      <c r="R3" s="20"/>
      <c r="S3" s="20"/>
      <c r="T3" s="20"/>
      <c r="U3" s="20"/>
      <c r="V3" s="20"/>
    </row>
    <row r="4" spans="1:22" ht="19" x14ac:dyDescent="0.25">
      <c r="A4" s="20"/>
      <c r="B4" s="29" t="s">
        <v>546</v>
      </c>
      <c r="C4" s="27">
        <v>1255000000</v>
      </c>
      <c r="D4" s="27">
        <v>807000000</v>
      </c>
      <c r="E4" s="27">
        <v>770000000</v>
      </c>
      <c r="F4" s="28">
        <v>752000000</v>
      </c>
      <c r="G4" s="20"/>
      <c r="H4" s="20"/>
      <c r="I4" s="20"/>
      <c r="J4" s="20"/>
      <c r="K4" s="20"/>
      <c r="L4" s="20"/>
      <c r="M4" s="20"/>
      <c r="N4" s="20"/>
      <c r="O4" s="20"/>
      <c r="P4" s="20"/>
      <c r="Q4" s="20"/>
      <c r="R4" s="20"/>
      <c r="S4" s="20"/>
      <c r="T4" s="20"/>
      <c r="U4" s="20"/>
      <c r="V4" s="20"/>
    </row>
    <row r="5" spans="1:22" ht="19" x14ac:dyDescent="0.25">
      <c r="A5" s="20"/>
      <c r="B5" s="29" t="s">
        <v>547</v>
      </c>
      <c r="C5" s="27">
        <v>8988000000</v>
      </c>
      <c r="D5" s="27">
        <v>8641000000</v>
      </c>
      <c r="E5" s="27">
        <v>8568000000</v>
      </c>
      <c r="F5" s="28">
        <v>7889000000</v>
      </c>
      <c r="G5" s="20"/>
      <c r="H5" s="20"/>
      <c r="I5" s="20"/>
      <c r="J5" s="20"/>
      <c r="K5" s="20"/>
      <c r="L5" s="20"/>
      <c r="M5" s="20"/>
      <c r="N5" s="20"/>
      <c r="O5" s="20"/>
      <c r="P5" s="20"/>
      <c r="Q5" s="20"/>
      <c r="R5" s="20"/>
      <c r="S5" s="20"/>
      <c r="T5" s="20"/>
      <c r="U5" s="20"/>
      <c r="V5" s="20"/>
    </row>
    <row r="6" spans="1:22" ht="19" x14ac:dyDescent="0.25">
      <c r="A6" s="20"/>
      <c r="B6" s="29" t="s">
        <v>548</v>
      </c>
      <c r="C6" s="27">
        <v>19970000000</v>
      </c>
      <c r="D6" s="27">
        <v>18107000000</v>
      </c>
      <c r="E6" s="27">
        <v>19315000000</v>
      </c>
      <c r="F6" s="28">
        <v>18395000000</v>
      </c>
      <c r="G6" s="20"/>
      <c r="H6" s="20"/>
      <c r="I6" s="20"/>
      <c r="J6" s="20"/>
      <c r="K6" s="20"/>
      <c r="L6" s="20"/>
      <c r="M6" s="20"/>
      <c r="N6" s="20"/>
      <c r="O6" s="20"/>
      <c r="P6" s="20"/>
      <c r="Q6" s="20"/>
      <c r="R6" s="20"/>
      <c r="S6" s="20"/>
      <c r="T6" s="20"/>
      <c r="U6" s="20"/>
      <c r="V6" s="20"/>
    </row>
    <row r="7" spans="1:22" ht="19" x14ac:dyDescent="0.25">
      <c r="A7" s="20"/>
      <c r="B7" s="29" t="s">
        <v>549</v>
      </c>
      <c r="C7" s="27">
        <v>1579000000</v>
      </c>
      <c r="D7" s="27">
        <v>1426000000</v>
      </c>
      <c r="E7" s="27">
        <v>1663000000</v>
      </c>
      <c r="F7" s="28">
        <v>1616000000</v>
      </c>
      <c r="G7" s="20"/>
      <c r="H7" s="20"/>
      <c r="I7" s="20"/>
      <c r="J7" s="20"/>
      <c r="K7" s="20"/>
      <c r="L7" s="20"/>
      <c r="M7" s="20"/>
      <c r="N7" s="20"/>
      <c r="O7" s="20"/>
      <c r="P7" s="20"/>
      <c r="Q7" s="20"/>
      <c r="R7" s="20"/>
      <c r="S7" s="20"/>
      <c r="T7" s="20"/>
      <c r="U7" s="20"/>
      <c r="V7" s="20"/>
    </row>
    <row r="8" spans="1:22" ht="19" x14ac:dyDescent="0.25">
      <c r="A8" s="20"/>
      <c r="B8" s="29" t="s">
        <v>550</v>
      </c>
      <c r="C8" s="27">
        <v>20369000000</v>
      </c>
      <c r="D8" s="27">
        <v>20447000000</v>
      </c>
      <c r="E8" s="27">
        <v>20562000000</v>
      </c>
      <c r="F8" s="28">
        <v>20747000000</v>
      </c>
      <c r="G8" s="20"/>
      <c r="H8" s="20"/>
      <c r="I8" s="20"/>
      <c r="J8" s="20"/>
      <c r="K8" s="20"/>
      <c r="L8" s="20"/>
      <c r="M8" s="20"/>
      <c r="N8" s="20"/>
      <c r="O8" s="20"/>
      <c r="P8" s="20"/>
      <c r="Q8" s="20"/>
      <c r="R8" s="20"/>
      <c r="S8" s="20"/>
      <c r="T8" s="20"/>
      <c r="U8" s="20"/>
      <c r="V8" s="20"/>
    </row>
    <row r="9" spans="1:22" ht="19" x14ac:dyDescent="0.25">
      <c r="A9" s="20"/>
      <c r="B9" s="29" t="s">
        <v>551</v>
      </c>
      <c r="C9" s="27">
        <v>21948000000</v>
      </c>
      <c r="D9" s="27">
        <v>21873000000</v>
      </c>
      <c r="E9" s="27">
        <v>22225000000</v>
      </c>
      <c r="F9" s="28">
        <v>22363000000</v>
      </c>
      <c r="G9" s="20"/>
      <c r="H9" s="20"/>
      <c r="I9" s="20"/>
      <c r="J9" s="20"/>
      <c r="K9" s="20"/>
      <c r="L9" s="20"/>
      <c r="M9" s="20"/>
      <c r="N9" s="20"/>
      <c r="O9" s="20"/>
      <c r="P9" s="20"/>
      <c r="Q9" s="20"/>
      <c r="R9" s="20"/>
      <c r="S9" s="20"/>
      <c r="T9" s="20"/>
      <c r="U9" s="20"/>
      <c r="V9" s="20"/>
    </row>
    <row r="10" spans="1:22" ht="19" x14ac:dyDescent="0.25">
      <c r="A10" s="20"/>
      <c r="B10" s="29" t="s">
        <v>552</v>
      </c>
      <c r="C10" s="27">
        <v>1706000000</v>
      </c>
      <c r="D10" s="27">
        <v>1706000000</v>
      </c>
      <c r="E10" s="27">
        <v>794000000</v>
      </c>
      <c r="F10" s="28">
        <v>794000000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-2621000000</v>
      </c>
      <c r="D12" s="27">
        <v>-3914000000</v>
      </c>
      <c r="E12" s="27">
        <v>-3705000000</v>
      </c>
      <c r="F12" s="28">
        <v>-4359000000</v>
      </c>
      <c r="G12" s="20"/>
      <c r="H12" s="20"/>
      <c r="I12" s="20"/>
      <c r="J12" s="20"/>
      <c r="K12" s="20"/>
      <c r="L12" s="20"/>
      <c r="M12" s="20"/>
      <c r="N12" s="20"/>
      <c r="O12" s="20"/>
      <c r="P12" s="20"/>
      <c r="Q12" s="20"/>
      <c r="R12" s="20"/>
      <c r="S12" s="20"/>
      <c r="T12" s="20"/>
      <c r="U12" s="20"/>
      <c r="V12" s="20"/>
    </row>
    <row r="13" spans="1:22" ht="19" x14ac:dyDescent="0.25">
      <c r="A13" s="20"/>
      <c r="B13" s="29" t="s">
        <v>555</v>
      </c>
      <c r="C13" s="27">
        <v>-1978000000</v>
      </c>
      <c r="D13" s="27">
        <v>-3766000000</v>
      </c>
      <c r="E13" s="27">
        <v>-2910000000</v>
      </c>
      <c r="F13" s="28">
        <v>-3968000000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1375000000</v>
      </c>
      <c r="D17" s="34">
        <v>948000000</v>
      </c>
      <c r="E17" s="34">
        <v>913000000</v>
      </c>
      <c r="F17" s="35">
        <v>1213000000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Fail</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1.095617529880478</v>
      </c>
      <c r="D24" s="50">
        <f>D17/(D4)</f>
        <v>1.1747211895910781</v>
      </c>
      <c r="E24" s="50">
        <f>E17/(E4)</f>
        <v>1.1857142857142857</v>
      </c>
      <c r="F24" s="51">
        <f>F17/(F4)</f>
        <v>1.613031914893617</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6.8853279919879815E-2</v>
      </c>
      <c r="D25" s="50">
        <f>D17/D6</f>
        <v>5.2355442646490308E-2</v>
      </c>
      <c r="E25" s="50">
        <f>E17/E6</f>
        <v>4.7268961946673571E-2</v>
      </c>
      <c r="F25" s="51">
        <f>F17/F6</f>
        <v>6.5941832019570532E-2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1.0199799699549323</v>
      </c>
      <c r="D26" s="50">
        <f>D8/D6</f>
        <v>1.1292317888109571</v>
      </c>
      <c r="E26" s="50">
        <f>E8/E6</f>
        <v>1.0645612218483045</v>
      </c>
      <c r="F26" s="51">
        <f>F8/F6</f>
        <v>1.1278608317477576</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-80.691176470588232</v>
      </c>
      <c r="D27" s="50">
        <f>D9/(D13+D10)</f>
        <v>-10.617961165048543</v>
      </c>
      <c r="E27" s="50">
        <f>E9/(E13+E10)</f>
        <v>-10.503308128544424</v>
      </c>
      <c r="F27" s="51">
        <f>F9/(F13+F10)</f>
        <v>-7.0456836798991809</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-0.14132557854411851</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-5.055147058823529</v>
      </c>
      <c r="D31" s="50">
        <f>D17/(D13+D10)</f>
        <v>-0.46019417475728153</v>
      </c>
      <c r="E31" s="50">
        <f>E17/(E13+E10)</f>
        <v>-0.43147448015122875</v>
      </c>
      <c r="F31" s="51">
        <f>F17/(F13+F10)</f>
        <v>-0.38216761184625081</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t="e">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#DIV/0!</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0</v>
      </c>
      <c r="D4" s="27">
        <v>0</v>
      </c>
      <c r="E4" s="27">
        <v>0</v>
      </c>
      <c r="F4" s="28">
        <v>0</v>
      </c>
      <c r="G4" s="20"/>
      <c r="H4" s="20"/>
      <c r="I4" s="20"/>
      <c r="J4" s="20"/>
      <c r="K4" s="20"/>
      <c r="L4" s="20"/>
      <c r="M4" s="20"/>
      <c r="N4" s="20"/>
      <c r="O4" s="20"/>
      <c r="P4" s="20"/>
      <c r="Q4" s="20"/>
      <c r="R4" s="20"/>
      <c r="S4" s="20"/>
      <c r="T4" s="20"/>
      <c r="U4" s="20"/>
      <c r="V4" s="20"/>
    </row>
    <row r="5" spans="1:22" ht="19" x14ac:dyDescent="0.25">
      <c r="A5" s="20"/>
      <c r="B5" s="29" t="s">
        <v>547</v>
      </c>
      <c r="C5" s="27">
        <v>3976000000</v>
      </c>
      <c r="D5" s="27">
        <v>3952000000</v>
      </c>
      <c r="E5" s="27">
        <v>4008000000</v>
      </c>
      <c r="F5" s="28">
        <v>3976000000</v>
      </c>
      <c r="G5" s="20"/>
      <c r="H5" s="20"/>
      <c r="I5" s="20"/>
      <c r="J5" s="20"/>
      <c r="K5" s="20"/>
      <c r="L5" s="20"/>
      <c r="M5" s="20"/>
      <c r="N5" s="20"/>
      <c r="O5" s="20"/>
      <c r="P5" s="20"/>
      <c r="Q5" s="20"/>
      <c r="R5" s="20"/>
      <c r="S5" s="20"/>
      <c r="T5" s="20"/>
      <c r="U5" s="20"/>
      <c r="V5" s="20"/>
    </row>
    <row r="6" spans="1:22" ht="19" x14ac:dyDescent="0.25">
      <c r="A6" s="20"/>
      <c r="B6" s="29" t="s">
        <v>548</v>
      </c>
      <c r="C6" s="27">
        <v>125978000000</v>
      </c>
      <c r="D6" s="27">
        <v>115717000000</v>
      </c>
      <c r="E6" s="27">
        <v>120466000000</v>
      </c>
      <c r="F6" s="28">
        <v>116764000000</v>
      </c>
      <c r="G6" s="20"/>
      <c r="H6" s="20"/>
      <c r="I6" s="20"/>
      <c r="J6" s="20"/>
      <c r="K6" s="20"/>
      <c r="L6" s="20"/>
      <c r="M6" s="20"/>
      <c r="N6" s="20"/>
      <c r="O6" s="20"/>
      <c r="P6" s="20"/>
      <c r="Q6" s="20"/>
      <c r="R6" s="20"/>
      <c r="S6" s="20"/>
      <c r="T6" s="20"/>
      <c r="U6" s="20"/>
      <c r="V6" s="20"/>
    </row>
    <row r="7" spans="1:22" ht="19" x14ac:dyDescent="0.25">
      <c r="A7" s="20"/>
      <c r="B7" s="29" t="s">
        <v>549</v>
      </c>
      <c r="C7" s="27">
        <v>0</v>
      </c>
      <c r="D7" s="27">
        <v>0</v>
      </c>
      <c r="E7" s="27">
        <v>0</v>
      </c>
      <c r="F7" s="28">
        <v>0</v>
      </c>
      <c r="G7" s="20"/>
      <c r="H7" s="20"/>
      <c r="I7" s="20"/>
      <c r="J7" s="20"/>
      <c r="K7" s="20"/>
      <c r="L7" s="20"/>
      <c r="M7" s="20"/>
      <c r="N7" s="20"/>
      <c r="O7" s="20"/>
      <c r="P7" s="20"/>
      <c r="Q7" s="20"/>
      <c r="R7" s="20"/>
      <c r="S7" s="20"/>
      <c r="T7" s="20"/>
      <c r="U7" s="20"/>
      <c r="V7" s="20"/>
    </row>
    <row r="8" spans="1:22" ht="19" x14ac:dyDescent="0.25">
      <c r="A8" s="20"/>
      <c r="B8" s="29" t="s">
        <v>550</v>
      </c>
      <c r="C8" s="27">
        <v>0</v>
      </c>
      <c r="D8" s="27">
        <v>0</v>
      </c>
      <c r="E8" s="27">
        <v>0</v>
      </c>
      <c r="F8" s="28">
        <v>0</v>
      </c>
      <c r="G8" s="20"/>
      <c r="H8" s="20"/>
      <c r="I8" s="20"/>
      <c r="J8" s="20"/>
      <c r="K8" s="20"/>
      <c r="L8" s="20"/>
      <c r="M8" s="20"/>
      <c r="N8" s="20"/>
      <c r="O8" s="20"/>
      <c r="P8" s="20"/>
      <c r="Q8" s="20"/>
      <c r="R8" s="20"/>
      <c r="S8" s="20"/>
      <c r="T8" s="20"/>
      <c r="U8" s="20"/>
      <c r="V8" s="20"/>
    </row>
    <row r="9" spans="1:22" ht="19" x14ac:dyDescent="0.25">
      <c r="A9" s="20"/>
      <c r="B9" s="29" t="s">
        <v>551</v>
      </c>
      <c r="C9" s="27">
        <v>101057000000</v>
      </c>
      <c r="D9" s="27">
        <v>94157000000</v>
      </c>
      <c r="E9" s="27">
        <v>91579000000</v>
      </c>
      <c r="F9" s="28">
        <v>87563000000</v>
      </c>
      <c r="G9" s="20"/>
      <c r="H9" s="20"/>
      <c r="I9" s="20"/>
      <c r="J9" s="20"/>
      <c r="K9" s="20"/>
      <c r="L9" s="20"/>
      <c r="M9" s="20"/>
      <c r="N9" s="20"/>
      <c r="O9" s="20"/>
      <c r="P9" s="20"/>
      <c r="Q9" s="20"/>
      <c r="R9" s="20"/>
      <c r="S9" s="20"/>
      <c r="T9" s="20"/>
      <c r="U9" s="20"/>
      <c r="V9" s="20"/>
    </row>
    <row r="10" spans="1:22" ht="19" x14ac:dyDescent="0.25">
      <c r="A10" s="20"/>
      <c r="B10" s="29" t="s">
        <v>552</v>
      </c>
      <c r="C10" s="27">
        <v>41105000000</v>
      </c>
      <c r="D10" s="27">
        <v>40076000000</v>
      </c>
      <c r="E10" s="27">
        <v>38015000000</v>
      </c>
      <c r="F10" s="28">
        <v>35815000000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45591000000</v>
      </c>
      <c r="D12" s="27">
        <v>43516000000</v>
      </c>
      <c r="E12" s="27">
        <v>41555000000</v>
      </c>
      <c r="F12" s="28">
        <v>38771000000</v>
      </c>
      <c r="G12" s="20"/>
      <c r="H12" s="20"/>
      <c r="I12" s="20"/>
      <c r="J12" s="20"/>
      <c r="K12" s="20"/>
      <c r="L12" s="20"/>
      <c r="M12" s="20"/>
      <c r="N12" s="20"/>
      <c r="O12" s="20"/>
      <c r="P12" s="20"/>
      <c r="Q12" s="20"/>
      <c r="R12" s="20"/>
      <c r="S12" s="20"/>
      <c r="T12" s="20"/>
      <c r="U12" s="20"/>
      <c r="V12" s="20"/>
    </row>
    <row r="13" spans="1:22" ht="19" x14ac:dyDescent="0.25">
      <c r="A13" s="20"/>
      <c r="B13" s="29" t="s">
        <v>555</v>
      </c>
      <c r="C13" s="27">
        <v>24921000000</v>
      </c>
      <c r="D13" s="27">
        <v>21560000000</v>
      </c>
      <c r="E13" s="27">
        <v>28887000000</v>
      </c>
      <c r="F13" s="28">
        <v>29201000000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7711000000</v>
      </c>
      <c r="D17" s="34">
        <v>6465000000</v>
      </c>
      <c r="E17" s="34">
        <v>7274000000</v>
      </c>
      <c r="F17" s="35">
        <v>6519000000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t="e">
        <f>C17/(C4)</f>
        <v>#DIV/0!</v>
      </c>
      <c r="D24" s="50" t="e">
        <f>D17/(D4)</f>
        <v>#DIV/0!</v>
      </c>
      <c r="E24" s="50" t="e">
        <f>E17/(E4)</f>
        <v>#DIV/0!</v>
      </c>
      <c r="F24" s="51" t="e">
        <f>F17/(F4)</f>
        <v>#DIV/0!</v>
      </c>
      <c r="G24" s="46" t="e">
        <f>(IF(C24 &gt; 0.5, 100, IF(C24 &gt;= 0.2, 50, 0))) +
  (IF(D24 &gt; 0.5, 100, IF(D24 &gt;= 0.2, 50, 0))) +
  (IF(E24 &gt; 0.5, 100, IF(E24 &gt;= 0.2, 50, 0))) +
  (IF(F24 &gt; 0.5, 100, IF(F24 &gt;= 0.2, 50, 0)))</f>
        <v>#DIV/0!</v>
      </c>
      <c r="H24" s="47" t="s">
        <v>571</v>
      </c>
      <c r="I24" s="20"/>
      <c r="J24" s="20"/>
      <c r="K24" s="20"/>
      <c r="L24" s="20"/>
      <c r="M24" s="20"/>
      <c r="N24" s="20"/>
      <c r="O24" s="20"/>
      <c r="P24" s="20"/>
      <c r="Q24" s="20"/>
      <c r="R24" s="20"/>
      <c r="S24" s="20"/>
      <c r="T24" s="20"/>
      <c r="U24" s="20"/>
      <c r="V24" s="20"/>
    </row>
    <row r="25" spans="1:22" x14ac:dyDescent="0.2">
      <c r="A25" s="20"/>
      <c r="B25" s="39" t="s">
        <v>487</v>
      </c>
      <c r="C25" s="50">
        <f>C17/C6</f>
        <v>6.120910000158758E-2</v>
      </c>
      <c r="D25" s="50">
        <f>D17/D6</f>
        <v>5.5869059861558802E-2</v>
      </c>
      <c r="E25" s="50">
        <f>E17/E6</f>
        <v>6.0382182524529746E-2</v>
      </c>
      <c r="F25" s="51">
        <f>F17/F6</f>
        <v>5.5830564214997776E-2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v>
      </c>
      <c r="D26" s="50">
        <f>D8/D6</f>
        <v>0</v>
      </c>
      <c r="E26" s="50">
        <f>E8/E6</f>
        <v>0</v>
      </c>
      <c r="F26" s="51">
        <f>F8/F6</f>
        <v>0</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1.5305637173234787</v>
      </c>
      <c r="D27" s="50">
        <f>D9/(D13+D10)</f>
        <v>1.5276299565189175</v>
      </c>
      <c r="E27" s="50">
        <f>E9/(E13+E10)</f>
        <v>1.3688529490897132</v>
      </c>
      <c r="F27" s="51">
        <f>F9/(F13+F10)</f>
        <v>1.3467915590008612</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5.5560109341318477E-2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0.1167873262048284</v>
      </c>
      <c r="D31" s="50">
        <f>D17/(D13+D10)</f>
        <v>0.10488999935102862</v>
      </c>
      <c r="E31" s="50">
        <f>E17/(E13+E10)</f>
        <v>0.10872619652626229</v>
      </c>
      <c r="F31" s="51">
        <f>F17/(F13+F10)</f>
        <v>0.10026762643041713</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0.39291666666666664</v>
      </c>
      <c r="J2" s="20"/>
      <c r="K2" s="20"/>
      <c r="L2" s="20"/>
      <c r="M2" s="20"/>
      <c r="N2" s="20"/>
      <c r="O2" s="20"/>
      <c r="P2" s="20"/>
      <c r="Q2" s="20"/>
      <c r="R2" s="20"/>
      <c r="S2" s="20"/>
      <c r="T2" s="20"/>
      <c r="U2" s="20"/>
      <c r="V2" s="20"/>
    </row>
    <row r="3" spans="1:22" ht="19" x14ac:dyDescent="0.25">
      <c r="A3" s="20"/>
      <c r="B3" s="26" t="s">
        <v>545</v>
      </c>
      <c r="C3" s="27">
        <v>235700000</v>
      </c>
      <c r="D3" s="27">
        <v>402500000</v>
      </c>
      <c r="E3" s="27">
        <v>363300000</v>
      </c>
      <c r="F3" s="28">
        <v>301700000</v>
      </c>
      <c r="G3" s="20"/>
      <c r="H3" s="20"/>
      <c r="I3" s="20"/>
      <c r="J3" s="20"/>
      <c r="K3" s="20"/>
      <c r="L3" s="20"/>
      <c r="M3" s="20"/>
      <c r="N3" s="20"/>
      <c r="O3" s="20"/>
      <c r="P3" s="20"/>
      <c r="Q3" s="20"/>
      <c r="R3" s="20"/>
      <c r="S3" s="20"/>
      <c r="T3" s="20"/>
      <c r="U3" s="20"/>
      <c r="V3" s="20"/>
    </row>
    <row r="4" spans="1:22" ht="19" x14ac:dyDescent="0.25">
      <c r="A4" s="20"/>
      <c r="B4" s="29" t="s">
        <v>546</v>
      </c>
      <c r="C4" s="27">
        <v>326500000</v>
      </c>
      <c r="D4" s="27">
        <v>340200000</v>
      </c>
      <c r="E4" s="27">
        <v>374200000</v>
      </c>
      <c r="F4" s="28">
        <v>380700000</v>
      </c>
      <c r="G4" s="20"/>
      <c r="H4" s="20"/>
      <c r="I4" s="20"/>
      <c r="J4" s="20"/>
      <c r="K4" s="20"/>
      <c r="L4" s="20"/>
      <c r="M4" s="20"/>
      <c r="N4" s="20"/>
      <c r="O4" s="20"/>
      <c r="P4" s="20"/>
      <c r="Q4" s="20"/>
      <c r="R4" s="20"/>
      <c r="S4" s="20"/>
      <c r="T4" s="20"/>
      <c r="U4" s="20"/>
      <c r="V4" s="20"/>
    </row>
    <row r="5" spans="1:22" ht="19" x14ac:dyDescent="0.25">
      <c r="A5" s="20"/>
      <c r="B5" s="29" t="s">
        <v>547</v>
      </c>
      <c r="C5" s="27">
        <v>5350600000</v>
      </c>
      <c r="D5" s="27">
        <v>4137900000</v>
      </c>
      <c r="E5" s="27">
        <v>3981500000</v>
      </c>
      <c r="F5" s="28">
        <v>3876500000</v>
      </c>
      <c r="G5" s="20"/>
      <c r="H5" s="20"/>
      <c r="I5" s="20"/>
      <c r="J5" s="20"/>
      <c r="K5" s="20"/>
      <c r="L5" s="20"/>
      <c r="M5" s="20"/>
      <c r="N5" s="20"/>
      <c r="O5" s="20"/>
      <c r="P5" s="20"/>
      <c r="Q5" s="20"/>
      <c r="R5" s="20"/>
      <c r="S5" s="20"/>
      <c r="T5" s="20"/>
      <c r="U5" s="20"/>
      <c r="V5" s="20"/>
    </row>
    <row r="6" spans="1:22" ht="19" x14ac:dyDescent="0.25">
      <c r="A6" s="20"/>
      <c r="B6" s="29" t="s">
        <v>548</v>
      </c>
      <c r="C6" s="27">
        <v>9539300000</v>
      </c>
      <c r="D6" s="27">
        <v>7269000000</v>
      </c>
      <c r="E6" s="27">
        <v>7099600000</v>
      </c>
      <c r="F6" s="28">
        <v>6876900000</v>
      </c>
      <c r="G6" s="20"/>
      <c r="H6" s="20"/>
      <c r="I6" s="20"/>
      <c r="J6" s="20"/>
      <c r="K6" s="20"/>
      <c r="L6" s="20"/>
      <c r="M6" s="20"/>
      <c r="N6" s="20"/>
      <c r="O6" s="20"/>
      <c r="P6" s="20"/>
      <c r="Q6" s="20"/>
      <c r="R6" s="20"/>
      <c r="S6" s="20"/>
      <c r="T6" s="20"/>
      <c r="U6" s="20"/>
      <c r="V6" s="20"/>
    </row>
    <row r="7" spans="1:22" ht="19" x14ac:dyDescent="0.25">
      <c r="A7" s="20"/>
      <c r="B7" s="29" t="s">
        <v>549</v>
      </c>
      <c r="C7" s="27">
        <v>1829300000</v>
      </c>
      <c r="D7" s="27">
        <v>1462100000</v>
      </c>
      <c r="E7" s="27">
        <v>1188600000</v>
      </c>
      <c r="F7" s="28">
        <v>1311300000</v>
      </c>
      <c r="G7" s="20"/>
      <c r="H7" s="20"/>
      <c r="I7" s="20"/>
      <c r="J7" s="20"/>
      <c r="K7" s="20"/>
      <c r="L7" s="20"/>
      <c r="M7" s="20"/>
      <c r="N7" s="20"/>
      <c r="O7" s="20"/>
      <c r="P7" s="20"/>
      <c r="Q7" s="20"/>
      <c r="R7" s="20"/>
      <c r="S7" s="20"/>
      <c r="T7" s="20"/>
      <c r="U7" s="20"/>
      <c r="V7" s="20"/>
    </row>
    <row r="8" spans="1:22" ht="19" x14ac:dyDescent="0.25">
      <c r="A8" s="20"/>
      <c r="B8" s="29" t="s">
        <v>550</v>
      </c>
      <c r="C8" s="27">
        <v>3209900000</v>
      </c>
      <c r="D8" s="27">
        <v>1756700000</v>
      </c>
      <c r="E8" s="27">
        <v>1966300000</v>
      </c>
      <c r="F8" s="28">
        <v>1967000000</v>
      </c>
      <c r="G8" s="20"/>
      <c r="H8" s="20"/>
      <c r="I8" s="20"/>
      <c r="J8" s="20"/>
      <c r="K8" s="20"/>
      <c r="L8" s="20"/>
      <c r="M8" s="20"/>
      <c r="N8" s="20"/>
      <c r="O8" s="20"/>
      <c r="P8" s="20"/>
      <c r="Q8" s="20"/>
      <c r="R8" s="20"/>
      <c r="S8" s="20"/>
      <c r="T8" s="20"/>
      <c r="U8" s="20"/>
      <c r="V8" s="20"/>
    </row>
    <row r="9" spans="1:22" ht="19" x14ac:dyDescent="0.25">
      <c r="A9" s="20"/>
      <c r="B9" s="29" t="s">
        <v>551</v>
      </c>
      <c r="C9" s="27">
        <v>5039200000</v>
      </c>
      <c r="D9" s="27">
        <v>3218800000</v>
      </c>
      <c r="E9" s="27">
        <v>3154900000</v>
      </c>
      <c r="F9" s="28">
        <v>3278300000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2437400000</v>
      </c>
      <c r="D12" s="27">
        <v>2230000000</v>
      </c>
      <c r="E12" s="27">
        <v>2170500000</v>
      </c>
      <c r="F12" s="28">
        <v>1893400000</v>
      </c>
      <c r="G12" s="20"/>
      <c r="H12" s="20"/>
      <c r="I12" s="20"/>
      <c r="J12" s="20"/>
      <c r="K12" s="20"/>
      <c r="L12" s="20"/>
      <c r="M12" s="20"/>
      <c r="N12" s="20"/>
      <c r="O12" s="20"/>
      <c r="P12" s="20"/>
      <c r="Q12" s="20"/>
      <c r="R12" s="20"/>
      <c r="S12" s="20"/>
      <c r="T12" s="20"/>
      <c r="U12" s="20"/>
      <c r="V12" s="20"/>
    </row>
    <row r="13" spans="1:22" ht="19" x14ac:dyDescent="0.25">
      <c r="A13" s="20"/>
      <c r="B13" s="29" t="s">
        <v>555</v>
      </c>
      <c r="C13" s="27">
        <v>4500100000</v>
      </c>
      <c r="D13" s="27">
        <v>4050200000</v>
      </c>
      <c r="E13" s="27">
        <v>3944700000</v>
      </c>
      <c r="F13" s="28">
        <v>3598600000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664300000</v>
      </c>
      <c r="D15" s="27">
        <v>542100000</v>
      </c>
      <c r="E15" s="27">
        <v>536600000</v>
      </c>
      <c r="F15" s="28">
        <v>475900000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597100000</v>
      </c>
      <c r="D17" s="34">
        <v>391200000</v>
      </c>
      <c r="E17" s="34">
        <v>750500000</v>
      </c>
      <c r="F17" s="35">
        <v>672000000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1.8287901990811639</v>
      </c>
      <c r="D24" s="50">
        <f>D17/(D4)</f>
        <v>1.1499118165784832</v>
      </c>
      <c r="E24" s="50">
        <f>E17/(E4)</f>
        <v>2.0056119722073755</v>
      </c>
      <c r="F24" s="51">
        <f>F17/(F4)</f>
        <v>1.7651694247438929</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6.2593691361001333E-2</v>
      </c>
      <c r="D25" s="50">
        <f>D17/D6</f>
        <v>5.3817581510524147E-2</v>
      </c>
      <c r="E25" s="50">
        <f>E17/E6</f>
        <v>0.10571018085525945</v>
      </c>
      <c r="F25" s="51">
        <f>F17/F6</f>
        <v>9.771844871962658E-2</v>
      </c>
      <c r="G25" s="46">
        <f>(IF(C25 &gt; 0.17, 100, IF(C25 &gt;= 0.1, 50, 0))) +
  (IF(D25 &gt; 0.17, 100, IF(D25 &gt;= 0.1, 50, 0))) +
  (IF(E25 &gt; 0.17, 100, IF(E25 &gt;= 0.1, 50, 0))) +
  (IF(F25 &gt; 0.17, 100, IF(F25 &gt;= 0.1, 50, 0)))</f>
        <v>50</v>
      </c>
      <c r="H25" s="47" t="s">
        <v>572</v>
      </c>
      <c r="I25" s="20"/>
      <c r="J25" s="20"/>
      <c r="K25" s="20"/>
      <c r="L25" s="20"/>
      <c r="M25" s="20"/>
      <c r="N25" s="20"/>
      <c r="O25" s="20"/>
      <c r="P25" s="20"/>
      <c r="Q25" s="20"/>
      <c r="R25" s="20"/>
      <c r="S25" s="20"/>
      <c r="T25" s="20"/>
      <c r="U25" s="20"/>
      <c r="V25" s="20"/>
    </row>
    <row r="26" spans="1:22" x14ac:dyDescent="0.2">
      <c r="A26" s="20"/>
      <c r="B26" s="39" t="s">
        <v>489</v>
      </c>
      <c r="C26" s="50">
        <f>C8/C6</f>
        <v>0.33649219544411013</v>
      </c>
      <c r="D26" s="50">
        <f>D8/D6</f>
        <v>0.24167010592928875</v>
      </c>
      <c r="E26" s="50">
        <f>E8/E6</f>
        <v>0.27695926531072174</v>
      </c>
      <c r="F26" s="51">
        <f>F8/F6</f>
        <v>0.28603004260640696</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1.119797337836937</v>
      </c>
      <c r="D27" s="50">
        <f>D9/(D13+D10)</f>
        <v>0.79472618636116732</v>
      </c>
      <c r="E27" s="50">
        <f>E9/(E13+E10)</f>
        <v>0.79978198595583949</v>
      </c>
      <c r="F27" s="51">
        <f>F9/(F13+F10)</f>
        <v>0.91099316400822539</v>
      </c>
      <c r="G27" s="46">
        <f>(IF(C27 &lt; 0.8, 100, IF(C27 &lt; 1, 50, 0))) +
  (IF(D27 &lt; 0.8, 100, IF(D27 &lt; 1, 50, 0))) +
  (IF(E27 &lt; 0.8, 100, IF(E27 &lt; 1, 50, 0))) +
  (IF(F27 &lt; 0.8, 100, IF(F27 &lt; 1, 50, 0)))</f>
        <v>250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8.8922667797403654E-2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0.13268594031243749</v>
      </c>
      <c r="D31" s="50">
        <f>D17/(D13+D10)</f>
        <v>9.6587822823564262E-2</v>
      </c>
      <c r="E31" s="50">
        <f>E17/(E13+E10)</f>
        <v>0.19025527923542981</v>
      </c>
      <c r="F31" s="51">
        <f>F17/(F13+F10)</f>
        <v>0.18673928750069471</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0.39333333333333331</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6086000000</v>
      </c>
      <c r="D4" s="27">
        <v>6880000000</v>
      </c>
      <c r="E4" s="27">
        <v>6960000000</v>
      </c>
      <c r="F4" s="28">
        <v>7013000000</v>
      </c>
      <c r="G4" s="20"/>
      <c r="H4" s="20"/>
      <c r="I4" s="20"/>
      <c r="J4" s="20"/>
      <c r="K4" s="20"/>
      <c r="L4" s="20"/>
      <c r="M4" s="20"/>
      <c r="N4" s="20"/>
      <c r="O4" s="20"/>
      <c r="P4" s="20"/>
      <c r="Q4" s="20"/>
      <c r="R4" s="20"/>
      <c r="S4" s="20"/>
      <c r="T4" s="20"/>
      <c r="U4" s="20"/>
      <c r="V4" s="20"/>
    </row>
    <row r="5" spans="1:22" ht="19" x14ac:dyDescent="0.25">
      <c r="A5" s="20"/>
      <c r="B5" s="29" t="s">
        <v>547</v>
      </c>
      <c r="C5" s="27">
        <v>20901000000</v>
      </c>
      <c r="D5" s="27">
        <v>27013000000</v>
      </c>
      <c r="E5" s="27">
        <v>26098000000</v>
      </c>
      <c r="F5" s="28">
        <v>24447000000</v>
      </c>
      <c r="G5" s="20"/>
      <c r="H5" s="20"/>
      <c r="I5" s="20"/>
      <c r="J5" s="20"/>
      <c r="K5" s="20"/>
      <c r="L5" s="20"/>
      <c r="M5" s="20"/>
      <c r="N5" s="20"/>
      <c r="O5" s="20"/>
      <c r="P5" s="20"/>
      <c r="Q5" s="20"/>
      <c r="R5" s="20"/>
      <c r="S5" s="20"/>
      <c r="T5" s="20"/>
      <c r="U5" s="20"/>
      <c r="V5" s="20"/>
    </row>
    <row r="6" spans="1:22" ht="19" x14ac:dyDescent="0.25">
      <c r="A6" s="20"/>
      <c r="B6" s="29" t="s">
        <v>548</v>
      </c>
      <c r="C6" s="27">
        <v>535349000000</v>
      </c>
      <c r="D6" s="27">
        <v>555255000000</v>
      </c>
      <c r="E6" s="27">
        <v>541241000000</v>
      </c>
      <c r="F6" s="28">
        <v>509228000000</v>
      </c>
      <c r="G6" s="20"/>
      <c r="H6" s="20"/>
      <c r="I6" s="20"/>
      <c r="J6" s="20"/>
      <c r="K6" s="20"/>
      <c r="L6" s="20"/>
      <c r="M6" s="20"/>
      <c r="N6" s="20"/>
      <c r="O6" s="20"/>
      <c r="P6" s="20"/>
      <c r="Q6" s="20"/>
      <c r="R6" s="20"/>
      <c r="S6" s="20"/>
      <c r="T6" s="20"/>
      <c r="U6" s="20"/>
      <c r="V6" s="20"/>
    </row>
    <row r="7" spans="1:22" ht="19" x14ac:dyDescent="0.25">
      <c r="A7" s="20"/>
      <c r="B7" s="29" t="s">
        <v>549</v>
      </c>
      <c r="C7" s="27">
        <v>0</v>
      </c>
      <c r="D7" s="27">
        <v>0</v>
      </c>
      <c r="E7" s="27">
        <v>0</v>
      </c>
      <c r="F7" s="28">
        <v>0</v>
      </c>
      <c r="G7" s="20"/>
      <c r="H7" s="20"/>
      <c r="I7" s="20"/>
      <c r="J7" s="20"/>
      <c r="K7" s="20"/>
      <c r="L7" s="20"/>
      <c r="M7" s="20"/>
      <c r="N7" s="20"/>
      <c r="O7" s="20"/>
      <c r="P7" s="20"/>
      <c r="Q7" s="20"/>
      <c r="R7" s="20"/>
      <c r="S7" s="20"/>
      <c r="T7" s="20"/>
      <c r="U7" s="20"/>
      <c r="V7" s="20"/>
    </row>
    <row r="8" spans="1:22" ht="19" x14ac:dyDescent="0.25">
      <c r="A8" s="20"/>
      <c r="B8" s="29" t="s">
        <v>550</v>
      </c>
      <c r="C8" s="27">
        <v>0</v>
      </c>
      <c r="D8" s="27">
        <v>0</v>
      </c>
      <c r="E8" s="27">
        <v>0</v>
      </c>
      <c r="F8" s="28">
        <v>0</v>
      </c>
      <c r="G8" s="20"/>
      <c r="H8" s="20"/>
      <c r="I8" s="20"/>
      <c r="J8" s="20"/>
      <c r="K8" s="20"/>
      <c r="L8" s="20"/>
      <c r="M8" s="20"/>
      <c r="N8" s="20"/>
      <c r="O8" s="20"/>
      <c r="P8" s="20"/>
      <c r="Q8" s="20"/>
      <c r="R8" s="20"/>
      <c r="S8" s="20"/>
      <c r="T8" s="20"/>
      <c r="U8" s="20"/>
      <c r="V8" s="20"/>
    </row>
    <row r="9" spans="1:22" ht="19" x14ac:dyDescent="0.25">
      <c r="A9" s="20"/>
      <c r="B9" s="29" t="s">
        <v>551</v>
      </c>
      <c r="C9" s="27">
        <v>476096000000</v>
      </c>
      <c r="D9" s="27">
        <v>494718000000</v>
      </c>
      <c r="E9" s="27">
        <v>471970000000</v>
      </c>
      <c r="F9" s="28">
        <v>438316000000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6673000000</v>
      </c>
      <c r="D11" s="27">
        <v>6673000000</v>
      </c>
      <c r="E11" s="27">
        <v>6673000000</v>
      </c>
      <c r="F11" s="28">
        <v>8048000000</v>
      </c>
      <c r="G11" s="20"/>
      <c r="H11" s="20"/>
      <c r="I11" s="20"/>
      <c r="J11" s="20"/>
      <c r="K11" s="20"/>
      <c r="L11" s="20"/>
      <c r="M11" s="20"/>
      <c r="N11" s="20"/>
      <c r="O11" s="20"/>
      <c r="P11" s="20"/>
      <c r="Q11" s="20"/>
      <c r="R11" s="20"/>
      <c r="S11" s="20"/>
      <c r="T11" s="20"/>
      <c r="U11" s="20"/>
      <c r="V11" s="20"/>
    </row>
    <row r="12" spans="1:22" ht="19" x14ac:dyDescent="0.25">
      <c r="A12" s="20"/>
      <c r="B12" s="29" t="s">
        <v>554</v>
      </c>
      <c r="C12" s="27">
        <v>22088000000</v>
      </c>
      <c r="D12" s="27">
        <v>26264000000</v>
      </c>
      <c r="E12" s="27">
        <v>22998000000</v>
      </c>
      <c r="F12" s="28">
        <v>19455000000</v>
      </c>
      <c r="G12" s="20"/>
      <c r="H12" s="20"/>
      <c r="I12" s="20"/>
      <c r="J12" s="20"/>
      <c r="K12" s="20"/>
      <c r="L12" s="20"/>
      <c r="M12" s="20"/>
      <c r="N12" s="20"/>
      <c r="O12" s="20"/>
      <c r="P12" s="20"/>
      <c r="Q12" s="20"/>
      <c r="R12" s="20"/>
      <c r="S12" s="20"/>
      <c r="T12" s="20"/>
      <c r="U12" s="20"/>
      <c r="V12" s="20"/>
    </row>
    <row r="13" spans="1:22" ht="19" x14ac:dyDescent="0.25">
      <c r="A13" s="20"/>
      <c r="B13" s="29" t="s">
        <v>555</v>
      </c>
      <c r="C13" s="27">
        <v>59253000000</v>
      </c>
      <c r="D13" s="27">
        <v>60537000000</v>
      </c>
      <c r="E13" s="27">
        <v>69271000000</v>
      </c>
      <c r="F13" s="28">
        <v>70912000000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8631000000</v>
      </c>
      <c r="D17" s="34">
        <v>11081000000</v>
      </c>
      <c r="E17" s="34">
        <v>7892000000</v>
      </c>
      <c r="F17" s="35">
        <v>7437000000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f>C17/(C4)</f>
        <v>1.4181728557344726</v>
      </c>
      <c r="D24" s="50">
        <f>D17/(D4)</f>
        <v>1.6106104651162791</v>
      </c>
      <c r="E24" s="50">
        <f>E17/(E4)</f>
        <v>1.1339080459770114</v>
      </c>
      <c r="F24" s="51">
        <f>F17/(F4)</f>
        <v>1.0604591472978753</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1.612219318612718E-2</v>
      </c>
      <c r="D25" s="50">
        <f>D17/D6</f>
        <v>1.9956596518716625E-2</v>
      </c>
      <c r="E25" s="50">
        <f>E17/E6</f>
        <v>1.4581304816153986E-2</v>
      </c>
      <c r="F25" s="51">
        <f>F17/F6</f>
        <v>1.4604460084677197E-2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v>
      </c>
      <c r="D26" s="50">
        <f>D8/D6</f>
        <v>0</v>
      </c>
      <c r="E26" s="50">
        <f>E8/E6</f>
        <v>0</v>
      </c>
      <c r="F26" s="51">
        <f>F8/F6</f>
        <v>0</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8.034968693568258</v>
      </c>
      <c r="D27" s="50">
        <f>D9/(D13+D10)</f>
        <v>8.1721591753803455</v>
      </c>
      <c r="E27" s="50">
        <f>E9/(E13+E10)</f>
        <v>6.8133851106523657</v>
      </c>
      <c r="F27" s="51">
        <f>F9/(F13+F10)</f>
        <v>6.1811259025270759</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Fail</v>
      </c>
      <c r="D28" s="52" t="str">
        <f>IF(D11=0, "Pass", "Fail")</f>
        <v>Fail</v>
      </c>
      <c r="E28" s="52" t="str">
        <f>IF(E11=0, "Pass", "Fail")</f>
        <v>Fail</v>
      </c>
      <c r="F28" s="53" t="str">
        <f>IF(F11=0, "Pass", "Fail")</f>
        <v>Fail</v>
      </c>
      <c r="G28" s="46">
        <f>(COUNTIF(C28:F28, "Pass") * 100) + (COUNTIF(C28:F28, "Fail") * 0)</f>
        <v>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5.5041334188308734E-2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0.14566351070831857</v>
      </c>
      <c r="D31" s="50">
        <f>D17/(D13+D10)</f>
        <v>0.18304507986851018</v>
      </c>
      <c r="E31" s="50">
        <f>E17/(E13+E10)</f>
        <v>0.11392934994442119</v>
      </c>
      <c r="F31" s="51">
        <f>F17/(F13+F10)</f>
        <v>0.1048764666064982</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0.4383333333333333</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208759000</v>
      </c>
      <c r="D4" s="27">
        <v>223775000</v>
      </c>
      <c r="E4" s="27">
        <v>220913000</v>
      </c>
      <c r="F4" s="28">
        <v>186738000</v>
      </c>
      <c r="G4" s="20"/>
      <c r="H4" s="20"/>
      <c r="I4" s="20"/>
      <c r="J4" s="20"/>
      <c r="K4" s="20"/>
      <c r="L4" s="20"/>
      <c r="M4" s="20"/>
      <c r="N4" s="20"/>
      <c r="O4" s="20"/>
      <c r="P4" s="20"/>
      <c r="Q4" s="20"/>
      <c r="R4" s="20"/>
      <c r="S4" s="20"/>
      <c r="T4" s="20"/>
      <c r="U4" s="20"/>
      <c r="V4" s="20"/>
    </row>
    <row r="5" spans="1:22" ht="19" x14ac:dyDescent="0.25">
      <c r="A5" s="20"/>
      <c r="B5" s="29" t="s">
        <v>547</v>
      </c>
      <c r="C5" s="27">
        <v>2532109000</v>
      </c>
      <c r="D5" s="27">
        <v>2489308000</v>
      </c>
      <c r="E5" s="27">
        <v>2359674000</v>
      </c>
      <c r="F5" s="28">
        <v>838428000</v>
      </c>
      <c r="G5" s="20"/>
      <c r="H5" s="20"/>
      <c r="I5" s="20"/>
      <c r="J5" s="20"/>
      <c r="K5" s="20"/>
      <c r="L5" s="20"/>
      <c r="M5" s="20"/>
      <c r="N5" s="20"/>
      <c r="O5" s="20"/>
      <c r="P5" s="20"/>
      <c r="Q5" s="20"/>
      <c r="R5" s="20"/>
      <c r="S5" s="20"/>
      <c r="T5" s="20"/>
      <c r="U5" s="20"/>
      <c r="V5" s="20"/>
    </row>
    <row r="6" spans="1:22" ht="19" x14ac:dyDescent="0.25">
      <c r="A6" s="20"/>
      <c r="B6" s="29" t="s">
        <v>548</v>
      </c>
      <c r="C6" s="27">
        <v>4676663000</v>
      </c>
      <c r="D6" s="27">
        <v>4687417000</v>
      </c>
      <c r="E6" s="27">
        <v>4732161000</v>
      </c>
      <c r="F6" s="28">
        <v>2607274000</v>
      </c>
      <c r="G6" s="20"/>
      <c r="H6" s="20"/>
      <c r="I6" s="20"/>
      <c r="J6" s="20"/>
      <c r="K6" s="20"/>
      <c r="L6" s="20"/>
      <c r="M6" s="20"/>
      <c r="N6" s="20"/>
      <c r="O6" s="20"/>
      <c r="P6" s="20"/>
      <c r="Q6" s="20"/>
      <c r="R6" s="20"/>
      <c r="S6" s="20"/>
      <c r="T6" s="20"/>
      <c r="U6" s="20"/>
      <c r="V6" s="20"/>
    </row>
    <row r="7" spans="1:22" ht="19" x14ac:dyDescent="0.25">
      <c r="A7" s="20"/>
      <c r="B7" s="29" t="s">
        <v>549</v>
      </c>
      <c r="C7" s="27">
        <v>1001138000</v>
      </c>
      <c r="D7" s="27">
        <v>889695000</v>
      </c>
      <c r="E7" s="27">
        <v>829501000</v>
      </c>
      <c r="F7" s="28">
        <v>564277000</v>
      </c>
      <c r="G7" s="20"/>
      <c r="H7" s="20"/>
      <c r="I7" s="20"/>
      <c r="J7" s="20"/>
      <c r="K7" s="20"/>
      <c r="L7" s="20"/>
      <c r="M7" s="20"/>
      <c r="N7" s="20"/>
      <c r="O7" s="20"/>
      <c r="P7" s="20"/>
      <c r="Q7" s="20"/>
      <c r="R7" s="20"/>
      <c r="S7" s="20"/>
      <c r="T7" s="20"/>
      <c r="U7" s="20"/>
      <c r="V7" s="20"/>
    </row>
    <row r="8" spans="1:22" ht="19" x14ac:dyDescent="0.25">
      <c r="A8" s="20"/>
      <c r="B8" s="29" t="s">
        <v>550</v>
      </c>
      <c r="C8" s="27">
        <v>737530000</v>
      </c>
      <c r="D8" s="27">
        <v>1173333000</v>
      </c>
      <c r="E8" s="27">
        <v>1578628000</v>
      </c>
      <c r="F8" s="28">
        <v>56886000</v>
      </c>
      <c r="G8" s="20"/>
      <c r="H8" s="20"/>
      <c r="I8" s="20"/>
      <c r="J8" s="20"/>
      <c r="K8" s="20"/>
      <c r="L8" s="20"/>
      <c r="M8" s="20"/>
      <c r="N8" s="20"/>
      <c r="O8" s="20"/>
      <c r="P8" s="20"/>
      <c r="Q8" s="20"/>
      <c r="R8" s="20"/>
      <c r="S8" s="20"/>
      <c r="T8" s="20"/>
      <c r="U8" s="20"/>
      <c r="V8" s="20"/>
    </row>
    <row r="9" spans="1:22" ht="19" x14ac:dyDescent="0.25">
      <c r="A9" s="20"/>
      <c r="B9" s="29" t="s">
        <v>551</v>
      </c>
      <c r="C9" s="27">
        <v>1738668000</v>
      </c>
      <c r="D9" s="27">
        <v>2063028000</v>
      </c>
      <c r="E9" s="27">
        <v>2408129000</v>
      </c>
      <c r="F9" s="28">
        <v>621163000</v>
      </c>
      <c r="G9" s="20"/>
      <c r="H9" s="20"/>
      <c r="I9" s="20"/>
      <c r="J9" s="20"/>
      <c r="K9" s="20"/>
      <c r="L9" s="20"/>
      <c r="M9" s="20"/>
      <c r="N9" s="20"/>
      <c r="O9" s="20"/>
      <c r="P9" s="20"/>
      <c r="Q9" s="20"/>
      <c r="R9" s="20"/>
      <c r="S9" s="20"/>
      <c r="T9" s="20"/>
      <c r="U9" s="20"/>
      <c r="V9" s="20"/>
    </row>
    <row r="10" spans="1:22" ht="19" x14ac:dyDescent="0.25">
      <c r="A10" s="20"/>
      <c r="B10" s="29" t="s">
        <v>552</v>
      </c>
      <c r="C10" s="27">
        <v>20720000</v>
      </c>
      <c r="D10" s="27">
        <v>22827000</v>
      </c>
      <c r="E10" s="27">
        <v>25667000</v>
      </c>
      <c r="F10" s="28">
        <v>31812000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1603773000</v>
      </c>
      <c r="D12" s="27">
        <v>1437854000</v>
      </c>
      <c r="E12" s="27">
        <v>1273614000</v>
      </c>
      <c r="F12" s="28">
        <v>1112156000</v>
      </c>
      <c r="G12" s="20"/>
      <c r="H12" s="20"/>
      <c r="I12" s="20"/>
      <c r="J12" s="20"/>
      <c r="K12" s="20"/>
      <c r="L12" s="20"/>
      <c r="M12" s="20"/>
      <c r="N12" s="20"/>
      <c r="O12" s="20"/>
      <c r="P12" s="20"/>
      <c r="Q12" s="20"/>
      <c r="R12" s="20"/>
      <c r="S12" s="20"/>
      <c r="T12" s="20"/>
      <c r="U12" s="20"/>
      <c r="V12" s="20"/>
    </row>
    <row r="13" spans="1:22" ht="19" x14ac:dyDescent="0.25">
      <c r="A13" s="20"/>
      <c r="B13" s="29" t="s">
        <v>555</v>
      </c>
      <c r="C13" s="27">
        <v>2937995000</v>
      </c>
      <c r="D13" s="27">
        <v>2624389000</v>
      </c>
      <c r="E13" s="27">
        <v>2324032000</v>
      </c>
      <c r="F13" s="28">
        <v>1986111000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109585000</v>
      </c>
      <c r="D15" s="27">
        <v>105184000</v>
      </c>
      <c r="E15" s="27">
        <v>93481000</v>
      </c>
      <c r="F15" s="28">
        <v>88363000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380440000</v>
      </c>
      <c r="D17" s="34">
        <v>381455000</v>
      </c>
      <c r="E17" s="34">
        <v>371753000</v>
      </c>
      <c r="F17" s="35">
        <v>355089000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1.8223884958253296</v>
      </c>
      <c r="D24" s="50">
        <f>D17/(D4)</f>
        <v>1.7046363534800582</v>
      </c>
      <c r="E24" s="50">
        <f>E17/(E4)</f>
        <v>1.6828027322973298</v>
      </c>
      <c r="F24" s="51">
        <f>F17/(F4)</f>
        <v>1.9015358416605084</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8.1348602625419028E-2</v>
      </c>
      <c r="D25" s="50">
        <f>D17/D6</f>
        <v>8.1378507608774728E-2</v>
      </c>
      <c r="E25" s="50">
        <f>E17/E6</f>
        <v>7.8558823336737693E-2</v>
      </c>
      <c r="F25" s="51">
        <f>F17/F6</f>
        <v>0.13619166992038428</v>
      </c>
      <c r="G25" s="46">
        <f>(IF(C25 &gt; 0.17, 100, IF(C25 &gt;= 0.1, 50, 0))) +
  (IF(D25 &gt; 0.17, 100, IF(D25 &gt;= 0.1, 50, 0))) +
  (IF(E25 &gt; 0.17, 100, IF(E25 &gt;= 0.1, 50, 0))) +
  (IF(F25 &gt; 0.17, 100, IF(F25 &gt;= 0.1, 50, 0)))</f>
        <v>50</v>
      </c>
      <c r="H25" s="47" t="s">
        <v>572</v>
      </c>
      <c r="I25" s="20"/>
      <c r="J25" s="20"/>
      <c r="K25" s="20"/>
      <c r="L25" s="20"/>
      <c r="M25" s="20"/>
      <c r="N25" s="20"/>
      <c r="O25" s="20"/>
      <c r="P25" s="20"/>
      <c r="Q25" s="20"/>
      <c r="R25" s="20"/>
      <c r="S25" s="20"/>
      <c r="T25" s="20"/>
      <c r="U25" s="20"/>
      <c r="V25" s="20"/>
    </row>
    <row r="26" spans="1:22" x14ac:dyDescent="0.2">
      <c r="A26" s="20"/>
      <c r="B26" s="39" t="s">
        <v>489</v>
      </c>
      <c r="C26" s="50">
        <f>C8/C6</f>
        <v>0.1577043289200013</v>
      </c>
      <c r="D26" s="50">
        <f>D8/D6</f>
        <v>0.25031547225262868</v>
      </c>
      <c r="E26" s="50">
        <f>E8/E6</f>
        <v>0.33359558138448797</v>
      </c>
      <c r="F26" s="51">
        <f>F8/F6</f>
        <v>2.181819018637857E-2</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0.58764294634664038</v>
      </c>
      <c r="D27" s="50">
        <f>D9/(D13+D10)</f>
        <v>0.77931985905192469</v>
      </c>
      <c r="E27" s="50">
        <f>E9/(E13+E10)</f>
        <v>1.0248670148814805</v>
      </c>
      <c r="F27" s="51">
        <f>F9/(F13+F10)</f>
        <v>0.30782294468123905</v>
      </c>
      <c r="G27" s="46">
        <f>(IF(C27 &lt; 0.8, 100, IF(C27 &lt; 1, 50, 0))) +
  (IF(D27 &lt; 0.8, 100, IF(D27 &lt; 1, 50, 0))) +
  (IF(E27 &lt; 0.8, 100, IF(E27 &lt; 1, 50, 0))) +
  (IF(F27 &lt; 0.8, 100, IF(F27 &lt; 1, 50, 0)))</f>
        <v>300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0.12984168060798398</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0.12858284762134914</v>
      </c>
      <c r="D31" s="50">
        <f>D17/(D13+D10)</f>
        <v>0.14409666608240507</v>
      </c>
      <c r="E31" s="50">
        <f>E17/(E13+E10)</f>
        <v>0.15821303069031395</v>
      </c>
      <c r="F31" s="51">
        <f>F17/(F13+F10)</f>
        <v>0.17596756665145299</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A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599</v>
      </c>
      <c r="D2" s="23" t="s">
        <v>600</v>
      </c>
      <c r="E2" s="23" t="s">
        <v>601</v>
      </c>
      <c r="F2" s="23" t="s">
        <v>602</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0.41583333333333328</v>
      </c>
      <c r="J2" s="20"/>
      <c r="K2" s="20"/>
      <c r="L2" s="20"/>
      <c r="M2" s="20"/>
      <c r="N2" s="20"/>
      <c r="O2" s="20"/>
      <c r="P2" s="20"/>
      <c r="Q2" s="20"/>
      <c r="R2" s="20"/>
      <c r="S2" s="20"/>
      <c r="T2" s="20"/>
      <c r="U2" s="20"/>
      <c r="V2" s="20"/>
    </row>
    <row r="3" spans="1:22" ht="19" x14ac:dyDescent="0.25">
      <c r="A3" s="20"/>
      <c r="B3" s="26" t="s">
        <v>545</v>
      </c>
      <c r="C3" s="27">
        <v>5328000000</v>
      </c>
      <c r="D3" s="27">
        <v>5514000000</v>
      </c>
      <c r="E3" s="27">
        <v>4382000000</v>
      </c>
      <c r="F3" s="28">
        <v>3859000000</v>
      </c>
      <c r="G3" s="20"/>
      <c r="H3" s="20"/>
      <c r="I3" s="20"/>
      <c r="J3" s="20"/>
      <c r="K3" s="20"/>
      <c r="L3" s="20"/>
      <c r="M3" s="20"/>
      <c r="N3" s="20"/>
      <c r="O3" s="20"/>
      <c r="P3" s="20"/>
      <c r="Q3" s="20"/>
      <c r="R3" s="20"/>
      <c r="S3" s="20"/>
      <c r="T3" s="20"/>
      <c r="U3" s="20"/>
      <c r="V3" s="20"/>
    </row>
    <row r="4" spans="1:22" ht="19" x14ac:dyDescent="0.25">
      <c r="A4" s="20"/>
      <c r="B4" s="29" t="s">
        <v>546</v>
      </c>
      <c r="C4" s="27">
        <v>9634000000</v>
      </c>
      <c r="D4" s="27">
        <v>8685000000</v>
      </c>
      <c r="E4" s="27">
        <v>7837000000</v>
      </c>
      <c r="F4" s="28">
        <v>7596000000</v>
      </c>
      <c r="G4" s="20"/>
      <c r="H4" s="20"/>
      <c r="I4" s="20"/>
      <c r="J4" s="20"/>
      <c r="K4" s="20"/>
      <c r="L4" s="20"/>
      <c r="M4" s="20"/>
      <c r="N4" s="20"/>
      <c r="O4" s="20"/>
      <c r="P4" s="20"/>
      <c r="Q4" s="20"/>
      <c r="R4" s="20"/>
      <c r="S4" s="20"/>
      <c r="T4" s="20"/>
      <c r="U4" s="20"/>
      <c r="V4" s="20"/>
    </row>
    <row r="5" spans="1:22" ht="19" x14ac:dyDescent="0.25">
      <c r="A5" s="20"/>
      <c r="B5" s="29" t="s">
        <v>547</v>
      </c>
      <c r="C5" s="27">
        <v>9878000000</v>
      </c>
      <c r="D5" s="27">
        <v>10513000000</v>
      </c>
      <c r="E5" s="27">
        <v>10549000000</v>
      </c>
      <c r="F5" s="28">
        <v>10899000000</v>
      </c>
      <c r="G5" s="20"/>
      <c r="H5" s="20"/>
      <c r="I5" s="20"/>
      <c r="J5" s="20"/>
      <c r="K5" s="20"/>
      <c r="L5" s="20"/>
      <c r="M5" s="20"/>
      <c r="N5" s="20"/>
      <c r="O5" s="20"/>
      <c r="P5" s="20"/>
      <c r="Q5" s="20"/>
      <c r="R5" s="20"/>
      <c r="S5" s="20"/>
      <c r="T5" s="20"/>
      <c r="U5" s="20"/>
      <c r="V5" s="20"/>
    </row>
    <row r="6" spans="1:22" ht="19" x14ac:dyDescent="0.25">
      <c r="A6" s="20"/>
      <c r="B6" s="29" t="s">
        <v>548</v>
      </c>
      <c r="C6" s="27">
        <v>36251000000</v>
      </c>
      <c r="D6" s="27">
        <v>36821000000</v>
      </c>
      <c r="E6" s="27">
        <v>36309000000</v>
      </c>
      <c r="F6" s="28">
        <v>34456000000</v>
      </c>
      <c r="G6" s="20"/>
      <c r="H6" s="20"/>
      <c r="I6" s="20"/>
      <c r="J6" s="20"/>
      <c r="K6" s="20"/>
      <c r="L6" s="20"/>
      <c r="M6" s="20"/>
      <c r="N6" s="20"/>
      <c r="O6" s="20"/>
      <c r="P6" s="20"/>
      <c r="Q6" s="20"/>
      <c r="R6" s="20"/>
      <c r="S6" s="20"/>
      <c r="T6" s="20"/>
      <c r="U6" s="20"/>
      <c r="V6" s="20"/>
    </row>
    <row r="7" spans="1:22" ht="19" x14ac:dyDescent="0.25">
      <c r="A7" s="20"/>
      <c r="B7" s="29" t="s">
        <v>549</v>
      </c>
      <c r="C7" s="27">
        <v>6499000000</v>
      </c>
      <c r="D7" s="27">
        <v>5313000000</v>
      </c>
      <c r="E7" s="27">
        <v>6325000000</v>
      </c>
      <c r="F7" s="28">
        <v>4234000000</v>
      </c>
      <c r="G7" s="20"/>
      <c r="H7" s="20"/>
      <c r="I7" s="20"/>
      <c r="J7" s="20"/>
      <c r="K7" s="20"/>
      <c r="L7" s="20"/>
      <c r="M7" s="20"/>
      <c r="N7" s="20"/>
      <c r="O7" s="20"/>
      <c r="P7" s="20"/>
      <c r="Q7" s="20"/>
      <c r="R7" s="20"/>
      <c r="S7" s="20"/>
      <c r="T7" s="20"/>
      <c r="U7" s="20"/>
      <c r="V7" s="20"/>
    </row>
    <row r="8" spans="1:22" ht="19" x14ac:dyDescent="0.25">
      <c r="A8" s="20"/>
      <c r="B8" s="29" t="s">
        <v>550</v>
      </c>
      <c r="C8" s="27">
        <v>11497000000</v>
      </c>
      <c r="D8" s="27">
        <v>11697000000</v>
      </c>
      <c r="E8" s="27">
        <v>12130000000</v>
      </c>
      <c r="F8" s="28">
        <v>14836000000</v>
      </c>
      <c r="G8" s="20"/>
      <c r="H8" s="20"/>
      <c r="I8" s="20"/>
      <c r="J8" s="20"/>
      <c r="K8" s="20"/>
      <c r="L8" s="20"/>
      <c r="M8" s="20"/>
      <c r="N8" s="20"/>
      <c r="O8" s="20"/>
      <c r="P8" s="20"/>
      <c r="Q8" s="20"/>
      <c r="R8" s="20"/>
      <c r="S8" s="20"/>
      <c r="T8" s="20"/>
      <c r="U8" s="20"/>
      <c r="V8" s="20"/>
    </row>
    <row r="9" spans="1:22" ht="19" x14ac:dyDescent="0.25">
      <c r="A9" s="20"/>
      <c r="B9" s="29" t="s">
        <v>551</v>
      </c>
      <c r="C9" s="27">
        <v>17996000000</v>
      </c>
      <c r="D9" s="27">
        <v>17010000000</v>
      </c>
      <c r="E9" s="27">
        <v>18455000000</v>
      </c>
      <c r="F9" s="28">
        <v>19070000000</v>
      </c>
      <c r="G9" s="20"/>
      <c r="H9" s="20"/>
      <c r="I9" s="20"/>
      <c r="J9" s="20"/>
      <c r="K9" s="20"/>
      <c r="L9" s="20"/>
      <c r="M9" s="20"/>
      <c r="N9" s="20"/>
      <c r="O9" s="20"/>
      <c r="P9" s="20"/>
      <c r="Q9" s="20"/>
      <c r="R9" s="20"/>
      <c r="S9" s="20"/>
      <c r="T9" s="20"/>
      <c r="U9" s="20"/>
      <c r="V9" s="20"/>
    </row>
    <row r="10" spans="1:22" ht="19" x14ac:dyDescent="0.25">
      <c r="A10" s="20"/>
      <c r="B10" s="29" t="s">
        <v>552</v>
      </c>
      <c r="C10" s="27">
        <v>4972000000</v>
      </c>
      <c r="D10" s="27">
        <v>4683000000</v>
      </c>
      <c r="E10" s="27">
        <v>4138000000</v>
      </c>
      <c r="F10" s="28">
        <v>4145000000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18760000000</v>
      </c>
      <c r="D12" s="27">
        <v>20084000000</v>
      </c>
      <c r="E12" s="27">
        <v>17502000000</v>
      </c>
      <c r="F12" s="28">
        <v>15100000000</v>
      </c>
      <c r="G12" s="20"/>
      <c r="H12" s="20"/>
      <c r="I12" s="20"/>
      <c r="J12" s="20"/>
      <c r="K12" s="20"/>
      <c r="L12" s="20"/>
      <c r="M12" s="20"/>
      <c r="N12" s="20"/>
      <c r="O12" s="20"/>
      <c r="P12" s="20"/>
      <c r="Q12" s="20"/>
      <c r="R12" s="20"/>
      <c r="S12" s="20"/>
      <c r="T12" s="20"/>
      <c r="U12" s="20"/>
      <c r="V12" s="20"/>
    </row>
    <row r="13" spans="1:22" ht="19" x14ac:dyDescent="0.25">
      <c r="A13" s="20"/>
      <c r="B13" s="29" t="s">
        <v>555</v>
      </c>
      <c r="C13" s="27">
        <v>18255000000</v>
      </c>
      <c r="D13" s="27">
        <v>19811000000</v>
      </c>
      <c r="E13" s="27">
        <v>17854000000</v>
      </c>
      <c r="F13" s="28">
        <v>15386000000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1752000000</v>
      </c>
      <c r="D17" s="34">
        <v>2687000000</v>
      </c>
      <c r="E17" s="34">
        <v>3840000000</v>
      </c>
      <c r="F17" s="35">
        <v>3874000000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Fail</v>
      </c>
      <c r="E22" s="44" t="str">
        <f>IF(E17&gt;F17, "Pass", "Fail")</f>
        <v>Fail</v>
      </c>
      <c r="F22" s="40"/>
      <c r="G22" s="46">
        <f>(((COUNTIF(C22:F22, "Pass") * 100) + (COUNTIF(C22:F22, "Fail") * 0)) * (400/300)) / 2</f>
        <v>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0.18185592692547228</v>
      </c>
      <c r="D24" s="50">
        <f>D17/(D4)</f>
        <v>0.30938399539435807</v>
      </c>
      <c r="E24" s="50">
        <f>E17/(E4)</f>
        <v>0.48998341201990558</v>
      </c>
      <c r="F24" s="51">
        <f>F17/(F4)</f>
        <v>0.51000526592943651</v>
      </c>
      <c r="G24" s="46">
        <f>(IF(C24 &gt; 0.5, 100, IF(C24 &gt;= 0.2, 50, 0))) +
  (IF(D24 &gt; 0.5, 100, IF(D24 &gt;= 0.2, 50, 0))) +
  (IF(E24 &gt; 0.5, 100, IF(E24 &gt;= 0.2, 50, 0))) +
  (IF(F24 &gt; 0.5, 100, IF(F24 &gt;= 0.2, 50, 0)))</f>
        <v>200</v>
      </c>
      <c r="H24" s="47" t="s">
        <v>571</v>
      </c>
      <c r="I24" s="20"/>
      <c r="J24" s="20"/>
      <c r="K24" s="20"/>
      <c r="L24" s="20"/>
      <c r="M24" s="20"/>
      <c r="N24" s="20"/>
      <c r="O24" s="20"/>
      <c r="P24" s="20"/>
      <c r="Q24" s="20"/>
      <c r="R24" s="20"/>
      <c r="S24" s="20"/>
      <c r="T24" s="20"/>
      <c r="U24" s="20"/>
      <c r="V24" s="20"/>
    </row>
    <row r="25" spans="1:22" x14ac:dyDescent="0.2">
      <c r="A25" s="20"/>
      <c r="B25" s="39" t="s">
        <v>487</v>
      </c>
      <c r="C25" s="50">
        <f>C17/C6</f>
        <v>4.8329701249620702E-2</v>
      </c>
      <c r="D25" s="50">
        <f>D17/D6</f>
        <v>7.2974661198772439E-2</v>
      </c>
      <c r="E25" s="50">
        <f>E17/E6</f>
        <v>0.10575890275138396</v>
      </c>
      <c r="F25" s="51">
        <f>F17/F6</f>
        <v>0.11243324820060367</v>
      </c>
      <c r="G25" s="46">
        <f>(IF(C25 &gt; 0.17, 100, IF(C25 &gt;= 0.1, 50, 0))) +
  (IF(D25 &gt; 0.17, 100, IF(D25 &gt;= 0.1, 50, 0))) +
  (IF(E25 &gt; 0.17, 100, IF(E25 &gt;= 0.1, 50, 0))) +
  (IF(F25 &gt; 0.17, 100, IF(F25 &gt;= 0.1, 50, 0)))</f>
        <v>100</v>
      </c>
      <c r="H25" s="47" t="s">
        <v>572</v>
      </c>
      <c r="I25" s="20"/>
      <c r="J25" s="20"/>
      <c r="K25" s="20"/>
      <c r="L25" s="20"/>
      <c r="M25" s="20"/>
      <c r="N25" s="20"/>
      <c r="O25" s="20"/>
      <c r="P25" s="20"/>
      <c r="Q25" s="20"/>
      <c r="R25" s="20"/>
      <c r="S25" s="20"/>
      <c r="T25" s="20"/>
      <c r="U25" s="20"/>
      <c r="V25" s="20"/>
    </row>
    <row r="26" spans="1:22" x14ac:dyDescent="0.2">
      <c r="A26" s="20"/>
      <c r="B26" s="39" t="s">
        <v>489</v>
      </c>
      <c r="C26" s="50">
        <f>C8/C6</f>
        <v>0.3171498717276765</v>
      </c>
      <c r="D26" s="50">
        <f>D8/D6</f>
        <v>0.31767198066320851</v>
      </c>
      <c r="E26" s="50">
        <f>E8/E6</f>
        <v>0.334076950618304</v>
      </c>
      <c r="F26" s="51">
        <f>F8/F6</f>
        <v>0.43057812862781519</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0.77478796228527147</v>
      </c>
      <c r="D27" s="50">
        <f>D9/(D13+D10)</f>
        <v>0.69445578509022621</v>
      </c>
      <c r="E27" s="50">
        <f>E9/(E13+E10)</f>
        <v>0.83916878865041833</v>
      </c>
      <c r="F27" s="51">
        <f>F9/(F13+F10)</f>
        <v>0.9763964978751728</v>
      </c>
      <c r="G27" s="46">
        <f>(IF(C27 &lt; 0.8, 100, IF(C27 &lt; 1, 50, 0))) +
  (IF(D27 &lt; 0.8, 100, IF(D27 &lt; 1, 50, 0))) +
  (IF(E27 &lt; 0.8, 100, IF(E27 &lt; 1, 50, 0))) +
  (IF(F27 &lt; 0.8, 100, IF(F27 &lt; 1, 50, 0)))</f>
        <v>300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8.022524060904751E-2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7.5429457097343611E-2</v>
      </c>
      <c r="D31" s="50">
        <f>D17/(D13+D10)</f>
        <v>0.10970033477586348</v>
      </c>
      <c r="E31" s="50">
        <f>E17/(E13+E10)</f>
        <v>0.17460894870862131</v>
      </c>
      <c r="F31" s="51">
        <f>F17/(F13+F10)</f>
        <v>0.19835133889713788</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B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0.50083333333333324</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3623000000</v>
      </c>
      <c r="D4" s="27">
        <v>3858000000</v>
      </c>
      <c r="E4" s="27">
        <v>3305000000</v>
      </c>
      <c r="F4" s="28">
        <v>3468000000</v>
      </c>
      <c r="G4" s="20"/>
      <c r="H4" s="20"/>
      <c r="I4" s="20"/>
      <c r="J4" s="20"/>
      <c r="K4" s="20"/>
      <c r="L4" s="20"/>
      <c r="M4" s="20"/>
      <c r="N4" s="20"/>
      <c r="O4" s="20"/>
      <c r="P4" s="20"/>
      <c r="Q4" s="20"/>
      <c r="R4" s="20"/>
      <c r="S4" s="20"/>
      <c r="T4" s="20"/>
      <c r="U4" s="20"/>
      <c r="V4" s="20"/>
    </row>
    <row r="5" spans="1:22" ht="19" x14ac:dyDescent="0.25">
      <c r="A5" s="20"/>
      <c r="B5" s="29" t="s">
        <v>547</v>
      </c>
      <c r="C5" s="27">
        <v>12489000000</v>
      </c>
      <c r="D5" s="27">
        <v>12373000000</v>
      </c>
      <c r="E5" s="27">
        <v>10262000000</v>
      </c>
      <c r="F5" s="28">
        <v>9918000000</v>
      </c>
      <c r="G5" s="20"/>
      <c r="H5" s="20"/>
      <c r="I5" s="20"/>
      <c r="J5" s="20"/>
      <c r="K5" s="20"/>
      <c r="L5" s="20"/>
      <c r="M5" s="20"/>
      <c r="N5" s="20"/>
      <c r="O5" s="20"/>
      <c r="P5" s="20"/>
      <c r="Q5" s="20"/>
      <c r="R5" s="20"/>
      <c r="S5" s="20"/>
      <c r="T5" s="20"/>
      <c r="U5" s="20"/>
      <c r="V5" s="20"/>
    </row>
    <row r="6" spans="1:22" ht="19" x14ac:dyDescent="0.25">
      <c r="A6" s="20"/>
      <c r="B6" s="29" t="s">
        <v>548</v>
      </c>
      <c r="C6" s="27">
        <v>663491000000</v>
      </c>
      <c r="D6" s="27">
        <v>674805000000</v>
      </c>
      <c r="E6" s="27">
        <v>573284000000</v>
      </c>
      <c r="F6" s="28">
        <v>553905000000</v>
      </c>
      <c r="G6" s="20"/>
      <c r="H6" s="20"/>
      <c r="I6" s="20"/>
      <c r="J6" s="20"/>
      <c r="K6" s="20"/>
      <c r="L6" s="20"/>
      <c r="M6" s="20"/>
      <c r="N6" s="20"/>
      <c r="O6" s="20"/>
      <c r="P6" s="20"/>
      <c r="Q6" s="20"/>
      <c r="R6" s="20"/>
      <c r="S6" s="20"/>
      <c r="T6" s="20"/>
      <c r="U6" s="20"/>
      <c r="V6" s="20"/>
    </row>
    <row r="7" spans="1:22" ht="19" x14ac:dyDescent="0.25">
      <c r="A7" s="20"/>
      <c r="B7" s="29" t="s">
        <v>549</v>
      </c>
      <c r="C7" s="27">
        <v>0</v>
      </c>
      <c r="D7" s="27">
        <v>0</v>
      </c>
      <c r="E7" s="27">
        <v>0</v>
      </c>
      <c r="F7" s="28">
        <v>0</v>
      </c>
      <c r="G7" s="20"/>
      <c r="H7" s="20"/>
      <c r="I7" s="20"/>
      <c r="J7" s="20"/>
      <c r="K7" s="20"/>
      <c r="L7" s="20"/>
      <c r="M7" s="20"/>
      <c r="N7" s="20"/>
      <c r="O7" s="20"/>
      <c r="P7" s="20"/>
      <c r="Q7" s="20"/>
      <c r="R7" s="20"/>
      <c r="S7" s="20"/>
      <c r="T7" s="20"/>
      <c r="U7" s="20"/>
      <c r="V7" s="20"/>
    </row>
    <row r="8" spans="1:22" ht="19" x14ac:dyDescent="0.25">
      <c r="A8" s="20"/>
      <c r="B8" s="29" t="s">
        <v>550</v>
      </c>
      <c r="C8" s="27">
        <v>0</v>
      </c>
      <c r="D8" s="27">
        <v>0</v>
      </c>
      <c r="E8" s="27">
        <v>0</v>
      </c>
      <c r="F8" s="28">
        <v>0</v>
      </c>
      <c r="G8" s="20"/>
      <c r="H8" s="20"/>
      <c r="I8" s="20"/>
      <c r="J8" s="20"/>
      <c r="K8" s="20"/>
      <c r="L8" s="20"/>
      <c r="M8" s="20"/>
      <c r="N8" s="20"/>
      <c r="O8" s="20"/>
      <c r="P8" s="20"/>
      <c r="Q8" s="20"/>
      <c r="R8" s="20"/>
      <c r="S8" s="20"/>
      <c r="T8" s="20"/>
      <c r="U8" s="20"/>
      <c r="V8" s="20"/>
    </row>
    <row r="9" spans="1:22" ht="19" x14ac:dyDescent="0.25">
      <c r="A9" s="20"/>
      <c r="B9" s="29" t="s">
        <v>551</v>
      </c>
      <c r="C9" s="27">
        <v>607720000000</v>
      </c>
      <c r="D9" s="27">
        <v>623573000000</v>
      </c>
      <c r="E9" s="27">
        <v>517897000000</v>
      </c>
      <c r="F9" s="28">
        <v>500180000000</v>
      </c>
      <c r="G9" s="20"/>
      <c r="H9" s="20"/>
      <c r="I9" s="20"/>
      <c r="J9" s="20"/>
      <c r="K9" s="20"/>
      <c r="L9" s="20"/>
      <c r="M9" s="20"/>
      <c r="N9" s="20"/>
      <c r="O9" s="20"/>
      <c r="P9" s="20"/>
      <c r="Q9" s="20"/>
      <c r="R9" s="20"/>
      <c r="S9" s="20"/>
      <c r="T9" s="20"/>
      <c r="U9" s="20"/>
      <c r="V9" s="20"/>
    </row>
    <row r="10" spans="1:22" ht="19" x14ac:dyDescent="0.25">
      <c r="A10" s="20"/>
      <c r="B10" s="29" t="s">
        <v>552</v>
      </c>
      <c r="C10" s="27">
        <v>24126000000</v>
      </c>
      <c r="D10" s="27">
        <v>25269000000</v>
      </c>
      <c r="E10" s="27">
        <v>27271000000</v>
      </c>
      <c r="F10" s="28">
        <v>25930000000</v>
      </c>
      <c r="G10" s="20"/>
      <c r="H10" s="20"/>
      <c r="I10" s="20"/>
      <c r="J10" s="20"/>
      <c r="K10" s="20"/>
      <c r="L10" s="20"/>
      <c r="M10" s="20"/>
      <c r="N10" s="20"/>
      <c r="O10" s="20"/>
      <c r="P10" s="20"/>
      <c r="Q10" s="20"/>
      <c r="R10" s="20"/>
      <c r="S10" s="20"/>
      <c r="T10" s="20"/>
      <c r="U10" s="20"/>
      <c r="V10" s="20"/>
    </row>
    <row r="11" spans="1:22" ht="19" x14ac:dyDescent="0.25">
      <c r="A11" s="20"/>
      <c r="B11" s="29" t="s">
        <v>553</v>
      </c>
      <c r="C11" s="27">
        <v>6808000000</v>
      </c>
      <c r="D11" s="27">
        <v>6808000000</v>
      </c>
      <c r="E11" s="27">
        <v>6371000000</v>
      </c>
      <c r="F11" s="28">
        <v>5983000000</v>
      </c>
      <c r="G11" s="20"/>
      <c r="H11" s="20"/>
      <c r="I11" s="20"/>
      <c r="J11" s="20"/>
      <c r="K11" s="20"/>
      <c r="L11" s="20"/>
      <c r="M11" s="20"/>
      <c r="N11" s="20"/>
      <c r="O11" s="20"/>
      <c r="P11" s="20"/>
      <c r="Q11" s="20"/>
      <c r="R11" s="20"/>
      <c r="S11" s="20"/>
      <c r="T11" s="20"/>
      <c r="U11" s="20"/>
      <c r="V11" s="20"/>
    </row>
    <row r="12" spans="1:22" ht="19" x14ac:dyDescent="0.25">
      <c r="A12" s="20"/>
      <c r="B12" s="29" t="s">
        <v>554</v>
      </c>
      <c r="C12" s="27">
        <v>74026000000</v>
      </c>
      <c r="D12" s="27">
        <v>71901000000</v>
      </c>
      <c r="E12" s="27">
        <v>69201000000</v>
      </c>
      <c r="F12" s="28">
        <v>64188000000</v>
      </c>
      <c r="G12" s="20"/>
      <c r="H12" s="20"/>
      <c r="I12" s="20"/>
      <c r="J12" s="20"/>
      <c r="K12" s="20"/>
      <c r="L12" s="20"/>
      <c r="M12" s="20"/>
      <c r="N12" s="20"/>
      <c r="O12" s="20"/>
      <c r="P12" s="20"/>
      <c r="Q12" s="20"/>
      <c r="R12" s="20"/>
      <c r="S12" s="20"/>
      <c r="T12" s="20"/>
      <c r="U12" s="20"/>
      <c r="V12" s="20"/>
    </row>
    <row r="13" spans="1:22" ht="19" x14ac:dyDescent="0.25">
      <c r="A13" s="20"/>
      <c r="B13" s="29" t="s">
        <v>555</v>
      </c>
      <c r="C13" s="27">
        <v>55771000000</v>
      </c>
      <c r="D13" s="27">
        <v>51232000000</v>
      </c>
      <c r="E13" s="27">
        <v>55387000000</v>
      </c>
      <c r="F13" s="28">
        <v>53725000000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8447000000</v>
      </c>
      <c r="D17" s="34">
        <v>21119000000</v>
      </c>
      <c r="E17" s="34">
        <v>9870000000</v>
      </c>
      <c r="F17" s="35">
        <v>3716000000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f>C17/(C4)</f>
        <v>2.3314932376483579</v>
      </c>
      <c r="D24" s="50">
        <f>D17/(D4)</f>
        <v>5.4740798341109382</v>
      </c>
      <c r="E24" s="50">
        <f>E17/(E4)</f>
        <v>2.9863842662632374</v>
      </c>
      <c r="F24" s="51">
        <f>F17/(F4)</f>
        <v>1.0715109573241062</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1.273114480829431E-2</v>
      </c>
      <c r="D25" s="50">
        <f>D17/D6</f>
        <v>3.1296448603670687E-2</v>
      </c>
      <c r="E25" s="50">
        <f>E17/E6</f>
        <v>1.7216597707244576E-2</v>
      </c>
      <c r="F25" s="51">
        <f>F17/F6</f>
        <v>6.7087316417075134E-3</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v>
      </c>
      <c r="D26" s="50">
        <f>D8/D6</f>
        <v>0</v>
      </c>
      <c r="E26" s="50">
        <f>E8/E6</f>
        <v>0</v>
      </c>
      <c r="F26" s="51">
        <f>F8/F6</f>
        <v>0</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7.6062931023693006</v>
      </c>
      <c r="D27" s="50">
        <f>D9/(D13+D10)</f>
        <v>8.1511744944510536</v>
      </c>
      <c r="E27" s="50">
        <f>E9/(E13+E10)</f>
        <v>6.2655399356384134</v>
      </c>
      <c r="F27" s="51">
        <f>F9/(F13+F10)</f>
        <v>6.2793296089385473</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Fail</v>
      </c>
      <c r="D28" s="52" t="str">
        <f>IF(D11=0, "Pass", "Fail")</f>
        <v>Fail</v>
      </c>
      <c r="E28" s="52" t="str">
        <f>IF(E11=0, "Pass", "Fail")</f>
        <v>Fail</v>
      </c>
      <c r="F28" s="53" t="str">
        <f>IF(F11=0, "Pass", "Fail")</f>
        <v>Fail</v>
      </c>
      <c r="G28" s="46">
        <f>(COUNTIF(C28:F28, "Pass") * 100) + (COUNTIF(C28:F28, "Fail") * 0)</f>
        <v>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4.8890004538699773E-2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0.10572361915966808</v>
      </c>
      <c r="D31" s="50">
        <f>D17/(D13+D10)</f>
        <v>0.27606175082678658</v>
      </c>
      <c r="E31" s="50">
        <f>E17/(E13+E10)</f>
        <v>0.1194076798374023</v>
      </c>
      <c r="F31" s="51">
        <f>F17/(F13+F10)</f>
        <v>4.6651183227669327E-2</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C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0.28999999999999998</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3314000000</v>
      </c>
      <c r="D4" s="27">
        <v>3531000000</v>
      </c>
      <c r="E4" s="27">
        <v>3241000000</v>
      </c>
      <c r="F4" s="28">
        <v>3088000000</v>
      </c>
      <c r="G4" s="20"/>
      <c r="H4" s="20"/>
      <c r="I4" s="20"/>
      <c r="J4" s="20"/>
      <c r="K4" s="20"/>
      <c r="L4" s="20"/>
      <c r="M4" s="20"/>
      <c r="N4" s="20"/>
      <c r="O4" s="20"/>
      <c r="P4" s="20"/>
      <c r="Q4" s="20"/>
      <c r="R4" s="20"/>
      <c r="S4" s="20"/>
      <c r="T4" s="20"/>
      <c r="U4" s="20"/>
      <c r="V4" s="20"/>
    </row>
    <row r="5" spans="1:22" ht="19" x14ac:dyDescent="0.25">
      <c r="A5" s="20"/>
      <c r="B5" s="29" t="s">
        <v>547</v>
      </c>
      <c r="C5" s="27">
        <v>8151000000</v>
      </c>
      <c r="D5" s="27">
        <v>8263000000</v>
      </c>
      <c r="E5" s="27">
        <v>8420000000</v>
      </c>
      <c r="F5" s="28">
        <v>6109000000</v>
      </c>
      <c r="G5" s="20"/>
      <c r="H5" s="20"/>
      <c r="I5" s="20"/>
      <c r="J5" s="20"/>
      <c r="K5" s="20"/>
      <c r="L5" s="20"/>
      <c r="M5" s="20"/>
      <c r="N5" s="20"/>
      <c r="O5" s="20"/>
      <c r="P5" s="20"/>
      <c r="Q5" s="20"/>
      <c r="R5" s="20"/>
      <c r="S5" s="20"/>
      <c r="T5" s="20"/>
      <c r="U5" s="20"/>
      <c r="V5" s="20"/>
    </row>
    <row r="6" spans="1:22" ht="19" x14ac:dyDescent="0.25">
      <c r="A6" s="20"/>
      <c r="B6" s="29" t="s">
        <v>548</v>
      </c>
      <c r="C6" s="27">
        <v>38699000000</v>
      </c>
      <c r="D6" s="27">
        <v>32109000000</v>
      </c>
      <c r="E6" s="27">
        <v>38774000000</v>
      </c>
      <c r="F6" s="28">
        <v>33252000000</v>
      </c>
      <c r="G6" s="20"/>
      <c r="H6" s="20"/>
      <c r="I6" s="20"/>
      <c r="J6" s="20"/>
      <c r="K6" s="20"/>
      <c r="L6" s="20"/>
      <c r="M6" s="20"/>
      <c r="N6" s="20"/>
      <c r="O6" s="20"/>
      <c r="P6" s="20"/>
      <c r="Q6" s="20"/>
      <c r="R6" s="20"/>
      <c r="S6" s="20"/>
      <c r="T6" s="20"/>
      <c r="U6" s="20"/>
      <c r="V6" s="20"/>
    </row>
    <row r="7" spans="1:22" ht="19" x14ac:dyDescent="0.25">
      <c r="A7" s="20"/>
      <c r="B7" s="29" t="s">
        <v>549</v>
      </c>
      <c r="C7" s="27">
        <v>9454000000</v>
      </c>
      <c r="D7" s="27">
        <v>8853000000</v>
      </c>
      <c r="E7" s="27">
        <v>9024000000</v>
      </c>
      <c r="F7" s="28">
        <v>6865000000</v>
      </c>
      <c r="G7" s="20"/>
      <c r="H7" s="20"/>
      <c r="I7" s="20"/>
      <c r="J7" s="20"/>
      <c r="K7" s="20"/>
      <c r="L7" s="20"/>
      <c r="M7" s="20"/>
      <c r="N7" s="20"/>
      <c r="O7" s="20"/>
      <c r="P7" s="20"/>
      <c r="Q7" s="20"/>
      <c r="R7" s="20"/>
      <c r="S7" s="20"/>
      <c r="T7" s="20"/>
      <c r="U7" s="20"/>
      <c r="V7" s="20"/>
    </row>
    <row r="8" spans="1:22" ht="19" x14ac:dyDescent="0.25">
      <c r="A8" s="20"/>
      <c r="B8" s="29" t="s">
        <v>550</v>
      </c>
      <c r="C8" s="27">
        <v>16563000000</v>
      </c>
      <c r="D8" s="27">
        <v>14752000000</v>
      </c>
      <c r="E8" s="27">
        <v>14401000000</v>
      </c>
      <c r="F8" s="28">
        <v>12633000000</v>
      </c>
      <c r="G8" s="20"/>
      <c r="H8" s="20"/>
      <c r="I8" s="20"/>
      <c r="J8" s="20"/>
      <c r="K8" s="20"/>
      <c r="L8" s="20"/>
      <c r="M8" s="20"/>
      <c r="N8" s="20"/>
      <c r="O8" s="20"/>
      <c r="P8" s="20"/>
      <c r="Q8" s="20"/>
      <c r="R8" s="20"/>
      <c r="S8" s="20"/>
      <c r="T8" s="20"/>
      <c r="U8" s="20"/>
      <c r="V8" s="20"/>
    </row>
    <row r="9" spans="1:22" ht="19" x14ac:dyDescent="0.25">
      <c r="A9" s="20"/>
      <c r="B9" s="29" t="s">
        <v>551</v>
      </c>
      <c r="C9" s="27">
        <v>26017000000</v>
      </c>
      <c r="D9" s="27">
        <v>23605000000</v>
      </c>
      <c r="E9" s="27">
        <v>23425000000</v>
      </c>
      <c r="F9" s="28">
        <v>19498000000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-30594000000</v>
      </c>
      <c r="D12" s="27">
        <v>-32767000000</v>
      </c>
      <c r="E12" s="27">
        <v>-23626000000</v>
      </c>
      <c r="F12" s="28">
        <v>-23130000000</v>
      </c>
      <c r="G12" s="20"/>
      <c r="H12" s="20"/>
      <c r="I12" s="20"/>
      <c r="J12" s="20"/>
      <c r="K12" s="20"/>
      <c r="L12" s="20"/>
      <c r="M12" s="20"/>
      <c r="N12" s="20"/>
      <c r="O12" s="20"/>
      <c r="P12" s="20"/>
      <c r="Q12" s="20"/>
      <c r="R12" s="20"/>
      <c r="S12" s="20"/>
      <c r="T12" s="20"/>
      <c r="U12" s="20"/>
      <c r="V12" s="20"/>
    </row>
    <row r="13" spans="1:22" ht="19" x14ac:dyDescent="0.25">
      <c r="A13" s="20"/>
      <c r="B13" s="29" t="s">
        <v>555</v>
      </c>
      <c r="C13" s="27">
        <v>12682000000</v>
      </c>
      <c r="D13" s="27">
        <v>8504000000</v>
      </c>
      <c r="E13" s="27">
        <v>15349000000</v>
      </c>
      <c r="F13" s="28">
        <v>13754000000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3164000000</v>
      </c>
      <c r="D15" s="27">
        <v>2798000000</v>
      </c>
      <c r="E15" s="27">
        <v>2054000000</v>
      </c>
      <c r="F15" s="28">
        <v>2205000000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3585000000</v>
      </c>
      <c r="D17" s="34">
        <v>642000000</v>
      </c>
      <c r="E17" s="34">
        <v>-445000000</v>
      </c>
      <c r="F17" s="35">
        <v>-2745000000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1.0817742908871455</v>
      </c>
      <c r="D24" s="50">
        <f>D17/(D4)</f>
        <v>0.18181818181818182</v>
      </c>
      <c r="E24" s="50">
        <f>E17/(E4)</f>
        <v>-0.1373033014501697</v>
      </c>
      <c r="F24" s="51">
        <f>F17/(F4)</f>
        <v>-0.88892487046632129</v>
      </c>
      <c r="G24" s="46">
        <f>(IF(C24 &gt; 0.5, 100, IF(C24 &gt;= 0.2, 50, 0))) +
  (IF(D24 &gt; 0.5, 100, IF(D24 &gt;= 0.2, 50, 0))) +
  (IF(E24 &gt; 0.5, 100, IF(E24 &gt;= 0.2, 50, 0))) +
  (IF(F24 &gt; 0.5, 100, IF(F24 &gt;= 0.2, 50, 0)))</f>
        <v>100</v>
      </c>
      <c r="H24" s="47" t="s">
        <v>571</v>
      </c>
      <c r="I24" s="20"/>
      <c r="J24" s="20"/>
      <c r="K24" s="20"/>
      <c r="L24" s="20"/>
      <c r="M24" s="20"/>
      <c r="N24" s="20"/>
      <c r="O24" s="20"/>
      <c r="P24" s="20"/>
      <c r="Q24" s="20"/>
      <c r="R24" s="20"/>
      <c r="S24" s="20"/>
      <c r="T24" s="20"/>
      <c r="U24" s="20"/>
      <c r="V24" s="20"/>
    </row>
    <row r="25" spans="1:22" x14ac:dyDescent="0.2">
      <c r="A25" s="20"/>
      <c r="B25" s="39" t="s">
        <v>487</v>
      </c>
      <c r="C25" s="50">
        <f>C17/C6</f>
        <v>9.2638052662859502E-2</v>
      </c>
      <c r="D25" s="50">
        <f>D17/D6</f>
        <v>1.999439409511352E-2</v>
      </c>
      <c r="E25" s="50">
        <f>E17/E6</f>
        <v>-1.1476762779181925E-2</v>
      </c>
      <c r="F25" s="51">
        <f>F17/F6</f>
        <v>-8.2551425478166726E-2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0.42799555544070905</v>
      </c>
      <c r="D26" s="50">
        <f>D8/D6</f>
        <v>0.45943504936310692</v>
      </c>
      <c r="E26" s="50">
        <f>E8/E6</f>
        <v>0.37140867591685151</v>
      </c>
      <c r="F26" s="51">
        <f>F8/F6</f>
        <v>0.37991699747383617</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2.0514903012143195</v>
      </c>
      <c r="D27" s="50">
        <f>D9/(D13+D10)</f>
        <v>2.7757525870178741</v>
      </c>
      <c r="E27" s="50">
        <f>E9/(E13+E10)</f>
        <v>1.5261580558994072</v>
      </c>
      <c r="F27" s="51">
        <f>F9/(F13+F10)</f>
        <v>1.4176239639377635</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0.1140105163449911</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0.28268411922409714</v>
      </c>
      <c r="D31" s="50">
        <f>D17/(D13+D10)</f>
        <v>7.5493885230479771E-2</v>
      </c>
      <c r="E31" s="50">
        <f>E17/(E13+E10)</f>
        <v>-2.8992116750276891E-2</v>
      </c>
      <c r="F31" s="51">
        <f>F17/(F13+F10)</f>
        <v>-0.19957830449323832</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D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0.33</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190619000</v>
      </c>
      <c r="D4" s="27">
        <v>194081000</v>
      </c>
      <c r="E4" s="27">
        <v>197463000</v>
      </c>
      <c r="F4" s="28">
        <v>200913000</v>
      </c>
      <c r="G4" s="20"/>
      <c r="H4" s="20"/>
      <c r="I4" s="20"/>
      <c r="J4" s="20"/>
      <c r="K4" s="20"/>
      <c r="L4" s="20"/>
      <c r="M4" s="20"/>
      <c r="N4" s="20"/>
      <c r="O4" s="20"/>
      <c r="P4" s="20"/>
      <c r="Q4" s="20"/>
      <c r="R4" s="20"/>
      <c r="S4" s="20"/>
      <c r="T4" s="20"/>
      <c r="U4" s="20"/>
      <c r="V4" s="20"/>
    </row>
    <row r="5" spans="1:22" ht="19" x14ac:dyDescent="0.25">
      <c r="A5" s="20"/>
      <c r="B5" s="29" t="s">
        <v>547</v>
      </c>
      <c r="C5" s="27">
        <v>0</v>
      </c>
      <c r="D5" s="27">
        <v>0</v>
      </c>
      <c r="E5" s="27">
        <v>0</v>
      </c>
      <c r="F5" s="28">
        <v>0</v>
      </c>
      <c r="G5" s="20"/>
      <c r="H5" s="20"/>
      <c r="I5" s="20"/>
      <c r="J5" s="20"/>
      <c r="K5" s="20"/>
      <c r="L5" s="20"/>
      <c r="M5" s="20"/>
      <c r="N5" s="20"/>
      <c r="O5" s="20"/>
      <c r="P5" s="20"/>
      <c r="Q5" s="20"/>
      <c r="R5" s="20"/>
      <c r="S5" s="20"/>
      <c r="T5" s="20"/>
      <c r="U5" s="20"/>
      <c r="V5" s="20"/>
    </row>
    <row r="6" spans="1:22" ht="19" x14ac:dyDescent="0.25">
      <c r="A6" s="20"/>
      <c r="B6" s="29" t="s">
        <v>548</v>
      </c>
      <c r="C6" s="27">
        <v>11373242000</v>
      </c>
      <c r="D6" s="27">
        <v>11038470000</v>
      </c>
      <c r="E6" s="27">
        <v>10775220000</v>
      </c>
      <c r="F6" s="28">
        <v>9637533000</v>
      </c>
      <c r="G6" s="20"/>
      <c r="H6" s="20"/>
      <c r="I6" s="20"/>
      <c r="J6" s="20"/>
      <c r="K6" s="20"/>
      <c r="L6" s="20"/>
      <c r="M6" s="20"/>
      <c r="N6" s="20"/>
      <c r="O6" s="20"/>
      <c r="P6" s="20"/>
      <c r="Q6" s="20"/>
      <c r="R6" s="20"/>
      <c r="S6" s="20"/>
      <c r="T6" s="20"/>
      <c r="U6" s="20"/>
      <c r="V6" s="20"/>
    </row>
    <row r="7" spans="1:22" ht="19" x14ac:dyDescent="0.25">
      <c r="A7" s="20"/>
      <c r="B7" s="29" t="s">
        <v>549</v>
      </c>
      <c r="C7" s="27">
        <v>848924000</v>
      </c>
      <c r="D7" s="27">
        <v>751799000</v>
      </c>
      <c r="E7" s="27">
        <v>645745000</v>
      </c>
      <c r="F7" s="28">
        <v>568532000</v>
      </c>
      <c r="G7" s="20"/>
      <c r="H7" s="20"/>
      <c r="I7" s="20"/>
      <c r="J7" s="20"/>
      <c r="K7" s="20"/>
      <c r="L7" s="20"/>
      <c r="M7" s="20"/>
      <c r="N7" s="20"/>
      <c r="O7" s="20"/>
      <c r="P7" s="20"/>
      <c r="Q7" s="20"/>
      <c r="R7" s="20"/>
      <c r="S7" s="20"/>
      <c r="T7" s="20"/>
      <c r="U7" s="20"/>
      <c r="V7" s="20"/>
    </row>
    <row r="8" spans="1:22" ht="19" x14ac:dyDescent="0.25">
      <c r="A8" s="20"/>
      <c r="B8" s="29" t="s">
        <v>550</v>
      </c>
      <c r="C8" s="27">
        <v>5571877000</v>
      </c>
      <c r="D8" s="27">
        <v>5348526000</v>
      </c>
      <c r="E8" s="27">
        <v>5355729000</v>
      </c>
      <c r="F8" s="28">
        <v>4954116000</v>
      </c>
      <c r="G8" s="20"/>
      <c r="H8" s="20"/>
      <c r="I8" s="20"/>
      <c r="J8" s="20"/>
      <c r="K8" s="20"/>
      <c r="L8" s="20"/>
      <c r="M8" s="20"/>
      <c r="N8" s="20"/>
      <c r="O8" s="20"/>
      <c r="P8" s="20"/>
      <c r="Q8" s="20"/>
      <c r="R8" s="20"/>
      <c r="S8" s="20"/>
      <c r="T8" s="20"/>
      <c r="U8" s="20"/>
      <c r="V8" s="20"/>
    </row>
    <row r="9" spans="1:22" ht="19" x14ac:dyDescent="0.25">
      <c r="A9" s="20"/>
      <c r="B9" s="29" t="s">
        <v>551</v>
      </c>
      <c r="C9" s="27">
        <v>6420801000</v>
      </c>
      <c r="D9" s="27">
        <v>6100325000</v>
      </c>
      <c r="E9" s="27">
        <v>6001474000</v>
      </c>
      <c r="F9" s="28">
        <v>5522648000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44615000</v>
      </c>
      <c r="D11" s="27">
        <v>44615000</v>
      </c>
      <c r="E11" s="27">
        <v>44765000</v>
      </c>
      <c r="F11" s="28">
        <v>44765000</v>
      </c>
      <c r="G11" s="20"/>
      <c r="H11" s="20"/>
      <c r="I11" s="20"/>
      <c r="J11" s="20"/>
      <c r="K11" s="20"/>
      <c r="L11" s="20"/>
      <c r="M11" s="20"/>
      <c r="N11" s="20"/>
      <c r="O11" s="20"/>
      <c r="P11" s="20"/>
      <c r="Q11" s="20"/>
      <c r="R11" s="20"/>
      <c r="S11" s="20"/>
      <c r="T11" s="20"/>
      <c r="U11" s="20"/>
      <c r="V11" s="20"/>
    </row>
    <row r="12" spans="1:22" ht="19" x14ac:dyDescent="0.25">
      <c r="A12" s="20"/>
      <c r="B12" s="29" t="s">
        <v>554</v>
      </c>
      <c r="C12" s="27">
        <v>-3554892000</v>
      </c>
      <c r="D12" s="27">
        <v>-3451587000</v>
      </c>
      <c r="E12" s="27">
        <v>-3485080000</v>
      </c>
      <c r="F12" s="28">
        <v>-2685770000</v>
      </c>
      <c r="G12" s="20"/>
      <c r="H12" s="20"/>
      <c r="I12" s="20"/>
      <c r="J12" s="20"/>
      <c r="K12" s="20"/>
      <c r="L12" s="20"/>
      <c r="M12" s="20"/>
      <c r="N12" s="20"/>
      <c r="O12" s="20"/>
      <c r="P12" s="20"/>
      <c r="Q12" s="20"/>
      <c r="R12" s="20"/>
      <c r="S12" s="20"/>
      <c r="T12" s="20"/>
      <c r="U12" s="20"/>
      <c r="V12" s="20"/>
    </row>
    <row r="13" spans="1:22" ht="19" x14ac:dyDescent="0.25">
      <c r="A13" s="20"/>
      <c r="B13" s="29" t="s">
        <v>555</v>
      </c>
      <c r="C13" s="27">
        <v>4952441000</v>
      </c>
      <c r="D13" s="27">
        <v>4938145000</v>
      </c>
      <c r="E13" s="27">
        <v>4773746000</v>
      </c>
      <c r="F13" s="28">
        <v>4114885000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832664000</v>
      </c>
      <c r="D17" s="34">
        <v>820071000</v>
      </c>
      <c r="E17" s="34">
        <v>663960000</v>
      </c>
      <c r="F17" s="35">
        <v>604316000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Pass</v>
      </c>
      <c r="E23" s="44" t="str">
        <f>IF(E17&gt;E7, "Pass", "Fail")</f>
        <v>Pass</v>
      </c>
      <c r="F23" s="49" t="str">
        <f>IF(F17&gt;F7, "Pass", "Fail")</f>
        <v>Pass</v>
      </c>
      <c r="G23" s="46">
        <f>(COUNTIF(C23:F23, "Pass") * 100) + (COUNTIF(C23:F23, "Fail") * 0)</f>
        <v>300</v>
      </c>
      <c r="H23" s="47" t="s">
        <v>570</v>
      </c>
      <c r="I23" s="20"/>
      <c r="J23" s="20"/>
      <c r="K23" s="20"/>
      <c r="L23" s="20"/>
      <c r="M23" s="20"/>
      <c r="N23" s="20"/>
      <c r="O23" s="20"/>
      <c r="P23" s="20"/>
      <c r="Q23" s="20"/>
      <c r="R23" s="20"/>
      <c r="S23" s="20"/>
      <c r="T23" s="20"/>
      <c r="U23" s="20"/>
      <c r="V23" s="20"/>
    </row>
    <row r="24" spans="1:22" x14ac:dyDescent="0.2">
      <c r="A24" s="20"/>
      <c r="B24" s="39" t="s">
        <v>499</v>
      </c>
      <c r="C24" s="50">
        <f>C17/(C4)</f>
        <v>4.3682109338523443</v>
      </c>
      <c r="D24" s="50">
        <f>D17/(D4)</f>
        <v>4.2254058872326503</v>
      </c>
      <c r="E24" s="50">
        <f>E17/(E4)</f>
        <v>3.3624527126600934</v>
      </c>
      <c r="F24" s="51">
        <f>F17/(F4)</f>
        <v>3.0078491685455893</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7.3212545727946346E-2</v>
      </c>
      <c r="D25" s="50">
        <f>D17/D6</f>
        <v>7.429208939282346E-2</v>
      </c>
      <c r="E25" s="50">
        <f>E17/E6</f>
        <v>6.1619159516000603E-2</v>
      </c>
      <c r="F25" s="51">
        <f>F17/F6</f>
        <v>6.2704428612592039E-2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0.4899110561438858</v>
      </c>
      <c r="D26" s="50">
        <f>D8/D6</f>
        <v>0.48453508502537035</v>
      </c>
      <c r="E26" s="50">
        <f>E8/E6</f>
        <v>0.49704126690684736</v>
      </c>
      <c r="F26" s="51">
        <f>F8/F6</f>
        <v>0.51404399860420713</v>
      </c>
      <c r="G26" s="46">
        <f>(IF(C26 &lt; 0.5, 100, 0)) +
  (IF(D26 &lt; 0.5, 100, 0)) +
  (IF(E26 &lt; 0.5, 100, 0)) +
  (IF(F26 &lt; 0.5, 100, 0))</f>
        <v>300</v>
      </c>
      <c r="H26" s="47" t="s">
        <v>573</v>
      </c>
      <c r="I26" s="20"/>
      <c r="J26" s="20"/>
      <c r="K26" s="20"/>
      <c r="L26" s="20"/>
      <c r="M26" s="20"/>
      <c r="N26" s="20"/>
      <c r="O26" s="20"/>
      <c r="P26" s="20"/>
      <c r="Q26" s="20"/>
      <c r="R26" s="20"/>
      <c r="S26" s="20"/>
      <c r="T26" s="20"/>
      <c r="U26" s="20"/>
      <c r="V26" s="20"/>
    </row>
    <row r="27" spans="1:22" x14ac:dyDescent="0.2">
      <c r="A27" s="20"/>
      <c r="B27" s="39" t="s">
        <v>574</v>
      </c>
      <c r="C27" s="50">
        <f>C9/(C13+C10)</f>
        <v>1.2964921742631563</v>
      </c>
      <c r="D27" s="50">
        <f>D9/(D13+D10)</f>
        <v>1.2353474837211138</v>
      </c>
      <c r="E27" s="50">
        <f>E9/(E13+E10)</f>
        <v>1.2571833524448095</v>
      </c>
      <c r="F27" s="51">
        <f>F9/(F13+F10)</f>
        <v>1.3421147857109008</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Fail</v>
      </c>
      <c r="D28" s="52" t="str">
        <f>IF(D11=0, "Pass", "Fail")</f>
        <v>Fail</v>
      </c>
      <c r="E28" s="52" t="str">
        <f>IF(E11=0, "Pass", "Fail")</f>
        <v>Fail</v>
      </c>
      <c r="F28" s="53" t="str">
        <f>IF(F11=0, "Pass", "Fail")</f>
        <v>Fail</v>
      </c>
      <c r="G28" s="46">
        <f>(COUNTIF(C28:F28, "Pass") * 100) + (COUNTIF(C28:F28, "Fail") * 0)</f>
        <v>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0.10597618866631579</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0.16813203832211226</v>
      </c>
      <c r="D31" s="50">
        <f>D17/(D13+D10)</f>
        <v>0.16606863508463199</v>
      </c>
      <c r="E31" s="50">
        <f>E17/(E13+E10)</f>
        <v>0.13908574105115773</v>
      </c>
      <c r="F31" s="51">
        <f>F17/(F13+F10)</f>
        <v>0.14686096938310547</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E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611</v>
      </c>
      <c r="D2" s="23" t="s">
        <v>607</v>
      </c>
      <c r="E2" s="23" t="s">
        <v>608</v>
      </c>
      <c r="F2" s="23" t="s">
        <v>609</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0.55833333333333335</v>
      </c>
      <c r="J2" s="20"/>
      <c r="K2" s="20"/>
      <c r="L2" s="20"/>
      <c r="M2" s="20"/>
      <c r="N2" s="20"/>
      <c r="O2" s="20"/>
      <c r="P2" s="20"/>
      <c r="Q2" s="20"/>
      <c r="R2" s="20"/>
      <c r="S2" s="20"/>
      <c r="T2" s="20"/>
      <c r="U2" s="20"/>
      <c r="V2" s="20"/>
    </row>
    <row r="3" spans="1:22" ht="19" x14ac:dyDescent="0.25">
      <c r="A3" s="20"/>
      <c r="B3" s="26" t="s">
        <v>545</v>
      </c>
      <c r="C3" s="27">
        <v>1742136000</v>
      </c>
      <c r="D3" s="27">
        <v>1603451000</v>
      </c>
      <c r="E3" s="27">
        <v>1499218000</v>
      </c>
      <c r="F3" s="28">
        <v>1168215000</v>
      </c>
      <c r="G3" s="20"/>
      <c r="H3" s="20"/>
      <c r="I3" s="20"/>
      <c r="J3" s="20"/>
      <c r="K3" s="20"/>
      <c r="L3" s="20"/>
      <c r="M3" s="20"/>
      <c r="N3" s="20"/>
      <c r="O3" s="20"/>
      <c r="P3" s="20"/>
      <c r="Q3" s="20"/>
      <c r="R3" s="20"/>
      <c r="S3" s="20"/>
      <c r="T3" s="20"/>
      <c r="U3" s="20"/>
      <c r="V3" s="20"/>
    </row>
    <row r="4" spans="1:22" ht="19" x14ac:dyDescent="0.25">
      <c r="A4" s="20"/>
      <c r="B4" s="29" t="s">
        <v>546</v>
      </c>
      <c r="C4" s="27">
        <v>2756865000</v>
      </c>
      <c r="D4" s="27">
        <v>2570536000</v>
      </c>
      <c r="E4" s="27">
        <v>2396732000</v>
      </c>
      <c r="F4" s="28">
        <v>2500409000</v>
      </c>
      <c r="G4" s="20"/>
      <c r="H4" s="20"/>
      <c r="I4" s="20"/>
      <c r="J4" s="20"/>
      <c r="K4" s="20"/>
      <c r="L4" s="20"/>
      <c r="M4" s="20"/>
      <c r="N4" s="20"/>
      <c r="O4" s="20"/>
      <c r="P4" s="20"/>
      <c r="Q4" s="20"/>
      <c r="R4" s="20"/>
      <c r="S4" s="20"/>
      <c r="T4" s="20"/>
      <c r="U4" s="20"/>
      <c r="V4" s="20"/>
    </row>
    <row r="5" spans="1:22" ht="19" x14ac:dyDescent="0.25">
      <c r="A5" s="20"/>
      <c r="B5" s="29" t="s">
        <v>547</v>
      </c>
      <c r="C5" s="27">
        <v>10870000</v>
      </c>
      <c r="D5" s="27">
        <v>10870000</v>
      </c>
      <c r="E5" s="27">
        <v>10870000</v>
      </c>
      <c r="F5" s="28">
        <v>10870000</v>
      </c>
      <c r="G5" s="20"/>
      <c r="H5" s="20"/>
      <c r="I5" s="20"/>
      <c r="J5" s="20"/>
      <c r="K5" s="20"/>
      <c r="L5" s="20"/>
      <c r="M5" s="20"/>
      <c r="N5" s="20"/>
      <c r="O5" s="20"/>
      <c r="P5" s="20"/>
      <c r="Q5" s="20"/>
      <c r="R5" s="20"/>
      <c r="S5" s="20"/>
      <c r="T5" s="20"/>
      <c r="U5" s="20"/>
      <c r="V5" s="20"/>
    </row>
    <row r="6" spans="1:22" ht="19" x14ac:dyDescent="0.25">
      <c r="A6" s="20"/>
      <c r="B6" s="29" t="s">
        <v>548</v>
      </c>
      <c r="C6" s="27">
        <v>5707011000</v>
      </c>
      <c r="D6" s="27">
        <v>5370411000</v>
      </c>
      <c r="E6" s="27">
        <v>4764379000</v>
      </c>
      <c r="F6" s="28">
        <v>5089969000</v>
      </c>
      <c r="G6" s="20"/>
      <c r="H6" s="20"/>
      <c r="I6" s="20"/>
      <c r="J6" s="20"/>
      <c r="K6" s="20"/>
      <c r="L6" s="20"/>
      <c r="M6" s="20"/>
      <c r="N6" s="20"/>
      <c r="O6" s="20"/>
      <c r="P6" s="20"/>
      <c r="Q6" s="20"/>
      <c r="R6" s="20"/>
      <c r="S6" s="20"/>
      <c r="T6" s="20"/>
      <c r="U6" s="20"/>
      <c r="V6" s="20"/>
    </row>
    <row r="7" spans="1:22" ht="19" x14ac:dyDescent="0.25">
      <c r="A7" s="20"/>
      <c r="B7" s="29" t="s">
        <v>549</v>
      </c>
      <c r="C7" s="27">
        <v>1658191000</v>
      </c>
      <c r="D7" s="27">
        <v>1681775000</v>
      </c>
      <c r="E7" s="27">
        <v>1558010000</v>
      </c>
      <c r="F7" s="28">
        <v>1343713000</v>
      </c>
      <c r="G7" s="20"/>
      <c r="H7" s="20"/>
      <c r="I7" s="20"/>
      <c r="J7" s="20"/>
      <c r="K7" s="20"/>
      <c r="L7" s="20"/>
      <c r="M7" s="20"/>
      <c r="N7" s="20"/>
      <c r="O7" s="20"/>
      <c r="P7" s="20"/>
      <c r="Q7" s="20"/>
      <c r="R7" s="20"/>
      <c r="S7" s="20"/>
      <c r="T7" s="20"/>
      <c r="U7" s="20"/>
      <c r="V7" s="20"/>
    </row>
    <row r="8" spans="1:22" ht="19" x14ac:dyDescent="0.25">
      <c r="A8" s="20"/>
      <c r="B8" s="29" t="s">
        <v>550</v>
      </c>
      <c r="C8" s="27">
        <v>1769492000</v>
      </c>
      <c r="D8" s="27">
        <v>1728825000</v>
      </c>
      <c r="E8" s="27">
        <v>1670996000</v>
      </c>
      <c r="F8" s="28">
        <v>1746707000</v>
      </c>
      <c r="G8" s="20"/>
      <c r="H8" s="20"/>
      <c r="I8" s="20"/>
      <c r="J8" s="20"/>
      <c r="K8" s="20"/>
      <c r="L8" s="20"/>
      <c r="M8" s="20"/>
      <c r="N8" s="20"/>
      <c r="O8" s="20"/>
      <c r="P8" s="20"/>
      <c r="Q8" s="20"/>
      <c r="R8" s="20"/>
      <c r="S8" s="20"/>
      <c r="T8" s="20"/>
      <c r="U8" s="20"/>
      <c r="V8" s="20"/>
    </row>
    <row r="9" spans="1:22" ht="19" x14ac:dyDescent="0.25">
      <c r="A9" s="20"/>
      <c r="B9" s="29" t="s">
        <v>551</v>
      </c>
      <c r="C9" s="27">
        <v>3427683000</v>
      </c>
      <c r="D9" s="27">
        <v>3410600000</v>
      </c>
      <c r="E9" s="27">
        <v>3229006000</v>
      </c>
      <c r="F9" s="28">
        <v>3090420000</v>
      </c>
      <c r="G9" s="20"/>
      <c r="H9" s="20"/>
      <c r="I9" s="20"/>
      <c r="J9" s="20"/>
      <c r="K9" s="20"/>
      <c r="L9" s="20"/>
      <c r="M9" s="20"/>
      <c r="N9" s="20"/>
      <c r="O9" s="20"/>
      <c r="P9" s="20"/>
      <c r="Q9" s="20"/>
      <c r="R9" s="20"/>
      <c r="S9" s="20"/>
      <c r="T9" s="20"/>
      <c r="U9" s="20"/>
      <c r="V9" s="20"/>
    </row>
    <row r="10" spans="1:22" ht="19" x14ac:dyDescent="0.25">
      <c r="A10" s="20"/>
      <c r="B10" s="29" t="s">
        <v>552</v>
      </c>
      <c r="C10" s="27">
        <v>83032000</v>
      </c>
      <c r="D10" s="27">
        <v>60470000</v>
      </c>
      <c r="E10" s="27">
        <v>53478000</v>
      </c>
      <c r="F10" s="28">
        <v>37801000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1286765000</v>
      </c>
      <c r="D12" s="27">
        <v>995773000</v>
      </c>
      <c r="E12" s="27">
        <v>653376000</v>
      </c>
      <c r="F12" s="28">
        <v>1189422000</v>
      </c>
      <c r="G12" s="20"/>
      <c r="H12" s="20"/>
      <c r="I12" s="20"/>
      <c r="J12" s="20"/>
      <c r="K12" s="20"/>
      <c r="L12" s="20"/>
      <c r="M12" s="20"/>
      <c r="N12" s="20"/>
      <c r="O12" s="20"/>
      <c r="P12" s="20"/>
      <c r="Q12" s="20"/>
      <c r="R12" s="20"/>
      <c r="S12" s="20"/>
      <c r="T12" s="20"/>
      <c r="U12" s="20"/>
      <c r="V12" s="20"/>
    </row>
    <row r="13" spans="1:22" ht="19" x14ac:dyDescent="0.25">
      <c r="A13" s="20"/>
      <c r="B13" s="29" t="s">
        <v>555</v>
      </c>
      <c r="C13" s="27">
        <v>2279328000</v>
      </c>
      <c r="D13" s="27">
        <v>1959811000</v>
      </c>
      <c r="E13" s="27">
        <v>1535373000</v>
      </c>
      <c r="F13" s="28">
        <v>1999549000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1476266000</v>
      </c>
      <c r="D17" s="34">
        <v>1481915000</v>
      </c>
      <c r="E17" s="34">
        <v>1059265000</v>
      </c>
      <c r="F17" s="35">
        <v>810355000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0.5354872291534043</v>
      </c>
      <c r="D24" s="50">
        <f>D17/(D4)</f>
        <v>0.57650038746782772</v>
      </c>
      <c r="E24" s="50">
        <f>E17/(E4)</f>
        <v>0.44196222189214313</v>
      </c>
      <c r="F24" s="51">
        <f>F17/(F4)</f>
        <v>0.32408897904302858</v>
      </c>
      <c r="G24" s="46">
        <f>(IF(C24 &gt; 0.5, 100, IF(C24 &gt;= 0.2, 50, 0))) +
  (IF(D24 &gt; 0.5, 100, IF(D24 &gt;= 0.2, 50, 0))) +
  (IF(E24 &gt; 0.5, 100, IF(E24 &gt;= 0.2, 50, 0))) +
  (IF(F24 &gt; 0.5, 100, IF(F24 &gt;= 0.2, 50, 0)))</f>
        <v>300</v>
      </c>
      <c r="H24" s="47" t="s">
        <v>571</v>
      </c>
      <c r="I24" s="20"/>
      <c r="J24" s="20"/>
      <c r="K24" s="20"/>
      <c r="L24" s="20"/>
      <c r="M24" s="20"/>
      <c r="N24" s="20"/>
      <c r="O24" s="20"/>
      <c r="P24" s="20"/>
      <c r="Q24" s="20"/>
      <c r="R24" s="20"/>
      <c r="S24" s="20"/>
      <c r="T24" s="20"/>
      <c r="U24" s="20"/>
      <c r="V24" s="20"/>
    </row>
    <row r="25" spans="1:22" x14ac:dyDescent="0.2">
      <c r="A25" s="20"/>
      <c r="B25" s="39" t="s">
        <v>487</v>
      </c>
      <c r="C25" s="50">
        <f>C17/C6</f>
        <v>0.25867586377527568</v>
      </c>
      <c r="D25" s="50">
        <f>D17/D6</f>
        <v>0.27594070546928345</v>
      </c>
      <c r="E25" s="50">
        <f>E17/E6</f>
        <v>0.22233012948801931</v>
      </c>
      <c r="F25" s="51">
        <f>F17/F6</f>
        <v>0.15920627414430225</v>
      </c>
      <c r="G25" s="46">
        <f>(IF(C25 &gt; 0.17, 100, IF(C25 &gt;= 0.1, 50, 0))) +
  (IF(D25 &gt; 0.17, 100, IF(D25 &gt;= 0.1, 50, 0))) +
  (IF(E25 &gt; 0.17, 100, IF(E25 &gt;= 0.1, 50, 0))) +
  (IF(F25 &gt; 0.17, 100, IF(F25 &gt;= 0.1, 50, 0)))</f>
        <v>350</v>
      </c>
      <c r="H25" s="47" t="s">
        <v>572</v>
      </c>
      <c r="I25" s="20"/>
      <c r="J25" s="20"/>
      <c r="K25" s="20"/>
      <c r="L25" s="20"/>
      <c r="M25" s="20"/>
      <c r="N25" s="20"/>
      <c r="O25" s="20"/>
      <c r="P25" s="20"/>
      <c r="Q25" s="20"/>
      <c r="R25" s="20"/>
      <c r="S25" s="20"/>
      <c r="T25" s="20"/>
      <c r="U25" s="20"/>
      <c r="V25" s="20"/>
    </row>
    <row r="26" spans="1:22" x14ac:dyDescent="0.2">
      <c r="A26" s="20"/>
      <c r="B26" s="39" t="s">
        <v>489</v>
      </c>
      <c r="C26" s="50">
        <f>C8/C6</f>
        <v>0.31005582431854434</v>
      </c>
      <c r="D26" s="50">
        <f>D8/D6</f>
        <v>0.32191670246467169</v>
      </c>
      <c r="E26" s="50">
        <f>E8/E6</f>
        <v>0.35072692579662534</v>
      </c>
      <c r="F26" s="51">
        <f>F8/F6</f>
        <v>0.34316653009085124</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1.450957093753704</v>
      </c>
      <c r="D27" s="50">
        <f>D9/(D13+D10)</f>
        <v>1.688181000563783</v>
      </c>
      <c r="E27" s="50">
        <f>E9/(E13+E10)</f>
        <v>2.0322900007615567</v>
      </c>
      <c r="F27" s="51">
        <f>F9/(F13+F10)</f>
        <v>1.5168822244582423</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0.12186411267879965</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0.62491152914881731</v>
      </c>
      <c r="D31" s="50">
        <f>D17/(D13+D10)</f>
        <v>0.73351924806499691</v>
      </c>
      <c r="E31" s="50">
        <f>E17/(E13+E10)</f>
        <v>0.66668617762143834</v>
      </c>
      <c r="F31" s="51">
        <f>F17/(F13+F10)</f>
        <v>0.39774952757258203</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F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0.56791666666666663</v>
      </c>
      <c r="J2" s="20"/>
      <c r="K2" s="20"/>
      <c r="L2" s="20"/>
      <c r="M2" s="20"/>
      <c r="N2" s="20"/>
      <c r="O2" s="20"/>
      <c r="P2" s="20"/>
      <c r="Q2" s="20"/>
      <c r="R2" s="20"/>
      <c r="S2" s="20"/>
      <c r="T2" s="20"/>
      <c r="U2" s="20"/>
      <c r="V2" s="20"/>
    </row>
    <row r="3" spans="1:22" ht="19" x14ac:dyDescent="0.25">
      <c r="A3" s="20"/>
      <c r="B3" s="26" t="s">
        <v>545</v>
      </c>
      <c r="C3" s="27">
        <v>743000000</v>
      </c>
      <c r="D3" s="27">
        <v>741000000</v>
      </c>
      <c r="E3" s="27">
        <v>621000000</v>
      </c>
      <c r="F3" s="28">
        <v>638000000</v>
      </c>
      <c r="G3" s="20"/>
      <c r="H3" s="20"/>
      <c r="I3" s="20"/>
      <c r="J3" s="20"/>
      <c r="K3" s="20"/>
      <c r="L3" s="20"/>
      <c r="M3" s="20"/>
      <c r="N3" s="20"/>
      <c r="O3" s="20"/>
      <c r="P3" s="20"/>
      <c r="Q3" s="20"/>
      <c r="R3" s="20"/>
      <c r="S3" s="20"/>
      <c r="T3" s="20"/>
      <c r="U3" s="20"/>
      <c r="V3" s="20"/>
    </row>
    <row r="4" spans="1:22" ht="19" x14ac:dyDescent="0.25">
      <c r="A4" s="20"/>
      <c r="B4" s="29" t="s">
        <v>546</v>
      </c>
      <c r="C4" s="27">
        <v>58227000000</v>
      </c>
      <c r="D4" s="27">
        <v>56981000000</v>
      </c>
      <c r="E4" s="27">
        <v>55972000000</v>
      </c>
      <c r="F4" s="28">
        <v>55092000000</v>
      </c>
      <c r="G4" s="20"/>
      <c r="H4" s="20"/>
      <c r="I4" s="20"/>
      <c r="J4" s="20"/>
      <c r="K4" s="20"/>
      <c r="L4" s="20"/>
      <c r="M4" s="20"/>
      <c r="N4" s="20"/>
      <c r="O4" s="20"/>
      <c r="P4" s="20"/>
      <c r="Q4" s="20"/>
      <c r="R4" s="20"/>
      <c r="S4" s="20"/>
      <c r="T4" s="20"/>
      <c r="U4" s="20"/>
      <c r="V4" s="20"/>
    </row>
    <row r="5" spans="1:22" ht="19" x14ac:dyDescent="0.25">
      <c r="A5" s="20"/>
      <c r="B5" s="29" t="s">
        <v>547</v>
      </c>
      <c r="C5" s="27">
        <v>0</v>
      </c>
      <c r="D5" s="27">
        <v>0</v>
      </c>
      <c r="E5" s="27">
        <v>0</v>
      </c>
      <c r="F5" s="28">
        <v>0</v>
      </c>
      <c r="G5" s="20"/>
      <c r="H5" s="20"/>
      <c r="I5" s="20"/>
      <c r="J5" s="20"/>
      <c r="K5" s="20"/>
      <c r="L5" s="20"/>
      <c r="M5" s="20"/>
      <c r="N5" s="20"/>
      <c r="O5" s="20"/>
      <c r="P5" s="20"/>
      <c r="Q5" s="20"/>
      <c r="R5" s="20"/>
      <c r="S5" s="20"/>
      <c r="T5" s="20"/>
      <c r="U5" s="20"/>
      <c r="V5" s="20"/>
    </row>
    <row r="6" spans="1:22" ht="19" x14ac:dyDescent="0.25">
      <c r="A6" s="20"/>
      <c r="B6" s="29" t="s">
        <v>548</v>
      </c>
      <c r="C6" s="27">
        <v>67132000000</v>
      </c>
      <c r="D6" s="27">
        <v>65449000000</v>
      </c>
      <c r="E6" s="27">
        <v>63525000000</v>
      </c>
      <c r="F6" s="28">
        <v>62398000000</v>
      </c>
      <c r="G6" s="20"/>
      <c r="H6" s="20"/>
      <c r="I6" s="20"/>
      <c r="J6" s="20"/>
      <c r="K6" s="20"/>
      <c r="L6" s="20"/>
      <c r="M6" s="20"/>
      <c r="N6" s="20"/>
      <c r="O6" s="20"/>
      <c r="P6" s="20"/>
      <c r="Q6" s="20"/>
      <c r="R6" s="20"/>
      <c r="S6" s="20"/>
      <c r="T6" s="20"/>
      <c r="U6" s="20"/>
      <c r="V6" s="20"/>
    </row>
    <row r="7" spans="1:22" ht="19" x14ac:dyDescent="0.25">
      <c r="A7" s="20"/>
      <c r="B7" s="29" t="s">
        <v>549</v>
      </c>
      <c r="C7" s="27">
        <v>5106000000</v>
      </c>
      <c r="D7" s="27">
        <v>5520000000</v>
      </c>
      <c r="E7" s="27">
        <v>5744000000</v>
      </c>
      <c r="F7" s="28">
        <v>4173000000</v>
      </c>
      <c r="G7" s="20"/>
      <c r="H7" s="20"/>
      <c r="I7" s="20"/>
      <c r="J7" s="20"/>
      <c r="K7" s="20"/>
      <c r="L7" s="20"/>
      <c r="M7" s="20"/>
      <c r="N7" s="20"/>
      <c r="O7" s="20"/>
      <c r="P7" s="20"/>
      <c r="Q7" s="20"/>
      <c r="R7" s="20"/>
      <c r="S7" s="20"/>
      <c r="T7" s="20"/>
      <c r="U7" s="20"/>
      <c r="V7" s="20"/>
    </row>
    <row r="8" spans="1:22" ht="19" x14ac:dyDescent="0.25">
      <c r="A8" s="20"/>
      <c r="B8" s="29" t="s">
        <v>550</v>
      </c>
      <c r="C8" s="27">
        <v>47238000000</v>
      </c>
      <c r="D8" s="27">
        <v>47766000000</v>
      </c>
      <c r="E8" s="27">
        <v>43620000000</v>
      </c>
      <c r="F8" s="28">
        <v>41267000000</v>
      </c>
      <c r="G8" s="20"/>
      <c r="H8" s="20"/>
      <c r="I8" s="20"/>
      <c r="J8" s="20"/>
      <c r="K8" s="20"/>
      <c r="L8" s="20"/>
      <c r="M8" s="20"/>
      <c r="N8" s="20"/>
      <c r="O8" s="20"/>
      <c r="P8" s="20"/>
      <c r="Q8" s="20"/>
      <c r="R8" s="20"/>
      <c r="S8" s="20"/>
      <c r="T8" s="20"/>
      <c r="U8" s="20"/>
      <c r="V8" s="20"/>
    </row>
    <row r="9" spans="1:22" ht="19" x14ac:dyDescent="0.25">
      <c r="A9" s="20"/>
      <c r="B9" s="29" t="s">
        <v>551</v>
      </c>
      <c r="C9" s="27">
        <v>52344000000</v>
      </c>
      <c r="D9" s="27">
        <v>53286000000</v>
      </c>
      <c r="E9" s="27">
        <v>49364000000</v>
      </c>
      <c r="F9" s="28">
        <v>45440000000</v>
      </c>
      <c r="G9" s="20"/>
      <c r="H9" s="20"/>
      <c r="I9" s="20"/>
      <c r="J9" s="20"/>
      <c r="K9" s="20"/>
      <c r="L9" s="20"/>
      <c r="M9" s="20"/>
      <c r="N9" s="20"/>
      <c r="O9" s="20"/>
      <c r="P9" s="20"/>
      <c r="Q9" s="20"/>
      <c r="R9" s="20"/>
      <c r="S9" s="20"/>
      <c r="T9" s="20"/>
      <c r="U9" s="20"/>
      <c r="V9" s="20"/>
    </row>
    <row r="10" spans="1:22" ht="19" x14ac:dyDescent="0.25">
      <c r="A10" s="20"/>
      <c r="B10" s="29" t="s">
        <v>552</v>
      </c>
      <c r="C10" s="27">
        <v>54666000000</v>
      </c>
      <c r="D10" s="27">
        <v>54004000000</v>
      </c>
      <c r="E10" s="27">
        <v>47734000000</v>
      </c>
      <c r="F10" s="28">
        <v>40420000000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62093000000</v>
      </c>
      <c r="D12" s="27">
        <v>58887000000</v>
      </c>
      <c r="E12" s="27">
        <v>55049000000</v>
      </c>
      <c r="F12" s="28">
        <v>51326000000</v>
      </c>
      <c r="G12" s="20"/>
      <c r="H12" s="20"/>
      <c r="I12" s="20"/>
      <c r="J12" s="20"/>
      <c r="K12" s="20"/>
      <c r="L12" s="20"/>
      <c r="M12" s="20"/>
      <c r="N12" s="20"/>
      <c r="O12" s="20"/>
      <c r="P12" s="20"/>
      <c r="Q12" s="20"/>
      <c r="R12" s="20"/>
      <c r="S12" s="20"/>
      <c r="T12" s="20"/>
      <c r="U12" s="20"/>
      <c r="V12" s="20"/>
    </row>
    <row r="13" spans="1:22" ht="19" x14ac:dyDescent="0.25">
      <c r="A13" s="20"/>
      <c r="B13" s="29" t="s">
        <v>555</v>
      </c>
      <c r="C13" s="27">
        <v>14788000000</v>
      </c>
      <c r="D13" s="27">
        <v>12163000000</v>
      </c>
      <c r="E13" s="27">
        <v>14161000000</v>
      </c>
      <c r="F13" s="28">
        <v>16958000000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8379000000</v>
      </c>
      <c r="D17" s="34">
        <v>9362000000</v>
      </c>
      <c r="E17" s="34">
        <v>9032000000</v>
      </c>
      <c r="F17" s="35">
        <v>8540000000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Fail</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f>C17/(C4)</f>
        <v>0.14390231335978154</v>
      </c>
      <c r="D24" s="50">
        <f>D17/(D4)</f>
        <v>0.16430038082869727</v>
      </c>
      <c r="E24" s="50">
        <f>E17/(E4)</f>
        <v>0.16136639748445653</v>
      </c>
      <c r="F24" s="51">
        <f>F17/(F4)</f>
        <v>0.1550134320772526</v>
      </c>
      <c r="G24" s="46">
        <f>(IF(C24 &gt; 0.5, 100, IF(C24 &gt;= 0.2, 50, 0))) +
  (IF(D24 &gt; 0.5, 100, IF(D24 &gt;= 0.2, 50, 0))) +
  (IF(E24 &gt; 0.5, 100, IF(E24 &gt;= 0.2, 50, 0))) +
  (IF(F24 &gt; 0.5, 100, IF(F24 &gt;= 0.2, 50, 0)))</f>
        <v>0</v>
      </c>
      <c r="H24" s="47" t="s">
        <v>571</v>
      </c>
      <c r="I24" s="20"/>
      <c r="J24" s="20"/>
      <c r="K24" s="20"/>
      <c r="L24" s="20"/>
      <c r="M24" s="20"/>
      <c r="N24" s="20"/>
      <c r="O24" s="20"/>
      <c r="P24" s="20"/>
      <c r="Q24" s="20"/>
      <c r="R24" s="20"/>
      <c r="S24" s="20"/>
      <c r="T24" s="20"/>
      <c r="U24" s="20"/>
      <c r="V24" s="20"/>
    </row>
    <row r="25" spans="1:22" x14ac:dyDescent="0.2">
      <c r="A25" s="20"/>
      <c r="B25" s="39" t="s">
        <v>487</v>
      </c>
      <c r="C25" s="50">
        <f>C17/C6</f>
        <v>0.12481379967824584</v>
      </c>
      <c r="D25" s="50">
        <f>D17/D6</f>
        <v>0.14304267444880747</v>
      </c>
      <c r="E25" s="50">
        <f>E17/E6</f>
        <v>0.14218024399842583</v>
      </c>
      <c r="F25" s="51">
        <f>F17/F6</f>
        <v>0.13686336100516042</v>
      </c>
      <c r="G25" s="46">
        <f>(IF(C25 &gt; 0.17, 100, IF(C25 &gt;= 0.1, 50, 0))) +
  (IF(D25 &gt; 0.17, 100, IF(D25 &gt;= 0.1, 50, 0))) +
  (IF(E25 &gt; 0.17, 100, IF(E25 &gt;= 0.1, 50, 0))) +
  (IF(F25 &gt; 0.17, 100, IF(F25 &gt;= 0.1, 50, 0)))</f>
        <v>200</v>
      </c>
      <c r="H25" s="47" t="s">
        <v>572</v>
      </c>
      <c r="I25" s="20"/>
      <c r="J25" s="20"/>
      <c r="K25" s="20"/>
      <c r="L25" s="20"/>
      <c r="M25" s="20"/>
      <c r="N25" s="20"/>
      <c r="O25" s="20"/>
      <c r="P25" s="20"/>
      <c r="Q25" s="20"/>
      <c r="R25" s="20"/>
      <c r="S25" s="20"/>
      <c r="T25" s="20"/>
      <c r="U25" s="20"/>
      <c r="V25" s="20"/>
    </row>
    <row r="26" spans="1:22" x14ac:dyDescent="0.2">
      <c r="A26" s="20"/>
      <c r="B26" s="39" t="s">
        <v>489</v>
      </c>
      <c r="C26" s="50">
        <f>C8/C6</f>
        <v>0.70365846392182563</v>
      </c>
      <c r="D26" s="50">
        <f>D8/D6</f>
        <v>0.72982016531956184</v>
      </c>
      <c r="E26" s="50">
        <f>E8/E6</f>
        <v>0.68665879574970479</v>
      </c>
      <c r="F26" s="51">
        <f>F8/F6</f>
        <v>0.66135132536299235</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0.75364989777406632</v>
      </c>
      <c r="D27" s="50">
        <f>D9/(D13+D10)</f>
        <v>0.80532591775356299</v>
      </c>
      <c r="E27" s="50">
        <f>E9/(E13+E10)</f>
        <v>0.79754422812828174</v>
      </c>
      <c r="F27" s="51">
        <f>F9/(F13+F10)</f>
        <v>0.7919411621178849</v>
      </c>
      <c r="G27" s="46">
        <f>(IF(C27 &lt; 0.8, 100, IF(C27 &lt; 1, 50, 0))) +
  (IF(D27 &lt; 0.8, 100, IF(D27 &lt; 1, 50, 0))) +
  (IF(E27 &lt; 0.8, 100, IF(E27 &lt; 1, 50, 0))) +
  (IF(F27 &lt; 0.8, 100, IF(F27 &lt; 1, 50, 0)))</f>
        <v>350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6.5566432116761511E-2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0.12064099979842774</v>
      </c>
      <c r="D31" s="50">
        <f>D17/(D13+D10)</f>
        <v>0.14149047108075022</v>
      </c>
      <c r="E31" s="50">
        <f>E17/(E13+E10)</f>
        <v>0.14592454964052023</v>
      </c>
      <c r="F31" s="51">
        <f>F17/(F13+F10)</f>
        <v>0.14883753354944404</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0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0.36249999999999999</v>
      </c>
      <c r="J2" s="20"/>
      <c r="K2" s="20"/>
      <c r="L2" s="20"/>
      <c r="M2" s="20"/>
      <c r="N2" s="20"/>
      <c r="O2" s="20"/>
      <c r="P2" s="20"/>
      <c r="Q2" s="20"/>
      <c r="R2" s="20"/>
      <c r="S2" s="20"/>
      <c r="T2" s="20"/>
      <c r="U2" s="20"/>
      <c r="V2" s="20"/>
    </row>
    <row r="3" spans="1:22" ht="19" x14ac:dyDescent="0.25">
      <c r="A3" s="20"/>
      <c r="B3" s="26" t="s">
        <v>545</v>
      </c>
      <c r="C3" s="27">
        <v>1561000000</v>
      </c>
      <c r="D3" s="27">
        <v>1109000000</v>
      </c>
      <c r="E3" s="27">
        <v>983000000</v>
      </c>
      <c r="F3" s="28">
        <v>932000000</v>
      </c>
      <c r="G3" s="20"/>
      <c r="H3" s="20"/>
      <c r="I3" s="20"/>
      <c r="J3" s="20"/>
      <c r="K3" s="20"/>
      <c r="L3" s="20"/>
      <c r="M3" s="20"/>
      <c r="N3" s="20"/>
      <c r="O3" s="20"/>
      <c r="P3" s="20"/>
      <c r="Q3" s="20"/>
      <c r="R3" s="20"/>
      <c r="S3" s="20"/>
      <c r="T3" s="20"/>
      <c r="U3" s="20"/>
      <c r="V3" s="20"/>
    </row>
    <row r="4" spans="1:22" ht="19" x14ac:dyDescent="0.25">
      <c r="A4" s="20"/>
      <c r="B4" s="29" t="s">
        <v>546</v>
      </c>
      <c r="C4" s="27">
        <v>43729000000</v>
      </c>
      <c r="D4" s="27">
        <v>38337000000</v>
      </c>
      <c r="E4" s="27">
        <v>36719000000</v>
      </c>
      <c r="F4" s="28">
        <v>36003000000</v>
      </c>
      <c r="G4" s="20"/>
      <c r="H4" s="20"/>
      <c r="I4" s="20"/>
      <c r="J4" s="20"/>
      <c r="K4" s="20"/>
      <c r="L4" s="20"/>
      <c r="M4" s="20"/>
      <c r="N4" s="20"/>
      <c r="O4" s="20"/>
      <c r="P4" s="20"/>
      <c r="Q4" s="20"/>
      <c r="R4" s="20"/>
      <c r="S4" s="20"/>
      <c r="T4" s="20"/>
      <c r="U4" s="20"/>
      <c r="V4" s="20"/>
    </row>
    <row r="5" spans="1:22" ht="19" x14ac:dyDescent="0.25">
      <c r="A5" s="20"/>
      <c r="B5" s="29" t="s">
        <v>547</v>
      </c>
      <c r="C5" s="27">
        <v>4527000000</v>
      </c>
      <c r="D5" s="27">
        <v>4527000000</v>
      </c>
      <c r="E5" s="27">
        <v>4527000000</v>
      </c>
      <c r="F5" s="28">
        <v>4527000000</v>
      </c>
      <c r="G5" s="20"/>
      <c r="H5" s="20"/>
      <c r="I5" s="20"/>
      <c r="J5" s="20"/>
      <c r="K5" s="20"/>
      <c r="L5" s="20"/>
      <c r="M5" s="20"/>
      <c r="N5" s="20"/>
      <c r="O5" s="20"/>
      <c r="P5" s="20"/>
      <c r="Q5" s="20"/>
      <c r="R5" s="20"/>
      <c r="S5" s="20"/>
      <c r="T5" s="20"/>
      <c r="U5" s="20"/>
      <c r="V5" s="20"/>
    </row>
    <row r="6" spans="1:22" ht="19" x14ac:dyDescent="0.25">
      <c r="A6" s="20"/>
      <c r="B6" s="29" t="s">
        <v>548</v>
      </c>
      <c r="C6" s="27">
        <v>71104000000</v>
      </c>
      <c r="D6" s="27">
        <v>67358000000</v>
      </c>
      <c r="E6" s="27">
        <v>68175000000</v>
      </c>
      <c r="F6" s="28">
        <v>59548000000</v>
      </c>
      <c r="G6" s="20"/>
      <c r="H6" s="20"/>
      <c r="I6" s="20"/>
      <c r="J6" s="20"/>
      <c r="K6" s="20"/>
      <c r="L6" s="20"/>
      <c r="M6" s="20"/>
      <c r="N6" s="20"/>
      <c r="O6" s="20"/>
      <c r="P6" s="20"/>
      <c r="Q6" s="20"/>
      <c r="R6" s="20"/>
      <c r="S6" s="20"/>
      <c r="T6" s="20"/>
      <c r="U6" s="20"/>
      <c r="V6" s="20"/>
    </row>
    <row r="7" spans="1:22" ht="19" x14ac:dyDescent="0.25">
      <c r="A7" s="20"/>
      <c r="B7" s="29" t="s">
        <v>549</v>
      </c>
      <c r="C7" s="27">
        <v>22203000000</v>
      </c>
      <c r="D7" s="27">
        <v>19992000000</v>
      </c>
      <c r="E7" s="27">
        <v>18304000000</v>
      </c>
      <c r="F7" s="28">
        <v>12725000000</v>
      </c>
      <c r="G7" s="20"/>
      <c r="H7" s="20"/>
      <c r="I7" s="20"/>
      <c r="J7" s="20"/>
      <c r="K7" s="20"/>
      <c r="L7" s="20"/>
      <c r="M7" s="20"/>
      <c r="N7" s="20"/>
      <c r="O7" s="20"/>
      <c r="P7" s="20"/>
      <c r="Q7" s="20"/>
      <c r="R7" s="20"/>
      <c r="S7" s="20"/>
      <c r="T7" s="20"/>
      <c r="U7" s="20"/>
      <c r="V7" s="20"/>
    </row>
    <row r="8" spans="1:22" ht="19" x14ac:dyDescent="0.25">
      <c r="A8" s="20"/>
      <c r="B8" s="29" t="s">
        <v>550</v>
      </c>
      <c r="C8" s="27">
        <v>39577000000</v>
      </c>
      <c r="D8" s="27">
        <v>40470000000</v>
      </c>
      <c r="E8" s="27">
        <v>44842000000</v>
      </c>
      <c r="F8" s="28">
        <v>40863000000</v>
      </c>
      <c r="G8" s="20"/>
      <c r="H8" s="20"/>
      <c r="I8" s="20"/>
      <c r="J8" s="20"/>
      <c r="K8" s="20"/>
      <c r="L8" s="20"/>
      <c r="M8" s="20"/>
      <c r="N8" s="20"/>
      <c r="O8" s="20"/>
      <c r="P8" s="20"/>
      <c r="Q8" s="20"/>
      <c r="R8" s="20"/>
      <c r="S8" s="20"/>
      <c r="T8" s="20"/>
      <c r="U8" s="20"/>
      <c r="V8" s="20"/>
    </row>
    <row r="9" spans="1:22" ht="19" x14ac:dyDescent="0.25">
      <c r="A9" s="20"/>
      <c r="B9" s="29" t="s">
        <v>551</v>
      </c>
      <c r="C9" s="27">
        <v>61780000000</v>
      </c>
      <c r="D9" s="27">
        <v>60462000000</v>
      </c>
      <c r="E9" s="27">
        <v>63146000000</v>
      </c>
      <c r="F9" s="28">
        <v>53588000000</v>
      </c>
      <c r="G9" s="20"/>
      <c r="H9" s="20"/>
      <c r="I9" s="20"/>
      <c r="J9" s="20"/>
      <c r="K9" s="20"/>
      <c r="L9" s="20"/>
      <c r="M9" s="20"/>
      <c r="N9" s="20"/>
      <c r="O9" s="20"/>
      <c r="P9" s="20"/>
      <c r="Q9" s="20"/>
      <c r="R9" s="20"/>
      <c r="S9" s="20"/>
      <c r="T9" s="20"/>
      <c r="U9" s="20"/>
      <c r="V9" s="20"/>
    </row>
    <row r="10" spans="1:22" ht="19" x14ac:dyDescent="0.25">
      <c r="A10" s="20"/>
      <c r="B10" s="29" t="s">
        <v>552</v>
      </c>
      <c r="C10" s="27">
        <v>3441000000</v>
      </c>
      <c r="D10" s="27">
        <v>3534000000</v>
      </c>
      <c r="E10" s="27">
        <v>3814000000</v>
      </c>
      <c r="F10" s="28">
        <v>3897000000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3831000000</v>
      </c>
      <c r="D12" s="27">
        <v>1265000000</v>
      </c>
      <c r="E12" s="27">
        <v>625000000</v>
      </c>
      <c r="F12" s="28">
        <v>2626000000</v>
      </c>
      <c r="G12" s="20"/>
      <c r="H12" s="20"/>
      <c r="I12" s="20"/>
      <c r="J12" s="20"/>
      <c r="K12" s="20"/>
      <c r="L12" s="20"/>
      <c r="M12" s="20"/>
      <c r="N12" s="20"/>
      <c r="O12" s="20"/>
      <c r="P12" s="20"/>
      <c r="Q12" s="20"/>
      <c r="R12" s="20"/>
      <c r="S12" s="20"/>
      <c r="T12" s="20"/>
      <c r="U12" s="20"/>
      <c r="V12" s="20"/>
    </row>
    <row r="13" spans="1:22" ht="19" x14ac:dyDescent="0.25">
      <c r="A13" s="20"/>
      <c r="B13" s="29" t="s">
        <v>555</v>
      </c>
      <c r="C13" s="27">
        <v>9324000000</v>
      </c>
      <c r="D13" s="27">
        <v>6896000000</v>
      </c>
      <c r="E13" s="27">
        <v>5029000000</v>
      </c>
      <c r="F13" s="28">
        <v>5960000000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6911000000</v>
      </c>
      <c r="D17" s="34">
        <v>6066000000</v>
      </c>
      <c r="E17" s="34">
        <v>2067000000</v>
      </c>
      <c r="F17" s="35">
        <v>-4133000000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0.15804157424135012</v>
      </c>
      <c r="D24" s="50">
        <f>D17/(D4)</f>
        <v>0.15822834337585101</v>
      </c>
      <c r="E24" s="50">
        <f>E17/(E4)</f>
        <v>5.629238269016041E-2</v>
      </c>
      <c r="F24" s="51">
        <f>F17/(F4)</f>
        <v>-0.1147959892231203</v>
      </c>
      <c r="G24" s="46">
        <f>(IF(C24 &gt; 0.5, 100, IF(C24 &gt;= 0.2, 50, 0))) +
  (IF(D24 &gt; 0.5, 100, IF(D24 &gt;= 0.2, 50, 0))) +
  (IF(E24 &gt; 0.5, 100, IF(E24 &gt;= 0.2, 50, 0))) +
  (IF(F24 &gt; 0.5, 100, IF(F24 &gt;= 0.2, 50, 0)))</f>
        <v>0</v>
      </c>
      <c r="H24" s="47" t="s">
        <v>571</v>
      </c>
      <c r="I24" s="20"/>
      <c r="J24" s="20"/>
      <c r="K24" s="20"/>
      <c r="L24" s="20"/>
      <c r="M24" s="20"/>
      <c r="N24" s="20"/>
      <c r="O24" s="20"/>
      <c r="P24" s="20"/>
      <c r="Q24" s="20"/>
      <c r="R24" s="20"/>
      <c r="S24" s="20"/>
      <c r="T24" s="20"/>
      <c r="U24" s="20"/>
      <c r="V24" s="20"/>
    </row>
    <row r="25" spans="1:22" x14ac:dyDescent="0.2">
      <c r="A25" s="20"/>
      <c r="B25" s="39" t="s">
        <v>487</v>
      </c>
      <c r="C25" s="50">
        <f>C17/C6</f>
        <v>9.719565706570657E-2</v>
      </c>
      <c r="D25" s="50">
        <f>D17/D6</f>
        <v>9.0056118055761747E-2</v>
      </c>
      <c r="E25" s="50">
        <f>E17/E6</f>
        <v>3.0319031903190317E-2</v>
      </c>
      <c r="F25" s="51">
        <f>F17/F6</f>
        <v>-6.9406193323033522E-2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0.55660722322232226</v>
      </c>
      <c r="D26" s="50">
        <f>D8/D6</f>
        <v>0.60081950176667953</v>
      </c>
      <c r="E26" s="50">
        <f>E8/E6</f>
        <v>0.65774844151081779</v>
      </c>
      <c r="F26" s="51">
        <f>F8/F6</f>
        <v>0.68621952038691481</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4.8397963180571875</v>
      </c>
      <c r="D27" s="50">
        <f>D9/(D13+D10)</f>
        <v>5.7969319271332695</v>
      </c>
      <c r="E27" s="50">
        <f>E9/(E13+E10)</f>
        <v>7.1407893248897434</v>
      </c>
      <c r="F27" s="51">
        <f>F9/(F13+F10)</f>
        <v>5.4365425585878056</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0.76348768923715105</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0.54140227183705447</v>
      </c>
      <c r="D31" s="50">
        <f>D17/(D13+D10)</f>
        <v>0.58159156279961655</v>
      </c>
      <c r="E31" s="50">
        <f>E17/(E13+E10)</f>
        <v>0.23374420445550154</v>
      </c>
      <c r="F31" s="51">
        <f>F17/(F13+F10)</f>
        <v>-0.41929593182509889</v>
      </c>
      <c r="G31" s="46">
        <f>(IF(C31 &gt; 0.23, 100, 0)) +
  (IF(D31 &gt; 0.23, 100, 0)) +
  (IF(E31 &gt; 0.23, 100, 0)) +
  (IF(F31 &gt; 0.23, 100, 0))</f>
        <v>300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1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v>
      </c>
      <c r="J2" s="20"/>
      <c r="K2" s="20"/>
      <c r="L2" s="20"/>
      <c r="M2" s="20"/>
      <c r="N2" s="20"/>
      <c r="O2" s="20"/>
      <c r="P2" s="20"/>
      <c r="Q2" s="20"/>
      <c r="R2" s="20"/>
      <c r="S2" s="20"/>
      <c r="T2" s="20"/>
      <c r="U2" s="20"/>
      <c r="V2" s="20"/>
    </row>
    <row r="3" spans="1:22" ht="19" x14ac:dyDescent="0.25">
      <c r="A3" s="20"/>
      <c r="B3" s="26" t="s">
        <v>545</v>
      </c>
      <c r="C3" s="27">
        <v>0</v>
      </c>
      <c r="D3" s="27">
        <v>889000000</v>
      </c>
      <c r="E3" s="27">
        <v>717000000</v>
      </c>
      <c r="F3" s="28">
        <v>620000000</v>
      </c>
      <c r="G3" s="20"/>
      <c r="H3" s="20"/>
      <c r="I3" s="20"/>
      <c r="J3" s="20"/>
      <c r="K3" s="20"/>
      <c r="L3" s="20"/>
      <c r="M3" s="20"/>
      <c r="N3" s="20"/>
      <c r="O3" s="20"/>
      <c r="P3" s="20"/>
      <c r="Q3" s="20"/>
      <c r="R3" s="20"/>
      <c r="S3" s="20"/>
      <c r="T3" s="20"/>
      <c r="U3" s="20"/>
      <c r="V3" s="20"/>
    </row>
    <row r="4" spans="1:22" ht="19" x14ac:dyDescent="0.25">
      <c r="A4" s="20"/>
      <c r="B4" s="29" t="s">
        <v>546</v>
      </c>
      <c r="C4" s="27">
        <v>41253000000</v>
      </c>
      <c r="D4" s="27">
        <v>38474000000</v>
      </c>
      <c r="E4" s="27">
        <v>37037000000</v>
      </c>
      <c r="F4" s="28">
        <v>35327000000</v>
      </c>
      <c r="G4" s="20"/>
      <c r="H4" s="20"/>
      <c r="I4" s="20"/>
      <c r="J4" s="20"/>
      <c r="K4" s="20"/>
      <c r="L4" s="20"/>
      <c r="M4" s="20"/>
      <c r="N4" s="20"/>
      <c r="O4" s="20"/>
      <c r="P4" s="20"/>
      <c r="Q4" s="20"/>
      <c r="R4" s="20"/>
      <c r="S4" s="20"/>
      <c r="T4" s="20"/>
      <c r="U4" s="20"/>
      <c r="V4" s="20"/>
    </row>
    <row r="5" spans="1:22" ht="19" x14ac:dyDescent="0.25">
      <c r="A5" s="20"/>
      <c r="B5" s="29" t="s">
        <v>547</v>
      </c>
      <c r="C5" s="27">
        <v>4872000000</v>
      </c>
      <c r="D5" s="27">
        <v>4223000000</v>
      </c>
      <c r="E5" s="27">
        <v>3692000000</v>
      </c>
      <c r="F5" s="28">
        <v>3367000000</v>
      </c>
      <c r="G5" s="20"/>
      <c r="H5" s="20"/>
      <c r="I5" s="20"/>
      <c r="J5" s="20"/>
      <c r="K5" s="20"/>
      <c r="L5" s="20"/>
      <c r="M5" s="20"/>
      <c r="N5" s="20"/>
      <c r="O5" s="20"/>
      <c r="P5" s="20"/>
      <c r="Q5" s="20"/>
      <c r="R5" s="20"/>
      <c r="S5" s="20"/>
      <c r="T5" s="20"/>
      <c r="U5" s="20"/>
      <c r="V5" s="20"/>
    </row>
    <row r="6" spans="1:22" ht="19" x14ac:dyDescent="0.25">
      <c r="A6" s="20"/>
      <c r="B6" s="29" t="s">
        <v>548</v>
      </c>
      <c r="C6" s="27">
        <v>70857000000</v>
      </c>
      <c r="D6" s="27">
        <v>71124000000</v>
      </c>
      <c r="E6" s="27">
        <v>69405000000</v>
      </c>
      <c r="F6" s="28">
        <v>62408000000</v>
      </c>
      <c r="G6" s="20"/>
      <c r="H6" s="20"/>
      <c r="I6" s="20"/>
      <c r="J6" s="20"/>
      <c r="K6" s="20"/>
      <c r="L6" s="20"/>
      <c r="M6" s="20"/>
      <c r="N6" s="20"/>
      <c r="O6" s="20"/>
      <c r="P6" s="20"/>
      <c r="Q6" s="20"/>
      <c r="R6" s="20"/>
      <c r="S6" s="20"/>
      <c r="T6" s="20"/>
      <c r="U6" s="20"/>
      <c r="V6" s="20"/>
    </row>
    <row r="7" spans="1:22" ht="19" x14ac:dyDescent="0.25">
      <c r="A7" s="20"/>
      <c r="B7" s="29" t="s">
        <v>549</v>
      </c>
      <c r="C7" s="27">
        <v>17676000000</v>
      </c>
      <c r="D7" s="27">
        <v>18140000000</v>
      </c>
      <c r="E7" s="27">
        <v>17569000000</v>
      </c>
      <c r="F7" s="28">
        <v>17016000000</v>
      </c>
      <c r="G7" s="20"/>
      <c r="H7" s="20"/>
      <c r="I7" s="20"/>
      <c r="J7" s="20"/>
      <c r="K7" s="20"/>
      <c r="L7" s="20"/>
      <c r="M7" s="20"/>
      <c r="N7" s="20"/>
      <c r="O7" s="20"/>
      <c r="P7" s="20"/>
      <c r="Q7" s="20"/>
      <c r="R7" s="20"/>
      <c r="S7" s="20"/>
      <c r="T7" s="20"/>
      <c r="U7" s="20"/>
      <c r="V7" s="20"/>
    </row>
    <row r="8" spans="1:22" ht="19" x14ac:dyDescent="0.25">
      <c r="A8" s="20"/>
      <c r="B8" s="29" t="s">
        <v>550</v>
      </c>
      <c r="C8" s="27">
        <v>35867000000</v>
      </c>
      <c r="D8" s="27">
        <v>33181000000</v>
      </c>
      <c r="E8" s="27">
        <v>37567000000</v>
      </c>
      <c r="F8" s="28">
        <v>44723000000</v>
      </c>
      <c r="G8" s="20"/>
      <c r="H8" s="20"/>
      <c r="I8" s="20"/>
      <c r="J8" s="20"/>
      <c r="K8" s="20"/>
      <c r="L8" s="20"/>
      <c r="M8" s="20"/>
      <c r="N8" s="20"/>
      <c r="O8" s="20"/>
      <c r="P8" s="20"/>
      <c r="Q8" s="20"/>
      <c r="R8" s="20"/>
      <c r="S8" s="20"/>
      <c r="T8" s="20"/>
      <c r="U8" s="20"/>
      <c r="V8" s="20"/>
    </row>
    <row r="9" spans="1:22" ht="19" x14ac:dyDescent="0.25">
      <c r="A9" s="20"/>
      <c r="B9" s="29" t="s">
        <v>551</v>
      </c>
      <c r="C9" s="27">
        <v>53543000000</v>
      </c>
      <c r="D9" s="27">
        <v>51321000000</v>
      </c>
      <c r="E9" s="27">
        <v>55136000000</v>
      </c>
      <c r="F9" s="28">
        <v>61739000000</v>
      </c>
      <c r="G9" s="20"/>
      <c r="H9" s="20"/>
      <c r="I9" s="20"/>
      <c r="J9" s="20"/>
      <c r="K9" s="20"/>
      <c r="L9" s="20"/>
      <c r="M9" s="20"/>
      <c r="N9" s="20"/>
      <c r="O9" s="20"/>
      <c r="P9" s="20"/>
      <c r="Q9" s="20"/>
      <c r="R9" s="20"/>
      <c r="S9" s="20"/>
      <c r="T9" s="20"/>
      <c r="U9" s="20"/>
      <c r="V9" s="20"/>
    </row>
    <row r="10" spans="1:22" ht="19" x14ac:dyDescent="0.25">
      <c r="A10" s="20"/>
      <c r="B10" s="29" t="s">
        <v>552</v>
      </c>
      <c r="C10" s="27">
        <v>9000000</v>
      </c>
      <c r="D10" s="27">
        <v>13000000</v>
      </c>
      <c r="E10" s="27">
        <v>16000000</v>
      </c>
      <c r="F10" s="28">
        <v>20000000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21055000000</v>
      </c>
      <c r="D12" s="27">
        <v>21326000000</v>
      </c>
      <c r="E12" s="27">
        <v>16179000000</v>
      </c>
      <c r="F12" s="28">
        <v>6896000000</v>
      </c>
      <c r="G12" s="20"/>
      <c r="H12" s="20"/>
      <c r="I12" s="20"/>
      <c r="J12" s="20"/>
      <c r="K12" s="20"/>
      <c r="L12" s="20"/>
      <c r="M12" s="20"/>
      <c r="N12" s="20"/>
      <c r="O12" s="20"/>
      <c r="P12" s="20"/>
      <c r="Q12" s="20"/>
      <c r="R12" s="20"/>
      <c r="S12" s="20"/>
      <c r="T12" s="20"/>
      <c r="U12" s="20"/>
      <c r="V12" s="20"/>
    </row>
    <row r="13" spans="1:22" ht="19" x14ac:dyDescent="0.25">
      <c r="A13" s="20"/>
      <c r="B13" s="29" t="s">
        <v>555</v>
      </c>
      <c r="C13" s="27">
        <v>17314000000</v>
      </c>
      <c r="D13" s="27">
        <v>19803000000</v>
      </c>
      <c r="E13" s="27">
        <v>14269000000</v>
      </c>
      <c r="F13" s="28">
        <v>669000000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10238000000</v>
      </c>
      <c r="D17" s="34">
        <v>14104000000</v>
      </c>
      <c r="E17" s="34">
        <v>15007000000</v>
      </c>
      <c r="F17" s="35">
        <v>10459000000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Fail</v>
      </c>
      <c r="E22" s="44" t="str">
        <f>IF(E17&gt;F17, "Pass", "Fail")</f>
        <v>Pass</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0.24817589023828571</v>
      </c>
      <c r="D24" s="50">
        <f>D17/(D4)</f>
        <v>0.3665852263866507</v>
      </c>
      <c r="E24" s="50">
        <f>E17/(E4)</f>
        <v>0.40518940518940522</v>
      </c>
      <c r="F24" s="51">
        <f>F17/(F4)</f>
        <v>0.29606250176918503</v>
      </c>
      <c r="G24" s="46">
        <f>(IF(C24 &gt; 0.5, 100, IF(C24 &gt;= 0.2, 50, 0))) +
  (IF(D24 &gt; 0.5, 100, IF(D24 &gt;= 0.2, 50, 0))) +
  (IF(E24 &gt; 0.5, 100, IF(E24 &gt;= 0.2, 50, 0))) +
  (IF(F24 &gt; 0.5, 100, IF(F24 &gt;= 0.2, 50, 0)))</f>
        <v>200</v>
      </c>
      <c r="H24" s="47" t="s">
        <v>571</v>
      </c>
      <c r="I24" s="20"/>
      <c r="J24" s="20"/>
      <c r="K24" s="20"/>
      <c r="L24" s="20"/>
      <c r="M24" s="20"/>
      <c r="N24" s="20"/>
      <c r="O24" s="20"/>
      <c r="P24" s="20"/>
      <c r="Q24" s="20"/>
      <c r="R24" s="20"/>
      <c r="S24" s="20"/>
      <c r="T24" s="20"/>
      <c r="U24" s="20"/>
      <c r="V24" s="20"/>
    </row>
    <row r="25" spans="1:22" x14ac:dyDescent="0.2">
      <c r="A25" s="20"/>
      <c r="B25" s="39" t="s">
        <v>487</v>
      </c>
      <c r="C25" s="50">
        <f>C17/C6</f>
        <v>0.14448819453265027</v>
      </c>
      <c r="D25" s="50">
        <f>D17/D6</f>
        <v>0.19830155784264103</v>
      </c>
      <c r="E25" s="50">
        <f>E17/E6</f>
        <v>0.21622361501332757</v>
      </c>
      <c r="F25" s="51">
        <f>F17/F6</f>
        <v>0.16759069350083322</v>
      </c>
      <c r="G25" s="46">
        <f>(IF(C25 &gt; 0.17, 100, IF(C25 &gt;= 0.1, 50, 0))) +
  (IF(D25 &gt; 0.17, 100, IF(D25 &gt;= 0.1, 50, 0))) +
  (IF(E25 &gt; 0.17, 100, IF(E25 &gt;= 0.1, 50, 0))) +
  (IF(F25 &gt; 0.17, 100, IF(F25 &gt;= 0.1, 50, 0)))</f>
        <v>300</v>
      </c>
      <c r="H25" s="47" t="s">
        <v>572</v>
      </c>
      <c r="I25" s="20"/>
      <c r="J25" s="20"/>
      <c r="K25" s="20"/>
      <c r="L25" s="20"/>
      <c r="M25" s="20"/>
      <c r="N25" s="20"/>
      <c r="O25" s="20"/>
      <c r="P25" s="20"/>
      <c r="Q25" s="20"/>
      <c r="R25" s="20"/>
      <c r="S25" s="20"/>
      <c r="T25" s="20"/>
      <c r="U25" s="20"/>
      <c r="V25" s="20"/>
    </row>
    <row r="26" spans="1:22" x14ac:dyDescent="0.2">
      <c r="A26" s="20"/>
      <c r="B26" s="39" t="s">
        <v>489</v>
      </c>
      <c r="C26" s="50">
        <f>C8/C6</f>
        <v>0.50618852054137209</v>
      </c>
      <c r="D26" s="50">
        <f>D8/D6</f>
        <v>0.46652325516000226</v>
      </c>
      <c r="E26" s="50">
        <f>E8/E6</f>
        <v>0.54127224263381601</v>
      </c>
      <c r="F26" s="51">
        <f>F8/F6</f>
        <v>0.71662286886296633</v>
      </c>
      <c r="G26" s="46">
        <f>(IF(C26 &lt; 0.5, 100, 0)) +
  (IF(D26 &lt; 0.5, 100, 0)) +
  (IF(E26 &lt; 0.5, 100, 0)) +
  (IF(F26 &lt; 0.5, 100, 0))</f>
        <v>100</v>
      </c>
      <c r="H26" s="47" t="s">
        <v>573</v>
      </c>
      <c r="I26" s="20"/>
      <c r="J26" s="20"/>
      <c r="K26" s="20"/>
      <c r="L26" s="20"/>
      <c r="M26" s="20"/>
      <c r="N26" s="20"/>
      <c r="O26" s="20"/>
      <c r="P26" s="20"/>
      <c r="Q26" s="20"/>
      <c r="R26" s="20"/>
      <c r="S26" s="20"/>
      <c r="T26" s="20"/>
      <c r="U26" s="20"/>
      <c r="V26" s="20"/>
    </row>
    <row r="27" spans="1:22" x14ac:dyDescent="0.2">
      <c r="A27" s="20"/>
      <c r="B27" s="39" t="s">
        <v>574</v>
      </c>
      <c r="C27" s="50">
        <f>C9/(C13+C10)</f>
        <v>3.0908618599549733</v>
      </c>
      <c r="D27" s="50">
        <f>D9/(D13+D10)</f>
        <v>2.5898768671780381</v>
      </c>
      <c r="E27" s="50">
        <f>E9/(E13+E10)</f>
        <v>3.8597129856492827</v>
      </c>
      <c r="F27" s="51">
        <f>F9/(F13+F10)</f>
        <v>89.606676342525404</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0.55052121210443172</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0.59100617675922185</v>
      </c>
      <c r="D31" s="50">
        <f>D17/(D13+D10)</f>
        <v>0.71174808235769071</v>
      </c>
      <c r="E31" s="50">
        <f>E17/(E13+E10)</f>
        <v>1.0505425271263562</v>
      </c>
      <c r="F31" s="51">
        <f>F17/(F13+F10)</f>
        <v>15.179970972423803</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2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0.71083333333333343</v>
      </c>
      <c r="J2" s="20"/>
      <c r="K2" s="20"/>
      <c r="L2" s="20"/>
      <c r="M2" s="20"/>
      <c r="N2" s="20"/>
      <c r="O2" s="20"/>
      <c r="P2" s="20"/>
      <c r="Q2" s="20"/>
      <c r="R2" s="20"/>
      <c r="S2" s="20"/>
      <c r="T2" s="20"/>
      <c r="U2" s="20"/>
      <c r="V2" s="20"/>
    </row>
    <row r="3" spans="1:22" ht="19" x14ac:dyDescent="0.25">
      <c r="A3" s="20"/>
      <c r="B3" s="26" t="s">
        <v>545</v>
      </c>
      <c r="C3" s="27">
        <v>205000000</v>
      </c>
      <c r="D3" s="27">
        <v>232000000</v>
      </c>
      <c r="E3" s="27">
        <v>164000000</v>
      </c>
      <c r="F3" s="28">
        <v>125000000</v>
      </c>
      <c r="G3" s="20"/>
      <c r="H3" s="20"/>
      <c r="I3" s="20"/>
      <c r="J3" s="20"/>
      <c r="K3" s="20"/>
      <c r="L3" s="20"/>
      <c r="M3" s="20"/>
      <c r="N3" s="20"/>
      <c r="O3" s="20"/>
      <c r="P3" s="20"/>
      <c r="Q3" s="20"/>
      <c r="R3" s="20"/>
      <c r="S3" s="20"/>
      <c r="T3" s="20"/>
      <c r="U3" s="20"/>
      <c r="V3" s="20"/>
    </row>
    <row r="4" spans="1:22" ht="19" x14ac:dyDescent="0.25">
      <c r="A4" s="20"/>
      <c r="B4" s="29" t="s">
        <v>546</v>
      </c>
      <c r="C4" s="27">
        <v>16003000000</v>
      </c>
      <c r="D4" s="27">
        <v>14935000000</v>
      </c>
      <c r="E4" s="27">
        <v>11956000000</v>
      </c>
      <c r="F4" s="28">
        <v>9997000000</v>
      </c>
      <c r="G4" s="20"/>
      <c r="H4" s="20"/>
      <c r="I4" s="20"/>
      <c r="J4" s="20"/>
      <c r="K4" s="20"/>
      <c r="L4" s="20"/>
      <c r="M4" s="20"/>
      <c r="N4" s="20"/>
      <c r="O4" s="20"/>
      <c r="P4" s="20"/>
      <c r="Q4" s="20"/>
      <c r="R4" s="20"/>
      <c r="S4" s="20"/>
      <c r="T4" s="20"/>
      <c r="U4" s="20"/>
      <c r="V4" s="20"/>
    </row>
    <row r="5" spans="1:22" ht="19" x14ac:dyDescent="0.25">
      <c r="A5" s="20"/>
      <c r="B5" s="29" t="s">
        <v>547</v>
      </c>
      <c r="C5" s="27">
        <v>5940000000</v>
      </c>
      <c r="D5" s="27">
        <v>6026000000</v>
      </c>
      <c r="E5" s="27">
        <v>5528000000</v>
      </c>
      <c r="F5" s="28">
        <v>5168000000</v>
      </c>
      <c r="G5" s="20"/>
      <c r="H5" s="20"/>
      <c r="I5" s="20"/>
      <c r="J5" s="20"/>
      <c r="K5" s="20"/>
      <c r="L5" s="20"/>
      <c r="M5" s="20"/>
      <c r="N5" s="20"/>
      <c r="O5" s="20"/>
      <c r="P5" s="20"/>
      <c r="Q5" s="20"/>
      <c r="R5" s="20"/>
      <c r="S5" s="20"/>
      <c r="T5" s="20"/>
      <c r="U5" s="20"/>
      <c r="V5" s="20"/>
    </row>
    <row r="6" spans="1:22" ht="19" x14ac:dyDescent="0.25">
      <c r="A6" s="20"/>
      <c r="B6" s="29" t="s">
        <v>548</v>
      </c>
      <c r="C6" s="27">
        <v>25589000000</v>
      </c>
      <c r="D6" s="27">
        <v>24183000000</v>
      </c>
      <c r="E6" s="27">
        <v>20292000000</v>
      </c>
      <c r="F6" s="28">
        <v>17868000000</v>
      </c>
      <c r="G6" s="20"/>
      <c r="H6" s="20"/>
      <c r="I6" s="20"/>
      <c r="J6" s="20"/>
      <c r="K6" s="20"/>
      <c r="L6" s="20"/>
      <c r="M6" s="20"/>
      <c r="N6" s="20"/>
      <c r="O6" s="20"/>
      <c r="P6" s="20"/>
      <c r="Q6" s="20"/>
      <c r="R6" s="20"/>
      <c r="S6" s="20"/>
      <c r="T6" s="20"/>
      <c r="U6" s="20"/>
      <c r="V6" s="20"/>
    </row>
    <row r="7" spans="1:22" ht="19" x14ac:dyDescent="0.25">
      <c r="A7" s="20"/>
      <c r="B7" s="29" t="s">
        <v>549</v>
      </c>
      <c r="C7" s="27">
        <v>3637000000</v>
      </c>
      <c r="D7" s="27">
        <v>2445000000</v>
      </c>
      <c r="E7" s="27">
        <v>2603000000</v>
      </c>
      <c r="F7" s="28">
        <v>1890000000</v>
      </c>
      <c r="G7" s="20"/>
      <c r="H7" s="20"/>
      <c r="I7" s="20"/>
      <c r="J7" s="20"/>
      <c r="K7" s="20"/>
      <c r="L7" s="20"/>
      <c r="M7" s="20"/>
      <c r="N7" s="20"/>
      <c r="O7" s="20"/>
      <c r="P7" s="20"/>
      <c r="Q7" s="20"/>
      <c r="R7" s="20"/>
      <c r="S7" s="20"/>
      <c r="T7" s="20"/>
      <c r="U7" s="20"/>
      <c r="V7" s="20"/>
    </row>
    <row r="8" spans="1:22" ht="19" x14ac:dyDescent="0.25">
      <c r="A8" s="20"/>
      <c r="B8" s="29" t="s">
        <v>550</v>
      </c>
      <c r="C8" s="27">
        <v>13822000000</v>
      </c>
      <c r="D8" s="27">
        <v>14676000000</v>
      </c>
      <c r="E8" s="27">
        <v>11698000000</v>
      </c>
      <c r="F8" s="28">
        <v>11433000000</v>
      </c>
      <c r="G8" s="20"/>
      <c r="H8" s="20"/>
      <c r="I8" s="20"/>
      <c r="J8" s="20"/>
      <c r="K8" s="20"/>
      <c r="L8" s="20"/>
      <c r="M8" s="20"/>
      <c r="N8" s="20"/>
      <c r="O8" s="20"/>
      <c r="P8" s="20"/>
      <c r="Q8" s="20"/>
      <c r="R8" s="20"/>
      <c r="S8" s="20"/>
      <c r="T8" s="20"/>
      <c r="U8" s="20"/>
      <c r="V8" s="20"/>
    </row>
    <row r="9" spans="1:22" ht="19" x14ac:dyDescent="0.25">
      <c r="A9" s="20"/>
      <c r="B9" s="29" t="s">
        <v>551</v>
      </c>
      <c r="C9" s="27">
        <v>17459000000</v>
      </c>
      <c r="D9" s="27">
        <v>17121000000</v>
      </c>
      <c r="E9" s="27">
        <v>14301000000</v>
      </c>
      <c r="F9" s="28">
        <v>13323000000</v>
      </c>
      <c r="G9" s="20"/>
      <c r="H9" s="20"/>
      <c r="I9" s="20"/>
      <c r="J9" s="20"/>
      <c r="K9" s="20"/>
      <c r="L9" s="20"/>
      <c r="M9" s="20"/>
      <c r="N9" s="20"/>
      <c r="O9" s="20"/>
      <c r="P9" s="20"/>
      <c r="Q9" s="20"/>
      <c r="R9" s="20"/>
      <c r="S9" s="20"/>
      <c r="T9" s="20"/>
      <c r="U9" s="20"/>
      <c r="V9" s="20"/>
    </row>
    <row r="10" spans="1:22" ht="19" x14ac:dyDescent="0.25">
      <c r="A10" s="20"/>
      <c r="B10" s="29" t="s">
        <v>552</v>
      </c>
      <c r="C10" s="27">
        <v>5965000000</v>
      </c>
      <c r="D10" s="27">
        <v>4957000000</v>
      </c>
      <c r="E10" s="27">
        <v>3957000000</v>
      </c>
      <c r="F10" s="28">
        <v>3957000000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11672000000</v>
      </c>
      <c r="D12" s="27">
        <v>9656000000</v>
      </c>
      <c r="E12" s="27">
        <v>7551000000</v>
      </c>
      <c r="F12" s="28">
        <v>6165000000</v>
      </c>
      <c r="G12" s="20"/>
      <c r="H12" s="20"/>
      <c r="I12" s="20"/>
      <c r="J12" s="20"/>
      <c r="K12" s="20"/>
      <c r="L12" s="20"/>
      <c r="M12" s="20"/>
      <c r="N12" s="20"/>
      <c r="O12" s="20"/>
      <c r="P12" s="20"/>
      <c r="Q12" s="20"/>
      <c r="R12" s="20"/>
      <c r="S12" s="20"/>
      <c r="T12" s="20"/>
      <c r="U12" s="20"/>
      <c r="V12" s="20"/>
    </row>
    <row r="13" spans="1:22" ht="19" x14ac:dyDescent="0.25">
      <c r="A13" s="20"/>
      <c r="B13" s="29" t="s">
        <v>555</v>
      </c>
      <c r="C13" s="27">
        <v>8130000000</v>
      </c>
      <c r="D13" s="27">
        <v>7062000000</v>
      </c>
      <c r="E13" s="27">
        <v>5991000000</v>
      </c>
      <c r="F13" s="28">
        <v>4545000000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4704000000</v>
      </c>
      <c r="D17" s="34">
        <v>4433000000</v>
      </c>
      <c r="E17" s="34">
        <v>3689000000</v>
      </c>
      <c r="F17" s="35">
        <v>2658000000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f>C17/(C4)</f>
        <v>0.29394488533399987</v>
      </c>
      <c r="D24" s="50">
        <f>D17/(D4)</f>
        <v>0.29681955138935384</v>
      </c>
      <c r="E24" s="50">
        <f>E17/(E4)</f>
        <v>0.30854800936768151</v>
      </c>
      <c r="F24" s="51">
        <f>F17/(F4)</f>
        <v>0.26587976392917878</v>
      </c>
      <c r="G24" s="46">
        <f>(IF(C24 &gt; 0.5, 100, IF(C24 &gt;= 0.2, 50, 0))) +
  (IF(D24 &gt; 0.5, 100, IF(D24 &gt;= 0.2, 50, 0))) +
  (IF(E24 &gt; 0.5, 100, IF(E24 &gt;= 0.2, 50, 0))) +
  (IF(F24 &gt; 0.5, 100, IF(F24 &gt;= 0.2, 50, 0)))</f>
        <v>200</v>
      </c>
      <c r="H24" s="47" t="s">
        <v>571</v>
      </c>
      <c r="I24" s="20"/>
      <c r="J24" s="20"/>
      <c r="K24" s="20"/>
      <c r="L24" s="20"/>
      <c r="M24" s="20"/>
      <c r="N24" s="20"/>
      <c r="O24" s="20"/>
      <c r="P24" s="20"/>
      <c r="Q24" s="20"/>
      <c r="R24" s="20"/>
      <c r="S24" s="20"/>
      <c r="T24" s="20"/>
      <c r="U24" s="20"/>
      <c r="V24" s="20"/>
    </row>
    <row r="25" spans="1:22" x14ac:dyDescent="0.2">
      <c r="A25" s="20"/>
      <c r="B25" s="39" t="s">
        <v>487</v>
      </c>
      <c r="C25" s="50">
        <f>C17/C6</f>
        <v>0.18382898901871897</v>
      </c>
      <c r="D25" s="50">
        <f>D17/D6</f>
        <v>0.18331059008394326</v>
      </c>
      <c r="E25" s="50">
        <f>E17/E6</f>
        <v>0.18179578158880347</v>
      </c>
      <c r="F25" s="51">
        <f>F17/F6</f>
        <v>0.14875755540631297</v>
      </c>
      <c r="G25" s="46">
        <f>(IF(C25 &gt; 0.17, 100, IF(C25 &gt;= 0.1, 50, 0))) +
  (IF(D25 &gt; 0.17, 100, IF(D25 &gt;= 0.1, 50, 0))) +
  (IF(E25 &gt; 0.17, 100, IF(E25 &gt;= 0.1, 50, 0))) +
  (IF(F25 &gt; 0.17, 100, IF(F25 &gt;= 0.1, 50, 0)))</f>
        <v>350</v>
      </c>
      <c r="H25" s="47" t="s">
        <v>572</v>
      </c>
      <c r="I25" s="20"/>
      <c r="J25" s="20"/>
      <c r="K25" s="20"/>
      <c r="L25" s="20"/>
      <c r="M25" s="20"/>
      <c r="N25" s="20"/>
      <c r="O25" s="20"/>
      <c r="P25" s="20"/>
      <c r="Q25" s="20"/>
      <c r="R25" s="20"/>
      <c r="S25" s="20"/>
      <c r="T25" s="20"/>
      <c r="U25" s="20"/>
      <c r="V25" s="20"/>
    </row>
    <row r="26" spans="1:22" x14ac:dyDescent="0.2">
      <c r="A26" s="20"/>
      <c r="B26" s="39" t="s">
        <v>489</v>
      </c>
      <c r="C26" s="50">
        <f>C8/C6</f>
        <v>0.54015397241001994</v>
      </c>
      <c r="D26" s="50">
        <f>D8/D6</f>
        <v>0.60687259645205305</v>
      </c>
      <c r="E26" s="50">
        <f>E8/E6</f>
        <v>0.57648334318943428</v>
      </c>
      <c r="F26" s="51">
        <f>F8/F6</f>
        <v>0.63985896574882473</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1.2386661936857042</v>
      </c>
      <c r="D27" s="50">
        <f>D9/(D13+D10)</f>
        <v>1.4244945502953656</v>
      </c>
      <c r="E27" s="50">
        <f>E9/(E13+E10)</f>
        <v>1.4375753920386007</v>
      </c>
      <c r="F27" s="51">
        <f>F9/(F13+F10)</f>
        <v>1.5670430486944249</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0.23745688211489893</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0.33373536715147217</v>
      </c>
      <c r="D31" s="50">
        <f>D17/(D13+D10)</f>
        <v>0.3688326815874865</v>
      </c>
      <c r="E31" s="50">
        <f>E17/(E13+E10)</f>
        <v>0.3708283071974266</v>
      </c>
      <c r="F31" s="51">
        <f>F17/(F13+F10)</f>
        <v>0.31263232180663375</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3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0.47499999999999998</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11450000000</v>
      </c>
      <c r="D4" s="27">
        <v>10128000000</v>
      </c>
      <c r="E4" s="27">
        <v>8969000000</v>
      </c>
      <c r="F4" s="28">
        <v>8626000000</v>
      </c>
      <c r="G4" s="20"/>
      <c r="H4" s="20"/>
      <c r="I4" s="20"/>
      <c r="J4" s="20"/>
      <c r="K4" s="20"/>
      <c r="L4" s="20"/>
      <c r="M4" s="20"/>
      <c r="N4" s="20"/>
      <c r="O4" s="20"/>
      <c r="P4" s="20"/>
      <c r="Q4" s="20"/>
      <c r="R4" s="20"/>
      <c r="S4" s="20"/>
      <c r="T4" s="20"/>
      <c r="U4" s="20"/>
      <c r="V4" s="20"/>
    </row>
    <row r="5" spans="1:22" ht="19" x14ac:dyDescent="0.25">
      <c r="A5" s="20"/>
      <c r="B5" s="29" t="s">
        <v>547</v>
      </c>
      <c r="C5" s="27">
        <v>103732000000</v>
      </c>
      <c r="D5" s="27">
        <v>93352000000</v>
      </c>
      <c r="E5" s="27">
        <v>75795000000</v>
      </c>
      <c r="F5" s="28">
        <v>71337000000</v>
      </c>
      <c r="G5" s="20"/>
      <c r="H5" s="20"/>
      <c r="I5" s="20"/>
      <c r="J5" s="20"/>
      <c r="K5" s="20"/>
      <c r="L5" s="20"/>
      <c r="M5" s="20"/>
      <c r="N5" s="20"/>
      <c r="O5" s="20"/>
      <c r="P5" s="20"/>
      <c r="Q5" s="20"/>
      <c r="R5" s="20"/>
      <c r="S5" s="20"/>
      <c r="T5" s="20"/>
      <c r="U5" s="20"/>
      <c r="V5" s="20"/>
    </row>
    <row r="6" spans="1:22" ht="19" x14ac:dyDescent="0.25">
      <c r="A6" s="20"/>
      <c r="B6" s="29" t="s">
        <v>548</v>
      </c>
      <c r="C6" s="27">
        <v>273720000000</v>
      </c>
      <c r="D6" s="27">
        <v>245705000000</v>
      </c>
      <c r="E6" s="27">
        <v>212206000000</v>
      </c>
      <c r="F6" s="28">
        <v>197289000000</v>
      </c>
      <c r="G6" s="20"/>
      <c r="H6" s="20"/>
      <c r="I6" s="20"/>
      <c r="J6" s="20"/>
      <c r="K6" s="20"/>
      <c r="L6" s="20"/>
      <c r="M6" s="20"/>
      <c r="N6" s="20"/>
      <c r="O6" s="20"/>
      <c r="P6" s="20"/>
      <c r="Q6" s="20"/>
      <c r="R6" s="20"/>
      <c r="S6" s="20"/>
      <c r="T6" s="20"/>
      <c r="U6" s="20"/>
      <c r="V6" s="20"/>
    </row>
    <row r="7" spans="1:22" ht="19" x14ac:dyDescent="0.25">
      <c r="A7" s="20"/>
      <c r="B7" s="29" t="s">
        <v>549</v>
      </c>
      <c r="C7" s="27">
        <v>99054000000</v>
      </c>
      <c r="D7" s="27">
        <v>89237000000</v>
      </c>
      <c r="E7" s="27">
        <v>78292000000</v>
      </c>
      <c r="F7" s="28">
        <v>72420000000</v>
      </c>
      <c r="G7" s="20"/>
      <c r="H7" s="20"/>
      <c r="I7" s="20"/>
      <c r="J7" s="20"/>
      <c r="K7" s="20"/>
      <c r="L7" s="20"/>
      <c r="M7" s="20"/>
      <c r="N7" s="20"/>
      <c r="O7" s="20"/>
      <c r="P7" s="20"/>
      <c r="Q7" s="20"/>
      <c r="R7" s="20"/>
      <c r="S7" s="20"/>
      <c r="T7" s="20"/>
      <c r="U7" s="20"/>
      <c r="V7" s="20"/>
    </row>
    <row r="8" spans="1:22" ht="19" x14ac:dyDescent="0.25">
      <c r="A8" s="20"/>
      <c r="B8" s="29" t="s">
        <v>550</v>
      </c>
      <c r="C8" s="27">
        <v>75747000000</v>
      </c>
      <c r="D8" s="27">
        <v>70121000000</v>
      </c>
      <c r="E8" s="27">
        <v>57435000000</v>
      </c>
      <c r="F8" s="28">
        <v>54330000000</v>
      </c>
      <c r="G8" s="20"/>
      <c r="H8" s="20"/>
      <c r="I8" s="20"/>
      <c r="J8" s="20"/>
      <c r="K8" s="20"/>
      <c r="L8" s="20"/>
      <c r="M8" s="20"/>
      <c r="N8" s="20"/>
      <c r="O8" s="20"/>
      <c r="P8" s="20"/>
      <c r="Q8" s="20"/>
      <c r="R8" s="20"/>
      <c r="S8" s="20"/>
      <c r="T8" s="20"/>
      <c r="U8" s="20"/>
      <c r="V8" s="20"/>
    </row>
    <row r="9" spans="1:22" ht="19" x14ac:dyDescent="0.25">
      <c r="A9" s="20"/>
      <c r="B9" s="29" t="s">
        <v>551</v>
      </c>
      <c r="C9" s="27">
        <v>174801000000</v>
      </c>
      <c r="D9" s="27">
        <v>159358000000</v>
      </c>
      <c r="E9" s="27">
        <v>135727000000</v>
      </c>
      <c r="F9" s="28">
        <v>126750000000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95774000000</v>
      </c>
      <c r="D12" s="27">
        <v>86156000000</v>
      </c>
      <c r="E12" s="27">
        <v>77134000000</v>
      </c>
      <c r="F12" s="28">
        <v>69295000000</v>
      </c>
      <c r="G12" s="20"/>
      <c r="H12" s="20"/>
      <c r="I12" s="20"/>
      <c r="J12" s="20"/>
      <c r="K12" s="20"/>
      <c r="L12" s="20"/>
      <c r="M12" s="20"/>
      <c r="N12" s="20"/>
      <c r="O12" s="20"/>
      <c r="P12" s="20"/>
      <c r="Q12" s="20"/>
      <c r="R12" s="20"/>
      <c r="S12" s="20"/>
      <c r="T12" s="20"/>
      <c r="U12" s="20"/>
      <c r="V12" s="20"/>
    </row>
    <row r="13" spans="1:22" ht="19" x14ac:dyDescent="0.25">
      <c r="A13" s="20"/>
      <c r="B13" s="29" t="s">
        <v>555</v>
      </c>
      <c r="C13" s="27">
        <v>98919000000</v>
      </c>
      <c r="D13" s="27">
        <v>86347000000</v>
      </c>
      <c r="E13" s="27">
        <v>76479000000</v>
      </c>
      <c r="F13" s="28">
        <v>70539000000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29068000000</v>
      </c>
      <c r="D17" s="34">
        <v>26206000000</v>
      </c>
      <c r="E17" s="34">
        <v>22343000000</v>
      </c>
      <c r="F17" s="35">
        <v>22174000000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2.5386899563318779</v>
      </c>
      <c r="D24" s="50">
        <f>D17/(D4)</f>
        <v>2.587480252764613</v>
      </c>
      <c r="E24" s="50">
        <f>E17/(E4)</f>
        <v>2.4911361355781025</v>
      </c>
      <c r="F24" s="51">
        <f>F17/(F4)</f>
        <v>2.5706005100857872</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0.10619611281601636</v>
      </c>
      <c r="D25" s="50">
        <f>D17/D6</f>
        <v>0.10665635619950754</v>
      </c>
      <c r="E25" s="50">
        <f>E17/E6</f>
        <v>0.10528920011686757</v>
      </c>
      <c r="F25" s="51">
        <f>F17/F6</f>
        <v>0.11239349380857523</v>
      </c>
      <c r="G25" s="46">
        <f>(IF(C25 &gt; 0.17, 100, IF(C25 &gt;= 0.1, 50, 0))) +
  (IF(D25 &gt; 0.17, 100, IF(D25 &gt;= 0.1, 50, 0))) +
  (IF(E25 &gt; 0.17, 100, IF(E25 &gt;= 0.1, 50, 0))) +
  (IF(F25 &gt; 0.17, 100, IF(F25 &gt;= 0.1, 50, 0)))</f>
        <v>200</v>
      </c>
      <c r="H25" s="47" t="s">
        <v>572</v>
      </c>
      <c r="I25" s="20"/>
      <c r="J25" s="20"/>
      <c r="K25" s="20"/>
      <c r="L25" s="20"/>
      <c r="M25" s="20"/>
      <c r="N25" s="20"/>
      <c r="O25" s="20"/>
      <c r="P25" s="20"/>
      <c r="Q25" s="20"/>
      <c r="R25" s="20"/>
      <c r="S25" s="20"/>
      <c r="T25" s="20"/>
      <c r="U25" s="20"/>
      <c r="V25" s="20"/>
    </row>
    <row r="26" spans="1:22" x14ac:dyDescent="0.2">
      <c r="A26" s="20"/>
      <c r="B26" s="39" t="s">
        <v>489</v>
      </c>
      <c r="C26" s="50">
        <f>C8/C6</f>
        <v>0.27673169662428759</v>
      </c>
      <c r="D26" s="50">
        <f>D8/D6</f>
        <v>0.28538694776256079</v>
      </c>
      <c r="E26" s="50">
        <f>E8/E6</f>
        <v>0.27065681460467661</v>
      </c>
      <c r="F26" s="51">
        <f>F8/F6</f>
        <v>0.27538281404437148</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1.7671124859733722</v>
      </c>
      <c r="D27" s="50">
        <f>D9/(D13+D10)</f>
        <v>1.8455534066035879</v>
      </c>
      <c r="E27" s="50">
        <f>E9/(E13+E10)</f>
        <v>1.7746963218661331</v>
      </c>
      <c r="F27" s="51">
        <f>F9/(F13+F10)</f>
        <v>1.7968783226300344</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0.11390834514275767</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0.29385658973503576</v>
      </c>
      <c r="D31" s="50">
        <f>D17/(D13+D10)</f>
        <v>0.3034963577194344</v>
      </c>
      <c r="E31" s="50">
        <f>E17/(E13+E10)</f>
        <v>0.29214555629649969</v>
      </c>
      <c r="F31" s="51">
        <f>F17/(F13+F10)</f>
        <v>0.31435092643785706</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4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0.32291666666666663</v>
      </c>
      <c r="J2" s="20"/>
      <c r="K2" s="20"/>
      <c r="L2" s="20"/>
      <c r="M2" s="20"/>
      <c r="N2" s="20"/>
      <c r="O2" s="20"/>
      <c r="P2" s="20"/>
      <c r="Q2" s="20"/>
      <c r="R2" s="20"/>
      <c r="S2" s="20"/>
      <c r="T2" s="20"/>
      <c r="U2" s="20"/>
      <c r="V2" s="20"/>
    </row>
    <row r="3" spans="1:22" ht="19" x14ac:dyDescent="0.25">
      <c r="A3" s="20"/>
      <c r="B3" s="26" t="s">
        <v>545</v>
      </c>
      <c r="C3" s="27">
        <v>216988000</v>
      </c>
      <c r="D3" s="27">
        <v>218517000</v>
      </c>
      <c r="E3" s="27">
        <v>206839000</v>
      </c>
      <c r="F3" s="28">
        <v>190417000</v>
      </c>
      <c r="G3" s="20"/>
      <c r="H3" s="20"/>
      <c r="I3" s="20"/>
      <c r="J3" s="20"/>
      <c r="K3" s="20"/>
      <c r="L3" s="20"/>
      <c r="M3" s="20"/>
      <c r="N3" s="20"/>
      <c r="O3" s="20"/>
      <c r="P3" s="20"/>
      <c r="Q3" s="20"/>
      <c r="R3" s="20"/>
      <c r="S3" s="20"/>
      <c r="T3" s="20"/>
      <c r="U3" s="20"/>
      <c r="V3" s="20"/>
    </row>
    <row r="4" spans="1:22" ht="19" x14ac:dyDescent="0.25">
      <c r="A4" s="20"/>
      <c r="B4" s="29" t="s">
        <v>546</v>
      </c>
      <c r="C4" s="27">
        <v>6558491000</v>
      </c>
      <c r="D4" s="27">
        <v>6373108000</v>
      </c>
      <c r="E4" s="27">
        <v>6241752000</v>
      </c>
      <c r="F4" s="28">
        <v>5709637000</v>
      </c>
      <c r="G4" s="20"/>
      <c r="H4" s="20"/>
      <c r="I4" s="20"/>
      <c r="J4" s="20"/>
      <c r="K4" s="20"/>
      <c r="L4" s="20"/>
      <c r="M4" s="20"/>
      <c r="N4" s="20"/>
      <c r="O4" s="20"/>
      <c r="P4" s="20"/>
      <c r="Q4" s="20"/>
      <c r="R4" s="20"/>
      <c r="S4" s="20"/>
      <c r="T4" s="20"/>
      <c r="U4" s="20"/>
      <c r="V4" s="20"/>
    </row>
    <row r="5" spans="1:22" ht="19" x14ac:dyDescent="0.25">
      <c r="A5" s="20"/>
      <c r="B5" s="29" t="s">
        <v>547</v>
      </c>
      <c r="C5" s="27">
        <v>3932407000</v>
      </c>
      <c r="D5" s="27">
        <v>3909456000</v>
      </c>
      <c r="E5" s="27">
        <v>3962624000</v>
      </c>
      <c r="F5" s="28">
        <v>3882715000</v>
      </c>
      <c r="G5" s="20"/>
      <c r="H5" s="20"/>
      <c r="I5" s="20"/>
      <c r="J5" s="20"/>
      <c r="K5" s="20"/>
      <c r="L5" s="20"/>
      <c r="M5" s="20"/>
      <c r="N5" s="20"/>
      <c r="O5" s="20"/>
      <c r="P5" s="20"/>
      <c r="Q5" s="20"/>
      <c r="R5" s="20"/>
      <c r="S5" s="20"/>
      <c r="T5" s="20"/>
      <c r="U5" s="20"/>
      <c r="V5" s="20"/>
    </row>
    <row r="6" spans="1:22" ht="19" x14ac:dyDescent="0.25">
      <c r="A6" s="20"/>
      <c r="B6" s="29" t="s">
        <v>548</v>
      </c>
      <c r="C6" s="27">
        <v>13967602000</v>
      </c>
      <c r="D6" s="27">
        <v>13494188000</v>
      </c>
      <c r="E6" s="27">
        <v>13093543000</v>
      </c>
      <c r="F6" s="28">
        <v>13476879000</v>
      </c>
      <c r="G6" s="20"/>
      <c r="H6" s="20"/>
      <c r="I6" s="20"/>
      <c r="J6" s="20"/>
      <c r="K6" s="20"/>
      <c r="L6" s="20"/>
      <c r="M6" s="20"/>
      <c r="N6" s="20"/>
      <c r="O6" s="20"/>
      <c r="P6" s="20"/>
      <c r="Q6" s="20"/>
      <c r="R6" s="20"/>
      <c r="S6" s="20"/>
      <c r="T6" s="20"/>
      <c r="U6" s="20"/>
      <c r="V6" s="20"/>
    </row>
    <row r="7" spans="1:22" ht="19" x14ac:dyDescent="0.25">
      <c r="A7" s="20"/>
      <c r="B7" s="29" t="s">
        <v>549</v>
      </c>
      <c r="C7" s="27">
        <v>2013347000</v>
      </c>
      <c r="D7" s="27">
        <v>1914419000</v>
      </c>
      <c r="E7" s="27">
        <v>1984109000</v>
      </c>
      <c r="F7" s="28">
        <v>2481039000</v>
      </c>
      <c r="G7" s="20"/>
      <c r="H7" s="20"/>
      <c r="I7" s="20"/>
      <c r="J7" s="20"/>
      <c r="K7" s="20"/>
      <c r="L7" s="20"/>
      <c r="M7" s="20"/>
      <c r="N7" s="20"/>
      <c r="O7" s="20"/>
      <c r="P7" s="20"/>
      <c r="Q7" s="20"/>
      <c r="R7" s="20"/>
      <c r="S7" s="20"/>
      <c r="T7" s="20"/>
      <c r="U7" s="20"/>
      <c r="V7" s="20"/>
    </row>
    <row r="8" spans="1:22" ht="19" x14ac:dyDescent="0.25">
      <c r="A8" s="20"/>
      <c r="B8" s="29" t="s">
        <v>550</v>
      </c>
      <c r="C8" s="27">
        <v>5752349000</v>
      </c>
      <c r="D8" s="27">
        <v>5609724000</v>
      </c>
      <c r="E8" s="27">
        <v>4911262000</v>
      </c>
      <c r="F8" s="28">
        <v>4589304000</v>
      </c>
      <c r="G8" s="20"/>
      <c r="H8" s="20"/>
      <c r="I8" s="20"/>
      <c r="J8" s="20"/>
      <c r="K8" s="20"/>
      <c r="L8" s="20"/>
      <c r="M8" s="20"/>
      <c r="N8" s="20"/>
      <c r="O8" s="20"/>
      <c r="P8" s="20"/>
      <c r="Q8" s="20"/>
      <c r="R8" s="20"/>
      <c r="S8" s="20"/>
      <c r="T8" s="20"/>
      <c r="U8" s="20"/>
      <c r="V8" s="20"/>
    </row>
    <row r="9" spans="1:22" ht="19" x14ac:dyDescent="0.25">
      <c r="A9" s="20"/>
      <c r="B9" s="29" t="s">
        <v>551</v>
      </c>
      <c r="C9" s="27">
        <v>7765696000</v>
      </c>
      <c r="D9" s="27">
        <v>7524143000</v>
      </c>
      <c r="E9" s="27">
        <v>6895371000</v>
      </c>
      <c r="F9" s="28">
        <v>7070343000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6798930000</v>
      </c>
      <c r="D12" s="27">
        <v>6533667000</v>
      </c>
      <c r="E12" s="27">
        <v>6604089000</v>
      </c>
      <c r="F12" s="28">
        <v>6747678000</v>
      </c>
      <c r="G12" s="20"/>
      <c r="H12" s="20"/>
      <c r="I12" s="20"/>
      <c r="J12" s="20"/>
      <c r="K12" s="20"/>
      <c r="L12" s="20"/>
      <c r="M12" s="20"/>
      <c r="N12" s="20"/>
      <c r="O12" s="20"/>
      <c r="P12" s="20"/>
      <c r="Q12" s="20"/>
      <c r="R12" s="20"/>
      <c r="S12" s="20"/>
      <c r="T12" s="20"/>
      <c r="U12" s="20"/>
      <c r="V12" s="20"/>
    </row>
    <row r="13" spans="1:22" ht="19" x14ac:dyDescent="0.25">
      <c r="A13" s="20"/>
      <c r="B13" s="29" t="s">
        <v>555</v>
      </c>
      <c r="C13" s="27">
        <v>6201906000</v>
      </c>
      <c r="D13" s="27">
        <v>5970045000</v>
      </c>
      <c r="E13" s="27">
        <v>6198172000</v>
      </c>
      <c r="F13" s="28">
        <v>6406536000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1267797000</v>
      </c>
      <c r="D17" s="34">
        <v>996023000</v>
      </c>
      <c r="E17" s="34">
        <v>883695000</v>
      </c>
      <c r="F17" s="35">
        <v>2360169000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0.19330620412530869</v>
      </c>
      <c r="D24" s="50">
        <f>D17/(D4)</f>
        <v>0.15628528498183303</v>
      </c>
      <c r="E24" s="50">
        <f>E17/(E4)</f>
        <v>0.14157803770479827</v>
      </c>
      <c r="F24" s="51">
        <f>F17/(F4)</f>
        <v>0.41336585846000368</v>
      </c>
      <c r="G24" s="46">
        <f>(IF(C24 &gt; 0.5, 100, IF(C24 &gt;= 0.2, 50, 0))) +
  (IF(D24 &gt; 0.5, 100, IF(D24 &gt;= 0.2, 50, 0))) +
  (IF(E24 &gt; 0.5, 100, IF(E24 &gt;= 0.2, 50, 0))) +
  (IF(F24 &gt; 0.5, 100, IF(F24 &gt;= 0.2, 50, 0)))</f>
        <v>50</v>
      </c>
      <c r="H24" s="47" t="s">
        <v>571</v>
      </c>
      <c r="I24" s="20"/>
      <c r="J24" s="20"/>
      <c r="K24" s="20"/>
      <c r="L24" s="20"/>
      <c r="M24" s="20"/>
      <c r="N24" s="20"/>
      <c r="O24" s="20"/>
      <c r="P24" s="20"/>
      <c r="Q24" s="20"/>
      <c r="R24" s="20"/>
      <c r="S24" s="20"/>
      <c r="T24" s="20"/>
      <c r="U24" s="20"/>
      <c r="V24" s="20"/>
    </row>
    <row r="25" spans="1:22" x14ac:dyDescent="0.2">
      <c r="A25" s="20"/>
      <c r="B25" s="39" t="s">
        <v>487</v>
      </c>
      <c r="C25" s="50">
        <f>C17/C6</f>
        <v>9.0766976321347073E-2</v>
      </c>
      <c r="D25" s="50">
        <f>D17/D6</f>
        <v>7.3811258595181867E-2</v>
      </c>
      <c r="E25" s="50">
        <f>E17/E6</f>
        <v>6.7490899903868654E-2</v>
      </c>
      <c r="F25" s="51">
        <f>F17/F6</f>
        <v>0.17512726796760586</v>
      </c>
      <c r="G25" s="46">
        <f>(IF(C25 &gt; 0.17, 100, IF(C25 &gt;= 0.1, 50, 0))) +
  (IF(D25 &gt; 0.17, 100, IF(D25 &gt;= 0.1, 50, 0))) +
  (IF(E25 &gt; 0.17, 100, IF(E25 &gt;= 0.1, 50, 0))) +
  (IF(F25 &gt; 0.17, 100, IF(F25 &gt;= 0.1, 50, 0)))</f>
        <v>100</v>
      </c>
      <c r="H25" s="47" t="s">
        <v>572</v>
      </c>
      <c r="I25" s="20"/>
      <c r="J25" s="20"/>
      <c r="K25" s="20"/>
      <c r="L25" s="20"/>
      <c r="M25" s="20"/>
      <c r="N25" s="20"/>
      <c r="O25" s="20"/>
      <c r="P25" s="20"/>
      <c r="Q25" s="20"/>
      <c r="R25" s="20"/>
      <c r="S25" s="20"/>
      <c r="T25" s="20"/>
      <c r="U25" s="20"/>
      <c r="V25" s="20"/>
    </row>
    <row r="26" spans="1:22" x14ac:dyDescent="0.2">
      <c r="A26" s="20"/>
      <c r="B26" s="39" t="s">
        <v>489</v>
      </c>
      <c r="C26" s="50">
        <f>C8/C6</f>
        <v>0.41183511672225481</v>
      </c>
      <c r="D26" s="50">
        <f>D8/D6</f>
        <v>0.41571408372256263</v>
      </c>
      <c r="E26" s="50">
        <f>E8/E6</f>
        <v>0.37509037851710575</v>
      </c>
      <c r="F26" s="51">
        <f>F8/F6</f>
        <v>0.34053166167033183</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1.252146678779072</v>
      </c>
      <c r="D27" s="50">
        <f>D9/(D13+D10)</f>
        <v>1.260315960767465</v>
      </c>
      <c r="E27" s="50">
        <f>E9/(E13+E10)</f>
        <v>1.1124846164320705</v>
      </c>
      <c r="F27" s="51">
        <f>F9/(F13+F10)</f>
        <v>1.1036140279239826</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2.885415965223652E-3</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0.2044205442649405</v>
      </c>
      <c r="D31" s="50">
        <f>D17/(D13+D10)</f>
        <v>0.16683676588702431</v>
      </c>
      <c r="E31" s="50">
        <f>E17/(E13+E10)</f>
        <v>0.14257348779607923</v>
      </c>
      <c r="F31" s="51">
        <f>F17/(F13+F10)</f>
        <v>0.368400177568658</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5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0.52708333333333335</v>
      </c>
      <c r="J2" s="20"/>
      <c r="K2" s="20"/>
      <c r="L2" s="20"/>
      <c r="M2" s="20"/>
      <c r="N2" s="20"/>
      <c r="O2" s="20"/>
      <c r="P2" s="20"/>
      <c r="Q2" s="20"/>
      <c r="R2" s="20"/>
      <c r="S2" s="20"/>
      <c r="T2" s="20"/>
      <c r="U2" s="20"/>
      <c r="V2" s="20"/>
    </row>
    <row r="3" spans="1:22" ht="19" x14ac:dyDescent="0.25">
      <c r="A3" s="20"/>
      <c r="B3" s="26" t="s">
        <v>545</v>
      </c>
      <c r="C3" s="27">
        <v>7583000000</v>
      </c>
      <c r="D3" s="27">
        <v>6752000000</v>
      </c>
      <c r="E3" s="27">
        <v>6265000000</v>
      </c>
      <c r="F3" s="28">
        <v>6038000000</v>
      </c>
      <c r="G3" s="20"/>
      <c r="H3" s="20"/>
      <c r="I3" s="20"/>
      <c r="J3" s="20"/>
      <c r="K3" s="20"/>
      <c r="L3" s="20"/>
      <c r="M3" s="20"/>
      <c r="N3" s="20"/>
      <c r="O3" s="20"/>
      <c r="P3" s="20"/>
      <c r="Q3" s="20"/>
      <c r="R3" s="20"/>
      <c r="S3" s="20"/>
      <c r="T3" s="20"/>
      <c r="U3" s="20"/>
      <c r="V3" s="20"/>
    </row>
    <row r="4" spans="1:22" ht="19" x14ac:dyDescent="0.25">
      <c r="A4" s="20"/>
      <c r="B4" s="29" t="s">
        <v>546</v>
      </c>
      <c r="C4" s="27">
        <v>31345000000</v>
      </c>
      <c r="D4" s="27">
        <v>32092000000</v>
      </c>
      <c r="E4" s="27">
        <v>32131000000</v>
      </c>
      <c r="F4" s="28">
        <v>31593000000</v>
      </c>
      <c r="G4" s="20"/>
      <c r="H4" s="20"/>
      <c r="I4" s="20"/>
      <c r="J4" s="20"/>
      <c r="K4" s="20"/>
      <c r="L4" s="20"/>
      <c r="M4" s="20"/>
      <c r="N4" s="20"/>
      <c r="O4" s="20"/>
      <c r="P4" s="20"/>
      <c r="Q4" s="20"/>
      <c r="R4" s="20"/>
      <c r="S4" s="20"/>
      <c r="T4" s="20"/>
      <c r="U4" s="20"/>
      <c r="V4" s="20"/>
    </row>
    <row r="5" spans="1:22" ht="19" x14ac:dyDescent="0.25">
      <c r="A5" s="20"/>
      <c r="B5" s="29" t="s">
        <v>547</v>
      </c>
      <c r="C5" s="27">
        <v>260000000</v>
      </c>
      <c r="D5" s="27">
        <v>260000000</v>
      </c>
      <c r="E5" s="27">
        <v>260000000</v>
      </c>
      <c r="F5" s="28">
        <v>260000000</v>
      </c>
      <c r="G5" s="20"/>
      <c r="H5" s="20"/>
      <c r="I5" s="20"/>
      <c r="J5" s="20"/>
      <c r="K5" s="20"/>
      <c r="L5" s="20"/>
      <c r="M5" s="20"/>
      <c r="N5" s="20"/>
      <c r="O5" s="20"/>
      <c r="P5" s="20"/>
      <c r="Q5" s="20"/>
      <c r="R5" s="20"/>
      <c r="S5" s="20"/>
      <c r="T5" s="20"/>
      <c r="U5" s="20"/>
      <c r="V5" s="20"/>
    </row>
    <row r="6" spans="1:22" ht="19" x14ac:dyDescent="0.25">
      <c r="A6" s="20"/>
      <c r="B6" s="29" t="s">
        <v>548</v>
      </c>
      <c r="C6" s="27">
        <v>63056000000</v>
      </c>
      <c r="D6" s="27">
        <v>60982000000</v>
      </c>
      <c r="E6" s="27">
        <v>57888000000</v>
      </c>
      <c r="F6" s="28">
        <v>51774000000</v>
      </c>
      <c r="G6" s="20"/>
      <c r="H6" s="20"/>
      <c r="I6" s="20"/>
      <c r="J6" s="20"/>
      <c r="K6" s="20"/>
      <c r="L6" s="20"/>
      <c r="M6" s="20"/>
      <c r="N6" s="20"/>
      <c r="O6" s="20"/>
      <c r="P6" s="20"/>
      <c r="Q6" s="20"/>
      <c r="R6" s="20"/>
      <c r="S6" s="20"/>
      <c r="T6" s="20"/>
      <c r="U6" s="20"/>
      <c r="V6" s="20"/>
    </row>
    <row r="7" spans="1:22" ht="19" x14ac:dyDescent="0.25">
      <c r="A7" s="20"/>
      <c r="B7" s="29" t="s">
        <v>549</v>
      </c>
      <c r="C7" s="27">
        <v>16802000000</v>
      </c>
      <c r="D7" s="27">
        <v>17461000000</v>
      </c>
      <c r="E7" s="27">
        <v>16851000000</v>
      </c>
      <c r="F7" s="28">
        <v>9283000000</v>
      </c>
      <c r="G7" s="20"/>
      <c r="H7" s="20"/>
      <c r="I7" s="20"/>
      <c r="J7" s="20"/>
      <c r="K7" s="20"/>
      <c r="L7" s="20"/>
      <c r="M7" s="20"/>
      <c r="N7" s="20"/>
      <c r="O7" s="20"/>
      <c r="P7" s="20"/>
      <c r="Q7" s="20"/>
      <c r="R7" s="20"/>
      <c r="S7" s="20"/>
      <c r="T7" s="20"/>
      <c r="U7" s="20"/>
      <c r="V7" s="20"/>
    </row>
    <row r="8" spans="1:22" ht="19" x14ac:dyDescent="0.25">
      <c r="A8" s="20"/>
      <c r="B8" s="29" t="s">
        <v>550</v>
      </c>
      <c r="C8" s="27">
        <v>17730000000</v>
      </c>
      <c r="D8" s="27">
        <v>18053000000</v>
      </c>
      <c r="E8" s="27">
        <v>21220000000</v>
      </c>
      <c r="F8" s="28">
        <v>22849000000</v>
      </c>
      <c r="G8" s="20"/>
      <c r="H8" s="20"/>
      <c r="I8" s="20"/>
      <c r="J8" s="20"/>
      <c r="K8" s="20"/>
      <c r="L8" s="20"/>
      <c r="M8" s="20"/>
      <c r="N8" s="20"/>
      <c r="O8" s="20"/>
      <c r="P8" s="20"/>
      <c r="Q8" s="20"/>
      <c r="R8" s="20"/>
      <c r="S8" s="20"/>
      <c r="T8" s="20"/>
      <c r="U8" s="20"/>
      <c r="V8" s="20"/>
    </row>
    <row r="9" spans="1:22" ht="19" x14ac:dyDescent="0.25">
      <c r="A9" s="20"/>
      <c r="B9" s="29" t="s">
        <v>551</v>
      </c>
      <c r="C9" s="27">
        <v>34532000000</v>
      </c>
      <c r="D9" s="27">
        <v>35514000000</v>
      </c>
      <c r="E9" s="27">
        <v>38071000000</v>
      </c>
      <c r="F9" s="28">
        <v>32132000000</v>
      </c>
      <c r="G9" s="20"/>
      <c r="H9" s="20"/>
      <c r="I9" s="20"/>
      <c r="J9" s="20"/>
      <c r="K9" s="20"/>
      <c r="L9" s="20"/>
      <c r="M9" s="20"/>
      <c r="N9" s="20"/>
      <c r="O9" s="20"/>
      <c r="P9" s="20"/>
      <c r="Q9" s="20"/>
      <c r="R9" s="20"/>
      <c r="S9" s="20"/>
      <c r="T9" s="20"/>
      <c r="U9" s="20"/>
      <c r="V9" s="20"/>
    </row>
    <row r="10" spans="1:22" ht="19" x14ac:dyDescent="0.25">
      <c r="A10" s="20"/>
      <c r="B10" s="29" t="s">
        <v>552</v>
      </c>
      <c r="C10" s="27">
        <v>25322000000</v>
      </c>
      <c r="D10" s="27">
        <v>20197000000</v>
      </c>
      <c r="E10" s="27">
        <v>15677000000</v>
      </c>
      <c r="F10" s="28">
        <v>15719000000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45630000000</v>
      </c>
      <c r="D12" s="27">
        <v>38247000000</v>
      </c>
      <c r="E12" s="27">
        <v>28281000000</v>
      </c>
      <c r="F12" s="28">
        <v>28953000000</v>
      </c>
      <c r="G12" s="20"/>
      <c r="H12" s="20"/>
      <c r="I12" s="20"/>
      <c r="J12" s="20"/>
      <c r="K12" s="20"/>
      <c r="L12" s="20"/>
      <c r="M12" s="20"/>
      <c r="N12" s="20"/>
      <c r="O12" s="20"/>
      <c r="P12" s="20"/>
      <c r="Q12" s="20"/>
      <c r="R12" s="20"/>
      <c r="S12" s="20"/>
      <c r="T12" s="20"/>
      <c r="U12" s="20"/>
      <c r="V12" s="20"/>
    </row>
    <row r="13" spans="1:22" ht="19" x14ac:dyDescent="0.25">
      <c r="A13" s="20"/>
      <c r="B13" s="29" t="s">
        <v>555</v>
      </c>
      <c r="C13" s="27">
        <v>28524000000</v>
      </c>
      <c r="D13" s="27">
        <v>25468000000</v>
      </c>
      <c r="E13" s="27">
        <v>19817000000</v>
      </c>
      <c r="F13" s="28">
        <v>19642000000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9229000000</v>
      </c>
      <c r="D17" s="34">
        <v>12574000000</v>
      </c>
      <c r="E17" s="34">
        <v>5859000000</v>
      </c>
      <c r="F17" s="35">
        <v>948000000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0.2944329239113096</v>
      </c>
      <c r="D24" s="50">
        <f>D17/(D4)</f>
        <v>0.39181104325065436</v>
      </c>
      <c r="E24" s="50">
        <f>E17/(E4)</f>
        <v>0.18234726588030251</v>
      </c>
      <c r="F24" s="51">
        <f>F17/(F4)</f>
        <v>3.0006647042066282E-2</v>
      </c>
      <c r="G24" s="46">
        <f>(IF(C24 &gt; 0.5, 100, IF(C24 &gt;= 0.2, 50, 0))) +
  (IF(D24 &gt; 0.5, 100, IF(D24 &gt;= 0.2, 50, 0))) +
  (IF(E24 &gt; 0.5, 100, IF(E24 &gt;= 0.2, 50, 0))) +
  (IF(F24 &gt; 0.5, 100, IF(F24 &gt;= 0.2, 50, 0)))</f>
        <v>100</v>
      </c>
      <c r="H24" s="47" t="s">
        <v>571</v>
      </c>
      <c r="I24" s="20"/>
      <c r="J24" s="20"/>
      <c r="K24" s="20"/>
      <c r="L24" s="20"/>
      <c r="M24" s="20"/>
      <c r="N24" s="20"/>
      <c r="O24" s="20"/>
      <c r="P24" s="20"/>
      <c r="Q24" s="20"/>
      <c r="R24" s="20"/>
      <c r="S24" s="20"/>
      <c r="T24" s="20"/>
      <c r="U24" s="20"/>
      <c r="V24" s="20"/>
    </row>
    <row r="25" spans="1:22" x14ac:dyDescent="0.2">
      <c r="A25" s="20"/>
      <c r="B25" s="39" t="s">
        <v>487</v>
      </c>
      <c r="C25" s="50">
        <f>C17/C6</f>
        <v>0.1463619639685359</v>
      </c>
      <c r="D25" s="50">
        <f>D17/D6</f>
        <v>0.20619199107933489</v>
      </c>
      <c r="E25" s="50">
        <f>E17/E6</f>
        <v>0.10121268656716417</v>
      </c>
      <c r="F25" s="51">
        <f>F17/F6</f>
        <v>1.8310348823733922E-2</v>
      </c>
      <c r="G25" s="46">
        <f>(IF(C25 &gt; 0.17, 100, IF(C25 &gt;= 0.1, 50, 0))) +
  (IF(D25 &gt; 0.17, 100, IF(D25 &gt;= 0.1, 50, 0))) +
  (IF(E25 &gt; 0.17, 100, IF(E25 &gt;= 0.1, 50, 0))) +
  (IF(F25 &gt; 0.17, 100, IF(F25 &gt;= 0.1, 50, 0)))</f>
        <v>200</v>
      </c>
      <c r="H25" s="47" t="s">
        <v>572</v>
      </c>
      <c r="I25" s="20"/>
      <c r="J25" s="20"/>
      <c r="K25" s="20"/>
      <c r="L25" s="20"/>
      <c r="M25" s="20"/>
      <c r="N25" s="20"/>
      <c r="O25" s="20"/>
      <c r="P25" s="20"/>
      <c r="Q25" s="20"/>
      <c r="R25" s="20"/>
      <c r="S25" s="20"/>
      <c r="T25" s="20"/>
      <c r="U25" s="20"/>
      <c r="V25" s="20"/>
    </row>
    <row r="26" spans="1:22" x14ac:dyDescent="0.2">
      <c r="A26" s="20"/>
      <c r="B26" s="39" t="s">
        <v>489</v>
      </c>
      <c r="C26" s="50">
        <f>C8/C6</f>
        <v>0.28117863486424766</v>
      </c>
      <c r="D26" s="50">
        <f>D8/D6</f>
        <v>0.29603817519923914</v>
      </c>
      <c r="E26" s="50">
        <f>E8/E6</f>
        <v>0.36656992813709233</v>
      </c>
      <c r="F26" s="51">
        <f>F8/F6</f>
        <v>0.44132189902267549</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0.64131040374401072</v>
      </c>
      <c r="D27" s="50">
        <f>D9/(D13+D10)</f>
        <v>0.77770721559180989</v>
      </c>
      <c r="E27" s="50">
        <f>E9/(E13+E10)</f>
        <v>1.0726038203640051</v>
      </c>
      <c r="F27" s="51">
        <f>F9/(F13+F10)</f>
        <v>0.90868470914284094</v>
      </c>
      <c r="G27" s="46">
        <f>(IF(C27 &lt; 0.8, 100, IF(C27 &lt; 1, 50, 0))) +
  (IF(D27 &lt; 0.8, 100, IF(D27 &lt; 1, 50, 0))) +
  (IF(E27 &lt; 0.8, 100, IF(E27 &lt; 1, 50, 0))) +
  (IF(F27 &lt; 0.8, 100, IF(F27 &lt; 1, 50, 0)))</f>
        <v>250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0.1740722610396277</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0.17139620398915426</v>
      </c>
      <c r="D31" s="50">
        <f>D17/(D13+D10)</f>
        <v>0.27535311507719262</v>
      </c>
      <c r="E31" s="50">
        <f>E17/(E13+E10)</f>
        <v>0.16507015270186509</v>
      </c>
      <c r="F31" s="51">
        <f>F17/(F13+F10)</f>
        <v>2.6809196572495121E-2</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6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t="e">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#DIV/0!</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0</v>
      </c>
      <c r="D4" s="27">
        <v>0</v>
      </c>
      <c r="E4" s="27">
        <v>0</v>
      </c>
      <c r="F4" s="28">
        <v>0</v>
      </c>
      <c r="G4" s="20"/>
      <c r="H4" s="20"/>
      <c r="I4" s="20"/>
      <c r="J4" s="20"/>
      <c r="K4" s="20"/>
      <c r="L4" s="20"/>
      <c r="M4" s="20"/>
      <c r="N4" s="20"/>
      <c r="O4" s="20"/>
      <c r="P4" s="20"/>
      <c r="Q4" s="20"/>
      <c r="R4" s="20"/>
      <c r="S4" s="20"/>
      <c r="T4" s="20"/>
      <c r="U4" s="20"/>
      <c r="V4" s="20"/>
    </row>
    <row r="5" spans="1:22" ht="19" x14ac:dyDescent="0.25">
      <c r="A5" s="20"/>
      <c r="B5" s="29" t="s">
        <v>547</v>
      </c>
      <c r="C5" s="27">
        <v>1045176000</v>
      </c>
      <c r="D5" s="27">
        <v>1044415000</v>
      </c>
      <c r="E5" s="27">
        <v>1046140000</v>
      </c>
      <c r="F5" s="28">
        <v>1051650000</v>
      </c>
      <c r="G5" s="20"/>
      <c r="H5" s="20"/>
      <c r="I5" s="20"/>
      <c r="J5" s="20"/>
      <c r="K5" s="20"/>
      <c r="L5" s="20"/>
      <c r="M5" s="20"/>
      <c r="N5" s="20"/>
      <c r="O5" s="20"/>
      <c r="P5" s="20"/>
      <c r="Q5" s="20"/>
      <c r="R5" s="20"/>
      <c r="S5" s="20"/>
      <c r="T5" s="20"/>
      <c r="U5" s="20"/>
      <c r="V5" s="20"/>
    </row>
    <row r="6" spans="1:22" ht="19" x14ac:dyDescent="0.25">
      <c r="A6" s="20"/>
      <c r="B6" s="29" t="s">
        <v>548</v>
      </c>
      <c r="C6" s="27">
        <v>24725433000</v>
      </c>
      <c r="D6" s="27">
        <v>24157840000</v>
      </c>
      <c r="E6" s="27">
        <v>24717786000</v>
      </c>
      <c r="F6" s="28">
        <v>23929404000</v>
      </c>
      <c r="G6" s="20"/>
      <c r="H6" s="20"/>
      <c r="I6" s="20"/>
      <c r="J6" s="20"/>
      <c r="K6" s="20"/>
      <c r="L6" s="20"/>
      <c r="M6" s="20"/>
      <c r="N6" s="20"/>
      <c r="O6" s="20"/>
      <c r="P6" s="20"/>
      <c r="Q6" s="20"/>
      <c r="R6" s="20"/>
      <c r="S6" s="20"/>
      <c r="T6" s="20"/>
      <c r="U6" s="20"/>
      <c r="V6" s="20"/>
    </row>
    <row r="7" spans="1:22" ht="19" x14ac:dyDescent="0.25">
      <c r="A7" s="20"/>
      <c r="B7" s="29" t="s">
        <v>549</v>
      </c>
      <c r="C7" s="27">
        <v>1182268000</v>
      </c>
      <c r="D7" s="27">
        <v>1576953000</v>
      </c>
      <c r="E7" s="27">
        <v>1544154000</v>
      </c>
      <c r="F7" s="28">
        <v>1441249000</v>
      </c>
      <c r="G7" s="20"/>
      <c r="H7" s="20"/>
      <c r="I7" s="20"/>
      <c r="J7" s="20"/>
      <c r="K7" s="20"/>
      <c r="L7" s="20"/>
      <c r="M7" s="20"/>
      <c r="N7" s="20"/>
      <c r="O7" s="20"/>
      <c r="P7" s="20"/>
      <c r="Q7" s="20"/>
      <c r="R7" s="20"/>
      <c r="S7" s="20"/>
      <c r="T7" s="20"/>
      <c r="U7" s="20"/>
      <c r="V7" s="20"/>
    </row>
    <row r="8" spans="1:22" ht="19" x14ac:dyDescent="0.25">
      <c r="A8" s="20"/>
      <c r="B8" s="29" t="s">
        <v>550</v>
      </c>
      <c r="C8" s="27">
        <v>13998760000</v>
      </c>
      <c r="D8" s="27">
        <v>12359210000</v>
      </c>
      <c r="E8" s="27">
        <v>12227872000</v>
      </c>
      <c r="F8" s="28">
        <v>12209964000</v>
      </c>
      <c r="G8" s="20"/>
      <c r="H8" s="20"/>
      <c r="I8" s="20"/>
      <c r="J8" s="20"/>
      <c r="K8" s="20"/>
      <c r="L8" s="20"/>
      <c r="M8" s="20"/>
      <c r="N8" s="20"/>
      <c r="O8" s="20"/>
      <c r="P8" s="20"/>
      <c r="Q8" s="20"/>
      <c r="R8" s="20"/>
      <c r="S8" s="20"/>
      <c r="T8" s="20"/>
      <c r="U8" s="20"/>
      <c r="V8" s="20"/>
    </row>
    <row r="9" spans="1:22" ht="19" x14ac:dyDescent="0.25">
      <c r="A9" s="20"/>
      <c r="B9" s="29" t="s">
        <v>551</v>
      </c>
      <c r="C9" s="27">
        <v>15181028000</v>
      </c>
      <c r="D9" s="27">
        <v>13936163000</v>
      </c>
      <c r="E9" s="27">
        <v>13772026000</v>
      </c>
      <c r="F9" s="28">
        <v>13651213000</v>
      </c>
      <c r="G9" s="20"/>
      <c r="H9" s="20"/>
      <c r="I9" s="20"/>
      <c r="J9" s="20"/>
      <c r="K9" s="20"/>
      <c r="L9" s="20"/>
      <c r="M9" s="20"/>
      <c r="N9" s="20"/>
      <c r="O9" s="20"/>
      <c r="P9" s="20"/>
      <c r="Q9" s="20"/>
      <c r="R9" s="20"/>
      <c r="S9" s="20"/>
      <c r="T9" s="20"/>
      <c r="U9" s="20"/>
      <c r="V9" s="20"/>
    </row>
    <row r="10" spans="1:22" ht="19" x14ac:dyDescent="0.25">
      <c r="A10" s="20"/>
      <c r="B10" s="29" t="s">
        <v>552</v>
      </c>
      <c r="C10" s="27">
        <v>13764000</v>
      </c>
      <c r="D10" s="27">
        <v>536000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0</v>
      </c>
      <c r="D12" s="27">
        <v>-5449385000</v>
      </c>
      <c r="E12" s="27">
        <v>-4679889000</v>
      </c>
      <c r="F12" s="28">
        <v>-4030376000</v>
      </c>
      <c r="G12" s="20"/>
      <c r="H12" s="20"/>
      <c r="I12" s="20"/>
      <c r="J12" s="20"/>
      <c r="K12" s="20"/>
      <c r="L12" s="20"/>
      <c r="M12" s="20"/>
      <c r="N12" s="20"/>
      <c r="O12" s="20"/>
      <c r="P12" s="20"/>
      <c r="Q12" s="20"/>
      <c r="R12" s="20"/>
      <c r="S12" s="20"/>
      <c r="T12" s="20"/>
      <c r="U12" s="20"/>
      <c r="V12" s="20"/>
    </row>
    <row r="13" spans="1:22" ht="19" x14ac:dyDescent="0.25">
      <c r="A13" s="20"/>
      <c r="B13" s="29" t="s">
        <v>555</v>
      </c>
      <c r="C13" s="27">
        <v>9544405000</v>
      </c>
      <c r="D13" s="27">
        <v>10221677000</v>
      </c>
      <c r="E13" s="27">
        <v>10945760000</v>
      </c>
      <c r="F13" s="28">
        <v>10278191000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1119873000</v>
      </c>
      <c r="D17" s="34">
        <v>1120163000</v>
      </c>
      <c r="E17" s="34">
        <v>1026116000</v>
      </c>
      <c r="F17" s="35">
        <v>1450176000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Pass</v>
      </c>
      <c r="G23" s="46">
        <f>(COUNTIF(C23:F23, "Pass") * 100) + (COUNTIF(C23:F23, "Fail") * 0)</f>
        <v>100</v>
      </c>
      <c r="H23" s="47" t="s">
        <v>570</v>
      </c>
      <c r="I23" s="20"/>
      <c r="J23" s="20"/>
      <c r="K23" s="20"/>
      <c r="L23" s="20"/>
      <c r="M23" s="20"/>
      <c r="N23" s="20"/>
      <c r="O23" s="20"/>
      <c r="P23" s="20"/>
      <c r="Q23" s="20"/>
      <c r="R23" s="20"/>
      <c r="S23" s="20"/>
      <c r="T23" s="20"/>
      <c r="U23" s="20"/>
      <c r="V23" s="20"/>
    </row>
    <row r="24" spans="1:22" x14ac:dyDescent="0.2">
      <c r="A24" s="20"/>
      <c r="B24" s="39" t="s">
        <v>499</v>
      </c>
      <c r="C24" s="50" t="e">
        <f>C17/(C4)</f>
        <v>#DIV/0!</v>
      </c>
      <c r="D24" s="50" t="e">
        <f>D17/(D4)</f>
        <v>#DIV/0!</v>
      </c>
      <c r="E24" s="50" t="e">
        <f>E17/(E4)</f>
        <v>#DIV/0!</v>
      </c>
      <c r="F24" s="51" t="e">
        <f>F17/(F4)</f>
        <v>#DIV/0!</v>
      </c>
      <c r="G24" s="46" t="e">
        <f>(IF(C24 &gt; 0.5, 100, IF(C24 &gt;= 0.2, 50, 0))) +
  (IF(D24 &gt; 0.5, 100, IF(D24 &gt;= 0.2, 50, 0))) +
  (IF(E24 &gt; 0.5, 100, IF(E24 &gt;= 0.2, 50, 0))) +
  (IF(F24 &gt; 0.5, 100, IF(F24 &gt;= 0.2, 50, 0)))</f>
        <v>#DIV/0!</v>
      </c>
      <c r="H24" s="47" t="s">
        <v>571</v>
      </c>
      <c r="I24" s="20"/>
      <c r="J24" s="20"/>
      <c r="K24" s="20"/>
      <c r="L24" s="20"/>
      <c r="M24" s="20"/>
      <c r="N24" s="20"/>
      <c r="O24" s="20"/>
      <c r="P24" s="20"/>
      <c r="Q24" s="20"/>
      <c r="R24" s="20"/>
      <c r="S24" s="20"/>
      <c r="T24" s="20"/>
      <c r="U24" s="20"/>
      <c r="V24" s="20"/>
    </row>
    <row r="25" spans="1:22" x14ac:dyDescent="0.2">
      <c r="A25" s="20"/>
      <c r="B25" s="39" t="s">
        <v>487</v>
      </c>
      <c r="C25" s="50">
        <f>C17/C6</f>
        <v>4.5292351401894561E-2</v>
      </c>
      <c r="D25" s="50">
        <f>D17/D6</f>
        <v>4.6368508111652364E-2</v>
      </c>
      <c r="E25" s="50">
        <f>E17/E6</f>
        <v>4.151326498255143E-2</v>
      </c>
      <c r="F25" s="51">
        <f>F17/F6</f>
        <v>6.0602261552356256E-2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0.56616844687815981</v>
      </c>
      <c r="D26" s="50">
        <f>D8/D6</f>
        <v>0.51160244458941695</v>
      </c>
      <c r="E26" s="50">
        <f>E8/E6</f>
        <v>0.49469932298952662</v>
      </c>
      <c r="F26" s="51">
        <f>F8/F6</f>
        <v>0.51024939860599949</v>
      </c>
      <c r="G26" s="46">
        <f>(IF(C26 &lt; 0.5, 100, 0)) +
  (IF(D26 &lt; 0.5, 100, 0)) +
  (IF(E26 &lt; 0.5, 100, 0)) +
  (IF(F26 &lt; 0.5, 100, 0))</f>
        <v>100</v>
      </c>
      <c r="H26" s="47" t="s">
        <v>573</v>
      </c>
      <c r="I26" s="20"/>
      <c r="J26" s="20"/>
      <c r="K26" s="20"/>
      <c r="L26" s="20"/>
      <c r="M26" s="20"/>
      <c r="N26" s="20"/>
      <c r="O26" s="20"/>
      <c r="P26" s="20"/>
      <c r="Q26" s="20"/>
      <c r="R26" s="20"/>
      <c r="S26" s="20"/>
      <c r="T26" s="20"/>
      <c r="U26" s="20"/>
      <c r="V26" s="20"/>
    </row>
    <row r="27" spans="1:22" x14ac:dyDescent="0.2">
      <c r="A27" s="20"/>
      <c r="B27" s="39" t="s">
        <v>574</v>
      </c>
      <c r="C27" s="50">
        <f>C9/(C13+C10)</f>
        <v>1.5882778385692908</v>
      </c>
      <c r="D27" s="50">
        <f>D9/(D13+D10)</f>
        <v>1.3633215234313745</v>
      </c>
      <c r="E27" s="50">
        <f>E9/(E13+E10)</f>
        <v>1.2582064653345222</v>
      </c>
      <c r="F27" s="51">
        <f>F9/(F13+F10)</f>
        <v>1.3281727300066715</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-0.22480647825626443</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Fail</v>
      </c>
      <c r="F30" s="58" t="str">
        <f>IF(F10&lt;&gt;0,"Pass","Fail")</f>
        <v>Fail</v>
      </c>
      <c r="G30" s="46">
        <f>(COUNTIF(C30:F30, "Pass") * 100) + (COUNTIF(C30:F30, "Fail") * 0)</f>
        <v>200</v>
      </c>
      <c r="H30" s="47" t="s">
        <v>579</v>
      </c>
      <c r="I30" s="20"/>
      <c r="J30" s="20"/>
      <c r="K30" s="20"/>
      <c r="L30" s="20"/>
      <c r="M30" s="20"/>
      <c r="N30" s="20"/>
      <c r="O30" s="20"/>
      <c r="P30" s="20"/>
      <c r="Q30" s="20"/>
      <c r="R30" s="20"/>
      <c r="S30" s="20"/>
      <c r="T30" s="20"/>
      <c r="U30" s="20"/>
      <c r="V30" s="20"/>
    </row>
    <row r="31" spans="1:22" x14ac:dyDescent="0.2">
      <c r="A31" s="20"/>
      <c r="B31" s="39" t="s">
        <v>580</v>
      </c>
      <c r="C31" s="50">
        <f>C17/(C13+C10)</f>
        <v>0.11716396728285512</v>
      </c>
      <c r="D31" s="50">
        <f>D17/(D13+D10)</f>
        <v>0.10958126190483411</v>
      </c>
      <c r="E31" s="50">
        <f>E17/(E13+E10)</f>
        <v>9.3745523380742865E-2</v>
      </c>
      <c r="F31" s="51">
        <f>F17/(F13+F10)</f>
        <v>0.1410925327229276</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7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c r="G2" s="20"/>
      <c r="H2" s="24" t="s">
        <v>544</v>
      </c>
      <c r="I2" s="25" t="e">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#DIV/0!</v>
      </c>
      <c r="J2" s="20"/>
      <c r="K2" s="20"/>
      <c r="L2" s="20"/>
      <c r="M2" s="20"/>
      <c r="N2" s="20"/>
      <c r="O2" s="20"/>
      <c r="P2" s="20"/>
      <c r="Q2" s="20"/>
      <c r="R2" s="20"/>
      <c r="S2" s="20"/>
      <c r="T2" s="20"/>
      <c r="U2" s="20"/>
      <c r="V2" s="20"/>
    </row>
    <row r="3" spans="1:22" ht="19" x14ac:dyDescent="0.25">
      <c r="A3" s="20"/>
      <c r="B3" s="26" t="s">
        <v>545</v>
      </c>
      <c r="C3" s="27">
        <v>297000000</v>
      </c>
      <c r="D3" s="27">
        <v>345000000</v>
      </c>
      <c r="E3" s="27">
        <v>322000000</v>
      </c>
      <c r="F3" s="28">
        <v>0</v>
      </c>
      <c r="G3" s="20"/>
      <c r="H3" s="20"/>
      <c r="I3" s="20"/>
      <c r="J3" s="20"/>
      <c r="K3" s="20"/>
      <c r="L3" s="20"/>
      <c r="M3" s="20"/>
      <c r="N3" s="20"/>
      <c r="O3" s="20"/>
      <c r="P3" s="20"/>
      <c r="Q3" s="20"/>
      <c r="R3" s="20"/>
      <c r="S3" s="20"/>
      <c r="T3" s="20"/>
      <c r="U3" s="20"/>
      <c r="V3" s="20"/>
    </row>
    <row r="4" spans="1:22" ht="19" x14ac:dyDescent="0.25">
      <c r="A4" s="20"/>
      <c r="B4" s="29" t="s">
        <v>546</v>
      </c>
      <c r="C4" s="27">
        <v>262000000</v>
      </c>
      <c r="D4" s="27">
        <v>247000000</v>
      </c>
      <c r="E4" s="27">
        <v>260000000</v>
      </c>
      <c r="F4" s="28">
        <v>0</v>
      </c>
      <c r="G4" s="20"/>
      <c r="H4" s="20"/>
      <c r="I4" s="20"/>
      <c r="J4" s="20"/>
      <c r="K4" s="20"/>
      <c r="L4" s="20"/>
      <c r="M4" s="20"/>
      <c r="N4" s="20"/>
      <c r="O4" s="20"/>
      <c r="P4" s="20"/>
      <c r="Q4" s="20"/>
      <c r="R4" s="20"/>
      <c r="S4" s="20"/>
      <c r="T4" s="20"/>
      <c r="U4" s="20"/>
      <c r="V4" s="20"/>
    </row>
    <row r="5" spans="1:22" ht="19" x14ac:dyDescent="0.25">
      <c r="A5" s="20"/>
      <c r="B5" s="29" t="s">
        <v>547</v>
      </c>
      <c r="C5" s="27">
        <v>2533000000</v>
      </c>
      <c r="D5" s="27">
        <v>2476000000</v>
      </c>
      <c r="E5" s="27">
        <v>2502000000</v>
      </c>
      <c r="F5" s="28">
        <v>0</v>
      </c>
      <c r="G5" s="20"/>
      <c r="H5" s="20"/>
      <c r="I5" s="20"/>
      <c r="J5" s="20"/>
      <c r="K5" s="20"/>
      <c r="L5" s="20"/>
      <c r="M5" s="20"/>
      <c r="N5" s="20"/>
      <c r="O5" s="20"/>
      <c r="P5" s="20"/>
      <c r="Q5" s="20"/>
      <c r="R5" s="20"/>
      <c r="S5" s="20"/>
      <c r="T5" s="20"/>
      <c r="U5" s="20"/>
      <c r="V5" s="20"/>
    </row>
    <row r="6" spans="1:22" ht="19" x14ac:dyDescent="0.25">
      <c r="A6" s="20"/>
      <c r="B6" s="29" t="s">
        <v>548</v>
      </c>
      <c r="C6" s="27">
        <v>5693000000</v>
      </c>
      <c r="D6" s="27">
        <v>4825000000</v>
      </c>
      <c r="E6" s="27">
        <v>4840000000</v>
      </c>
      <c r="F6" s="28">
        <v>0</v>
      </c>
      <c r="G6" s="20"/>
      <c r="H6" s="20"/>
      <c r="I6" s="20"/>
      <c r="J6" s="20"/>
      <c r="K6" s="20"/>
      <c r="L6" s="20"/>
      <c r="M6" s="20"/>
      <c r="N6" s="20"/>
      <c r="O6" s="20"/>
      <c r="P6" s="20"/>
      <c r="Q6" s="20"/>
      <c r="R6" s="20"/>
      <c r="S6" s="20"/>
      <c r="T6" s="20"/>
      <c r="U6" s="20"/>
      <c r="V6" s="20"/>
    </row>
    <row r="7" spans="1:22" ht="19" x14ac:dyDescent="0.25">
      <c r="A7" s="20"/>
      <c r="B7" s="29" t="s">
        <v>549</v>
      </c>
      <c r="C7" s="27">
        <v>1265000000</v>
      </c>
      <c r="D7" s="27">
        <v>1123000000</v>
      </c>
      <c r="E7" s="27">
        <v>1121000000</v>
      </c>
      <c r="F7" s="28">
        <v>0</v>
      </c>
      <c r="G7" s="20"/>
      <c r="H7" s="20"/>
      <c r="I7" s="20"/>
      <c r="J7" s="20"/>
      <c r="K7" s="20"/>
      <c r="L7" s="20"/>
      <c r="M7" s="20"/>
      <c r="N7" s="20"/>
      <c r="O7" s="20"/>
      <c r="P7" s="20"/>
      <c r="Q7" s="20"/>
      <c r="R7" s="20"/>
      <c r="S7" s="20"/>
      <c r="T7" s="20"/>
      <c r="U7" s="20"/>
      <c r="V7" s="20"/>
    </row>
    <row r="8" spans="1:22" ht="19" x14ac:dyDescent="0.25">
      <c r="A8" s="20"/>
      <c r="B8" s="29" t="s">
        <v>550</v>
      </c>
      <c r="C8" s="27">
        <v>3039000000</v>
      </c>
      <c r="D8" s="27">
        <v>462000000</v>
      </c>
      <c r="E8" s="27">
        <v>518000000</v>
      </c>
      <c r="F8" s="28">
        <v>0</v>
      </c>
      <c r="G8" s="20"/>
      <c r="H8" s="20"/>
      <c r="I8" s="20"/>
      <c r="J8" s="20"/>
      <c r="K8" s="20"/>
      <c r="L8" s="20"/>
      <c r="M8" s="20"/>
      <c r="N8" s="20"/>
      <c r="O8" s="20"/>
      <c r="P8" s="20"/>
      <c r="Q8" s="20"/>
      <c r="R8" s="20"/>
      <c r="S8" s="20"/>
      <c r="T8" s="20"/>
      <c r="U8" s="20"/>
      <c r="V8" s="20"/>
    </row>
    <row r="9" spans="1:22" ht="19" x14ac:dyDescent="0.25">
      <c r="A9" s="20"/>
      <c r="B9" s="29" t="s">
        <v>551</v>
      </c>
      <c r="C9" s="27">
        <v>4304000000</v>
      </c>
      <c r="D9" s="27">
        <v>1585000000</v>
      </c>
      <c r="E9" s="27">
        <v>1639000000</v>
      </c>
      <c r="F9" s="28">
        <v>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178000000</v>
      </c>
      <c r="D12" s="27">
        <v>0</v>
      </c>
      <c r="E12" s="27">
        <v>0</v>
      </c>
      <c r="F12" s="28">
        <v>0</v>
      </c>
      <c r="G12" s="20"/>
      <c r="H12" s="20"/>
      <c r="I12" s="20"/>
      <c r="J12" s="20"/>
      <c r="K12" s="20"/>
      <c r="L12" s="20"/>
      <c r="M12" s="20"/>
      <c r="N12" s="20"/>
      <c r="O12" s="20"/>
      <c r="P12" s="20"/>
      <c r="Q12" s="20"/>
      <c r="R12" s="20"/>
      <c r="S12" s="20"/>
      <c r="T12" s="20"/>
      <c r="U12" s="20"/>
      <c r="V12" s="20"/>
    </row>
    <row r="13" spans="1:22" ht="19" x14ac:dyDescent="0.25">
      <c r="A13" s="20"/>
      <c r="B13" s="29" t="s">
        <v>555</v>
      </c>
      <c r="C13" s="27">
        <v>1389000000</v>
      </c>
      <c r="D13" s="27">
        <v>3240000000</v>
      </c>
      <c r="E13" s="27">
        <v>3201000000</v>
      </c>
      <c r="F13" s="28">
        <v>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225000000</v>
      </c>
      <c r="D15" s="27">
        <v>217000000</v>
      </c>
      <c r="E15" s="27">
        <v>244000000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963000000</v>
      </c>
      <c r="D17" s="34">
        <v>870000000</v>
      </c>
      <c r="E17" s="34">
        <v>896000000</v>
      </c>
      <c r="F17" s="35">
        <v>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3.6755725190839694</v>
      </c>
      <c r="D24" s="50">
        <f>D17/(D4)</f>
        <v>3.5222672064777329</v>
      </c>
      <c r="E24" s="50">
        <f>E17/(E4)</f>
        <v>3.4461538461538463</v>
      </c>
      <c r="F24" s="51" t="e">
        <f>F17/(F4)</f>
        <v>#DIV/0!</v>
      </c>
      <c r="G24" s="46" t="e">
        <f>(IF(C24 &gt; 0.5, 100, IF(C24 &gt;= 0.2, 50, 0))) +
  (IF(D24 &gt; 0.5, 100, IF(D24 &gt;= 0.2, 50, 0))) +
  (IF(E24 &gt; 0.5, 100, IF(E24 &gt;= 0.2, 50, 0))) +
  (IF(F24 &gt; 0.5, 100, IF(F24 &gt;= 0.2, 50, 0)))</f>
        <v>#DIV/0!</v>
      </c>
      <c r="H24" s="47" t="s">
        <v>571</v>
      </c>
      <c r="I24" s="20"/>
      <c r="J24" s="20"/>
      <c r="K24" s="20"/>
      <c r="L24" s="20"/>
      <c r="M24" s="20"/>
      <c r="N24" s="20"/>
      <c r="O24" s="20"/>
      <c r="P24" s="20"/>
      <c r="Q24" s="20"/>
      <c r="R24" s="20"/>
      <c r="S24" s="20"/>
      <c r="T24" s="20"/>
      <c r="U24" s="20"/>
      <c r="V24" s="20"/>
    </row>
    <row r="25" spans="1:22" x14ac:dyDescent="0.2">
      <c r="A25" s="20"/>
      <c r="B25" s="39" t="s">
        <v>487</v>
      </c>
      <c r="C25" s="50">
        <f>C17/C6</f>
        <v>0.16915510275777271</v>
      </c>
      <c r="D25" s="50">
        <f>D17/D6</f>
        <v>0.18031088082901556</v>
      </c>
      <c r="E25" s="50">
        <f>E17/E6</f>
        <v>0.18512396694214875</v>
      </c>
      <c r="F25" s="51" t="e">
        <f>F17/F6</f>
        <v>#DIV/0!</v>
      </c>
      <c r="G25" s="46" t="e">
        <f>(IF(C25 &gt; 0.17, 100, IF(C25 &gt;= 0.1, 50, 0))) +
  (IF(D25 &gt; 0.17, 100, IF(D25 &gt;= 0.1, 50, 0))) +
  (IF(E25 &gt; 0.17, 100, IF(E25 &gt;= 0.1, 50, 0))) +
  (IF(F25 &gt; 0.17, 100, IF(F25 &gt;= 0.1, 50, 0)))</f>
        <v>#DIV/0!</v>
      </c>
      <c r="H25" s="47" t="s">
        <v>572</v>
      </c>
      <c r="I25" s="20"/>
      <c r="J25" s="20"/>
      <c r="K25" s="20"/>
      <c r="L25" s="20"/>
      <c r="M25" s="20"/>
      <c r="N25" s="20"/>
      <c r="O25" s="20"/>
      <c r="P25" s="20"/>
      <c r="Q25" s="20"/>
      <c r="R25" s="20"/>
      <c r="S25" s="20"/>
      <c r="T25" s="20"/>
      <c r="U25" s="20"/>
      <c r="V25" s="20"/>
    </row>
    <row r="26" spans="1:22" x14ac:dyDescent="0.2">
      <c r="A26" s="20"/>
      <c r="B26" s="39" t="s">
        <v>489</v>
      </c>
      <c r="C26" s="50">
        <f>C8/C6</f>
        <v>0.53381345512032319</v>
      </c>
      <c r="D26" s="50">
        <f>D8/D6</f>
        <v>9.575129533678757E-2</v>
      </c>
      <c r="E26" s="50">
        <f>E8/E6</f>
        <v>0.10702479338842975</v>
      </c>
      <c r="F26" s="51" t="e">
        <f>F8/F6</f>
        <v>#DIV/0!</v>
      </c>
      <c r="G26" s="46" t="e">
        <f>(IF(C26 &lt; 0.5, 100, 0)) +
  (IF(D26 &lt; 0.5, 100, 0)) +
  (IF(E26 &lt; 0.5, 100, 0)) +
  (IF(F26 &lt; 0.5, 100, 0))</f>
        <v>#DIV/0!</v>
      </c>
      <c r="H26" s="47" t="s">
        <v>573</v>
      </c>
      <c r="I26" s="20"/>
      <c r="J26" s="20"/>
      <c r="K26" s="20"/>
      <c r="L26" s="20"/>
      <c r="M26" s="20"/>
      <c r="N26" s="20"/>
      <c r="O26" s="20"/>
      <c r="P26" s="20"/>
      <c r="Q26" s="20"/>
      <c r="R26" s="20"/>
      <c r="S26" s="20"/>
      <c r="T26" s="20"/>
      <c r="U26" s="20"/>
      <c r="V26" s="20"/>
    </row>
    <row r="27" spans="1:22" x14ac:dyDescent="0.2">
      <c r="A27" s="20"/>
      <c r="B27" s="39" t="s">
        <v>574</v>
      </c>
      <c r="C27" s="50">
        <f>C9/(C13+C10)</f>
        <v>3.0986321094312457</v>
      </c>
      <c r="D27" s="50">
        <f>D9/(D13+D10)</f>
        <v>0.48919753086419754</v>
      </c>
      <c r="E27" s="50">
        <f>E9/(E13+E10)</f>
        <v>0.51202749140893467</v>
      </c>
      <c r="F27" s="51" t="e">
        <f>F9/(F13+F10)</f>
        <v>#DIV/0!</v>
      </c>
      <c r="G27" s="46" t="e">
        <f>(IF(C27 &lt; 0.8, 100, IF(C27 &lt; 1, 50, 0))) +
  (IF(D27 &lt; 0.8, 100, IF(D27 &lt; 1, 50, 0))) +
  (IF(E27 &lt; 0.8, 100, IF(E27 &lt; 1, 50, 0))) +
  (IF(F27 &lt; 0.8, 100, IF(F27 &lt; 1, 50, 0)))</f>
        <v>#DIV/0!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t="e">
        <f>(((C12-D12)/D12)+((D12-E12)/E12)+((E12-F12)/F12))/3</f>
        <v>#DIV/0!</v>
      </c>
      <c r="D29" s="54"/>
      <c r="E29" s="55"/>
      <c r="F29" s="56"/>
      <c r="G29" s="46" t="e">
        <f>(IF(C29 &gt;= 0.17, 100, IF(C29 &gt;= 0, 50, 0))) * (400/100)</f>
        <v>#DIV/0!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0.693304535637149</v>
      </c>
      <c r="D31" s="50">
        <f>D17/(D13+D10)</f>
        <v>0.26851851851851855</v>
      </c>
      <c r="E31" s="50">
        <f>E17/(E13+E10)</f>
        <v>0.27991252733520777</v>
      </c>
      <c r="F31" s="51" t="e">
        <f>F17/(F13+F10)</f>
        <v>#DIV/0!</v>
      </c>
      <c r="G31" s="46" t="e">
        <f>(IF(C31 &gt; 0.23, 100, 0)) +
  (IF(D31 &gt; 0.23, 100, 0)) +
  (IF(E31 &gt; 0.23, 100, 0)) +
  (IF(F31 &gt; 0.23, 100, 0))</f>
        <v>#DIV/0!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8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0.36499999999999999</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240600000</v>
      </c>
      <c r="D4" s="27">
        <v>239200000</v>
      </c>
      <c r="E4" s="27">
        <v>259600000</v>
      </c>
      <c r="F4" s="28">
        <v>256848000</v>
      </c>
      <c r="G4" s="20"/>
      <c r="H4" s="20"/>
      <c r="I4" s="20"/>
      <c r="J4" s="20"/>
      <c r="K4" s="20"/>
      <c r="L4" s="20"/>
      <c r="M4" s="20"/>
      <c r="N4" s="20"/>
      <c r="O4" s="20"/>
      <c r="P4" s="20"/>
      <c r="Q4" s="20"/>
      <c r="R4" s="20"/>
      <c r="S4" s="20"/>
      <c r="T4" s="20"/>
      <c r="U4" s="20"/>
      <c r="V4" s="20"/>
    </row>
    <row r="5" spans="1:22" ht="19" x14ac:dyDescent="0.25">
      <c r="A5" s="20"/>
      <c r="B5" s="29" t="s">
        <v>547</v>
      </c>
      <c r="C5" s="27">
        <v>52500000</v>
      </c>
      <c r="D5" s="27">
        <v>52500000</v>
      </c>
      <c r="E5" s="27">
        <v>52500000</v>
      </c>
      <c r="F5" s="28">
        <v>52527000</v>
      </c>
      <c r="G5" s="20"/>
      <c r="H5" s="20"/>
      <c r="I5" s="20"/>
      <c r="J5" s="20"/>
      <c r="K5" s="20"/>
      <c r="L5" s="20"/>
      <c r="M5" s="20"/>
      <c r="N5" s="20"/>
      <c r="O5" s="20"/>
      <c r="P5" s="20"/>
      <c r="Q5" s="20"/>
      <c r="R5" s="20"/>
      <c r="S5" s="20"/>
      <c r="T5" s="20"/>
      <c r="U5" s="20"/>
      <c r="V5" s="20"/>
    </row>
    <row r="6" spans="1:22" ht="19" x14ac:dyDescent="0.25">
      <c r="A6" s="20"/>
      <c r="B6" s="29" t="s">
        <v>548</v>
      </c>
      <c r="C6" s="27">
        <v>1749000000</v>
      </c>
      <c r="D6" s="27">
        <v>1733400000</v>
      </c>
      <c r="E6" s="27">
        <v>1983800000</v>
      </c>
      <c r="F6" s="28">
        <v>1766910000</v>
      </c>
      <c r="G6" s="20"/>
      <c r="H6" s="20"/>
      <c r="I6" s="20"/>
      <c r="J6" s="20"/>
      <c r="K6" s="20"/>
      <c r="L6" s="20"/>
      <c r="M6" s="20"/>
      <c r="N6" s="20"/>
      <c r="O6" s="20"/>
      <c r="P6" s="20"/>
      <c r="Q6" s="20"/>
      <c r="R6" s="20"/>
      <c r="S6" s="20"/>
      <c r="T6" s="20"/>
      <c r="U6" s="20"/>
      <c r="V6" s="20"/>
    </row>
    <row r="7" spans="1:22" ht="19" x14ac:dyDescent="0.25">
      <c r="A7" s="20"/>
      <c r="B7" s="29" t="s">
        <v>549</v>
      </c>
      <c r="C7" s="27">
        <v>1188500000</v>
      </c>
      <c r="D7" s="27">
        <v>1116900000</v>
      </c>
      <c r="E7" s="27">
        <v>1074000000</v>
      </c>
      <c r="F7" s="28">
        <v>988693000</v>
      </c>
      <c r="G7" s="20"/>
      <c r="H7" s="20"/>
      <c r="I7" s="20"/>
      <c r="J7" s="20"/>
      <c r="K7" s="20"/>
      <c r="L7" s="20"/>
      <c r="M7" s="20"/>
      <c r="N7" s="20"/>
      <c r="O7" s="20"/>
      <c r="P7" s="20"/>
      <c r="Q7" s="20"/>
      <c r="R7" s="20"/>
      <c r="S7" s="20"/>
      <c r="T7" s="20"/>
      <c r="U7" s="20"/>
      <c r="V7" s="20"/>
    </row>
    <row r="8" spans="1:22" ht="19" x14ac:dyDescent="0.25">
      <c r="A8" s="20"/>
      <c r="B8" s="29" t="s">
        <v>550</v>
      </c>
      <c r="C8" s="27">
        <v>2141500000</v>
      </c>
      <c r="D8" s="27">
        <v>2178700000</v>
      </c>
      <c r="E8" s="27">
        <v>2170300000</v>
      </c>
      <c r="F8" s="28">
        <v>2168415000</v>
      </c>
      <c r="G8" s="20"/>
      <c r="H8" s="20"/>
      <c r="I8" s="20"/>
      <c r="J8" s="20"/>
      <c r="K8" s="20"/>
      <c r="L8" s="20"/>
      <c r="M8" s="20"/>
      <c r="N8" s="20"/>
      <c r="O8" s="20"/>
      <c r="P8" s="20"/>
      <c r="Q8" s="20"/>
      <c r="R8" s="20"/>
      <c r="S8" s="20"/>
      <c r="T8" s="20"/>
      <c r="U8" s="20"/>
      <c r="V8" s="20"/>
    </row>
    <row r="9" spans="1:22" ht="19" x14ac:dyDescent="0.25">
      <c r="A9" s="20"/>
      <c r="B9" s="29" t="s">
        <v>551</v>
      </c>
      <c r="C9" s="27">
        <v>3330000000</v>
      </c>
      <c r="D9" s="27">
        <v>3295600000</v>
      </c>
      <c r="E9" s="27">
        <v>3244300000</v>
      </c>
      <c r="F9" s="28">
        <v>3157108000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-13386400000</v>
      </c>
      <c r="D12" s="27">
        <v>-14204000000</v>
      </c>
      <c r="E12" s="27">
        <v>-14877800000</v>
      </c>
      <c r="F12" s="28">
        <v>-15662602000</v>
      </c>
      <c r="G12" s="20"/>
      <c r="H12" s="20"/>
      <c r="I12" s="20"/>
      <c r="J12" s="20"/>
      <c r="K12" s="20"/>
      <c r="L12" s="20"/>
      <c r="M12" s="20"/>
      <c r="N12" s="20"/>
      <c r="O12" s="20"/>
      <c r="P12" s="20"/>
      <c r="Q12" s="20"/>
      <c r="R12" s="20"/>
      <c r="S12" s="20"/>
      <c r="T12" s="20"/>
      <c r="U12" s="20"/>
      <c r="V12" s="20"/>
    </row>
    <row r="13" spans="1:22" ht="19" x14ac:dyDescent="0.25">
      <c r="A13" s="20"/>
      <c r="B13" s="29" t="s">
        <v>555</v>
      </c>
      <c r="C13" s="27">
        <v>-1581000000</v>
      </c>
      <c r="D13" s="27">
        <v>-1562200000</v>
      </c>
      <c r="E13" s="27">
        <v>-1260500000</v>
      </c>
      <c r="F13" s="28">
        <v>-1390198000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91000000</v>
      </c>
      <c r="D15" s="27">
        <v>85700000</v>
      </c>
      <c r="E15" s="27">
        <v>80500000</v>
      </c>
      <c r="F15" s="28">
        <v>74671000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853800000</v>
      </c>
      <c r="D17" s="34">
        <v>831100000</v>
      </c>
      <c r="E17" s="34">
        <v>807200000</v>
      </c>
      <c r="F17" s="35">
        <v>730183000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3.5486284289276808</v>
      </c>
      <c r="D24" s="50">
        <f>D17/(D4)</f>
        <v>3.4744983277591972</v>
      </c>
      <c r="E24" s="50">
        <f>E17/(E4)</f>
        <v>3.1093990755007703</v>
      </c>
      <c r="F24" s="51">
        <f>F17/(F4)</f>
        <v>2.8428603687784215</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0.48816466552315607</v>
      </c>
      <c r="D25" s="50">
        <f>D17/D6</f>
        <v>0.47946232837198571</v>
      </c>
      <c r="E25" s="50">
        <f>E17/E6</f>
        <v>0.40689585643714082</v>
      </c>
      <c r="F25" s="51">
        <f>F17/F6</f>
        <v>0.4132542121556842</v>
      </c>
      <c r="G25" s="46">
        <f>(IF(C25 &gt; 0.17, 100, IF(C25 &gt;= 0.1, 50, 0))) +
  (IF(D25 &gt; 0.17, 100, IF(D25 &gt;= 0.1, 50, 0))) +
  (IF(E25 &gt; 0.17, 100, IF(E25 &gt;= 0.1, 50, 0))) +
  (IF(F25 &gt; 0.17, 100, IF(F25 &gt;= 0.1, 50, 0)))</f>
        <v>400</v>
      </c>
      <c r="H25" s="47" t="s">
        <v>572</v>
      </c>
      <c r="I25" s="20"/>
      <c r="J25" s="20"/>
      <c r="K25" s="20"/>
      <c r="L25" s="20"/>
      <c r="M25" s="20"/>
      <c r="N25" s="20"/>
      <c r="O25" s="20"/>
      <c r="P25" s="20"/>
      <c r="Q25" s="20"/>
      <c r="R25" s="20"/>
      <c r="S25" s="20"/>
      <c r="T25" s="20"/>
      <c r="U25" s="20"/>
      <c r="V25" s="20"/>
    </row>
    <row r="26" spans="1:22" x14ac:dyDescent="0.2">
      <c r="A26" s="20"/>
      <c r="B26" s="39" t="s">
        <v>489</v>
      </c>
      <c r="C26" s="50">
        <f>C8/C6</f>
        <v>1.2244139508290453</v>
      </c>
      <c r="D26" s="50">
        <f>D8/D6</f>
        <v>1.2568939656167071</v>
      </c>
      <c r="E26" s="50">
        <f>E8/E6</f>
        <v>1.0940114930940619</v>
      </c>
      <c r="F26" s="51">
        <f>F8/F6</f>
        <v>1.2272356826323922</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-2.1062618595825429</v>
      </c>
      <c r="D27" s="50">
        <f>D9/(D13+D10)</f>
        <v>-2.1095890410958904</v>
      </c>
      <c r="E27" s="50">
        <f>E9/(E13+E10)</f>
        <v>-2.5738199127330423</v>
      </c>
      <c r="F27" s="51">
        <f>F9/(F13+F10)</f>
        <v>-2.2709772277042553</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-5.0985649693294617E-2</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-0.54003795066413662</v>
      </c>
      <c r="D31" s="50">
        <f>D17/(D13+D10)</f>
        <v>-0.53200614517987455</v>
      </c>
      <c r="E31" s="50">
        <f>E17/(E13+E10)</f>
        <v>-0.64038080126933761</v>
      </c>
      <c r="F31" s="51">
        <f>F17/(F13+F10)</f>
        <v>-0.52523669290273756</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9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0.53083333333333327</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796600000</v>
      </c>
      <c r="D4" s="27">
        <v>723500000</v>
      </c>
      <c r="E4" s="27">
        <v>755400000</v>
      </c>
      <c r="F4" s="28">
        <v>899900000</v>
      </c>
      <c r="G4" s="20"/>
      <c r="H4" s="20"/>
      <c r="I4" s="20"/>
      <c r="J4" s="20"/>
      <c r="K4" s="20"/>
      <c r="L4" s="20"/>
      <c r="M4" s="20"/>
      <c r="N4" s="20"/>
      <c r="O4" s="20"/>
      <c r="P4" s="20"/>
      <c r="Q4" s="20"/>
      <c r="R4" s="20"/>
      <c r="S4" s="20"/>
      <c r="T4" s="20"/>
      <c r="U4" s="20"/>
      <c r="V4" s="20"/>
    </row>
    <row r="5" spans="1:22" ht="19" x14ac:dyDescent="0.25">
      <c r="A5" s="20"/>
      <c r="B5" s="29" t="s">
        <v>547</v>
      </c>
      <c r="C5" s="27">
        <v>1760800000</v>
      </c>
      <c r="D5" s="27">
        <v>1676000000</v>
      </c>
      <c r="E5" s="27">
        <v>2047600000</v>
      </c>
      <c r="F5" s="28">
        <v>4108100000</v>
      </c>
      <c r="G5" s="20"/>
      <c r="H5" s="20"/>
      <c r="I5" s="20"/>
      <c r="J5" s="20"/>
      <c r="K5" s="20"/>
      <c r="L5" s="20"/>
      <c r="M5" s="20"/>
      <c r="N5" s="20"/>
      <c r="O5" s="20"/>
      <c r="P5" s="20"/>
      <c r="Q5" s="20"/>
      <c r="R5" s="20"/>
      <c r="S5" s="20"/>
      <c r="T5" s="20"/>
      <c r="U5" s="20"/>
      <c r="V5" s="20"/>
    </row>
    <row r="6" spans="1:22" ht="19" x14ac:dyDescent="0.25">
      <c r="A6" s="20"/>
      <c r="B6" s="29" t="s">
        <v>548</v>
      </c>
      <c r="C6" s="27">
        <v>4366100000</v>
      </c>
      <c r="D6" s="27">
        <v>6961100000</v>
      </c>
      <c r="E6" s="27">
        <v>7808100000</v>
      </c>
      <c r="F6" s="28">
        <v>7561800000</v>
      </c>
      <c r="G6" s="20"/>
      <c r="H6" s="20"/>
      <c r="I6" s="20"/>
      <c r="J6" s="20"/>
      <c r="K6" s="20"/>
      <c r="L6" s="20"/>
      <c r="M6" s="20"/>
      <c r="N6" s="20"/>
      <c r="O6" s="20"/>
      <c r="P6" s="20"/>
      <c r="Q6" s="20"/>
      <c r="R6" s="20"/>
      <c r="S6" s="20"/>
      <c r="T6" s="20"/>
      <c r="U6" s="20"/>
      <c r="V6" s="20"/>
    </row>
    <row r="7" spans="1:22" ht="19" x14ac:dyDescent="0.25">
      <c r="A7" s="20"/>
      <c r="B7" s="29" t="s">
        <v>549</v>
      </c>
      <c r="C7" s="27">
        <v>771400000</v>
      </c>
      <c r="D7" s="27">
        <v>2319200000</v>
      </c>
      <c r="E7" s="27">
        <v>1848000000</v>
      </c>
      <c r="F7" s="28">
        <v>1430800000</v>
      </c>
      <c r="G7" s="20"/>
      <c r="H7" s="20"/>
      <c r="I7" s="20"/>
      <c r="J7" s="20"/>
      <c r="K7" s="20"/>
      <c r="L7" s="20"/>
      <c r="M7" s="20"/>
      <c r="N7" s="20"/>
      <c r="O7" s="20"/>
      <c r="P7" s="20"/>
      <c r="Q7" s="20"/>
      <c r="R7" s="20"/>
      <c r="S7" s="20"/>
      <c r="T7" s="20"/>
      <c r="U7" s="20"/>
      <c r="V7" s="20"/>
    </row>
    <row r="8" spans="1:22" ht="19" x14ac:dyDescent="0.25">
      <c r="A8" s="20"/>
      <c r="B8" s="29" t="s">
        <v>550</v>
      </c>
      <c r="C8" s="27">
        <v>3272500000</v>
      </c>
      <c r="D8" s="27">
        <v>2874200000</v>
      </c>
      <c r="E8" s="27">
        <v>3117600000</v>
      </c>
      <c r="F8" s="28">
        <v>3432800000</v>
      </c>
      <c r="G8" s="20"/>
      <c r="H8" s="20"/>
      <c r="I8" s="20"/>
      <c r="J8" s="20"/>
      <c r="K8" s="20"/>
      <c r="L8" s="20"/>
      <c r="M8" s="20"/>
      <c r="N8" s="20"/>
      <c r="O8" s="20"/>
      <c r="P8" s="20"/>
      <c r="Q8" s="20"/>
      <c r="R8" s="20"/>
      <c r="S8" s="20"/>
      <c r="T8" s="20"/>
      <c r="U8" s="20"/>
      <c r="V8" s="20"/>
    </row>
    <row r="9" spans="1:22" ht="19" x14ac:dyDescent="0.25">
      <c r="A9" s="20"/>
      <c r="B9" s="29" t="s">
        <v>551</v>
      </c>
      <c r="C9" s="27">
        <v>4043900000</v>
      </c>
      <c r="D9" s="27">
        <v>5193400000</v>
      </c>
      <c r="E9" s="27">
        <v>4965600000</v>
      </c>
      <c r="F9" s="28">
        <v>4863600000</v>
      </c>
      <c r="G9" s="20"/>
      <c r="H9" s="20"/>
      <c r="I9" s="20"/>
      <c r="J9" s="20"/>
      <c r="K9" s="20"/>
      <c r="L9" s="20"/>
      <c r="M9" s="20"/>
      <c r="N9" s="20"/>
      <c r="O9" s="20"/>
      <c r="P9" s="20"/>
      <c r="Q9" s="20"/>
      <c r="R9" s="20"/>
      <c r="S9" s="20"/>
      <c r="T9" s="20"/>
      <c r="U9" s="20"/>
      <c r="V9" s="20"/>
    </row>
    <row r="10" spans="1:22" ht="19" x14ac:dyDescent="0.25">
      <c r="A10" s="20"/>
      <c r="B10" s="29" t="s">
        <v>552</v>
      </c>
      <c r="C10" s="27">
        <v>9037500000</v>
      </c>
      <c r="D10" s="27">
        <v>6239500000</v>
      </c>
      <c r="E10" s="27">
        <v>4638100000</v>
      </c>
      <c r="F10" s="28">
        <v>4179300000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6416900000</v>
      </c>
      <c r="D12" s="27">
        <v>5999100000</v>
      </c>
      <c r="E12" s="27">
        <v>5240400000</v>
      </c>
      <c r="F12" s="28">
        <v>4762200000</v>
      </c>
      <c r="G12" s="20"/>
      <c r="H12" s="20"/>
      <c r="I12" s="20"/>
      <c r="J12" s="20"/>
      <c r="K12" s="20"/>
      <c r="L12" s="20"/>
      <c r="M12" s="20"/>
      <c r="N12" s="20"/>
      <c r="O12" s="20"/>
      <c r="P12" s="20"/>
      <c r="Q12" s="20"/>
      <c r="R12" s="20"/>
      <c r="S12" s="20"/>
      <c r="T12" s="20"/>
      <c r="U12" s="20"/>
      <c r="V12" s="20"/>
    </row>
    <row r="13" spans="1:22" ht="19" x14ac:dyDescent="0.25">
      <c r="A13" s="20"/>
      <c r="B13" s="29" t="s">
        <v>555</v>
      </c>
      <c r="C13" s="27">
        <v>322200000</v>
      </c>
      <c r="D13" s="27">
        <v>1767700000</v>
      </c>
      <c r="E13" s="27">
        <v>2842500000</v>
      </c>
      <c r="F13" s="28">
        <v>2698200000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1060700000</v>
      </c>
      <c r="D17" s="34">
        <v>1059000000</v>
      </c>
      <c r="E17" s="34">
        <v>1155700000</v>
      </c>
      <c r="F17" s="35">
        <v>1068200000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Fail</v>
      </c>
      <c r="E23" s="44" t="str">
        <f>IF(E17&gt;E7, "Pass", "Fail")</f>
        <v>Fail</v>
      </c>
      <c r="F23" s="49" t="str">
        <f>IF(F17&gt;F7, "Pass", "Fail")</f>
        <v>Fail</v>
      </c>
      <c r="G23" s="46">
        <f>(COUNTIF(C23:F23, "Pass") * 100) + (COUNTIF(C23:F23, "Fail") * 0)</f>
        <v>100</v>
      </c>
      <c r="H23" s="47" t="s">
        <v>570</v>
      </c>
      <c r="I23" s="20"/>
      <c r="J23" s="20"/>
      <c r="K23" s="20"/>
      <c r="L23" s="20"/>
      <c r="M23" s="20"/>
      <c r="N23" s="20"/>
      <c r="O23" s="20"/>
      <c r="P23" s="20"/>
      <c r="Q23" s="20"/>
      <c r="R23" s="20"/>
      <c r="S23" s="20"/>
      <c r="T23" s="20"/>
      <c r="U23" s="20"/>
      <c r="V23" s="20"/>
    </row>
    <row r="24" spans="1:22" x14ac:dyDescent="0.2">
      <c r="A24" s="20"/>
      <c r="B24" s="39" t="s">
        <v>499</v>
      </c>
      <c r="C24" s="50">
        <f>C17/(C4)</f>
        <v>1.3315340195832288</v>
      </c>
      <c r="D24" s="50">
        <f>D17/(D4)</f>
        <v>1.4637180373185903</v>
      </c>
      <c r="E24" s="50">
        <f>E17/(E4)</f>
        <v>1.5299179242785279</v>
      </c>
      <c r="F24" s="51">
        <f>F17/(F4)</f>
        <v>1.1870207800866763</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0.2429399235015231</v>
      </c>
      <c r="D25" s="50">
        <f>D17/D6</f>
        <v>0.15213112870092371</v>
      </c>
      <c r="E25" s="50">
        <f>E17/E6</f>
        <v>0.14801296089957863</v>
      </c>
      <c r="F25" s="51">
        <f>F17/F6</f>
        <v>0.14126266232907508</v>
      </c>
      <c r="G25" s="46">
        <f>(IF(C25 &gt; 0.17, 100, IF(C25 &gt;= 0.1, 50, 0))) +
  (IF(D25 &gt; 0.17, 100, IF(D25 &gt;= 0.1, 50, 0))) +
  (IF(E25 &gt; 0.17, 100, IF(E25 &gt;= 0.1, 50, 0))) +
  (IF(F25 &gt; 0.17, 100, IF(F25 &gt;= 0.1, 50, 0)))</f>
        <v>250</v>
      </c>
      <c r="H25" s="47" t="s">
        <v>572</v>
      </c>
      <c r="I25" s="20"/>
      <c r="J25" s="20"/>
      <c r="K25" s="20"/>
      <c r="L25" s="20"/>
      <c r="M25" s="20"/>
      <c r="N25" s="20"/>
      <c r="O25" s="20"/>
      <c r="P25" s="20"/>
      <c r="Q25" s="20"/>
      <c r="R25" s="20"/>
      <c r="S25" s="20"/>
      <c r="T25" s="20"/>
      <c r="U25" s="20"/>
      <c r="V25" s="20"/>
    </row>
    <row r="26" spans="1:22" x14ac:dyDescent="0.2">
      <c r="A26" s="20"/>
      <c r="B26" s="39" t="s">
        <v>489</v>
      </c>
      <c r="C26" s="50">
        <f>C8/C6</f>
        <v>0.74952474748631503</v>
      </c>
      <c r="D26" s="50">
        <f>D8/D6</f>
        <v>0.4128945137981066</v>
      </c>
      <c r="E26" s="50">
        <f>E8/E6</f>
        <v>0.39927767318553808</v>
      </c>
      <c r="F26" s="51">
        <f>F8/F6</f>
        <v>0.45396598693432783</v>
      </c>
      <c r="G26" s="46">
        <f>(IF(C26 &lt; 0.5, 100, 0)) +
  (IF(D26 &lt; 0.5, 100, 0)) +
  (IF(E26 &lt; 0.5, 100, 0)) +
  (IF(F26 &lt; 0.5, 100, 0))</f>
        <v>300</v>
      </c>
      <c r="H26" s="47" t="s">
        <v>573</v>
      </c>
      <c r="I26" s="20"/>
      <c r="J26" s="20"/>
      <c r="K26" s="20"/>
      <c r="L26" s="20"/>
      <c r="M26" s="20"/>
      <c r="N26" s="20"/>
      <c r="O26" s="20"/>
      <c r="P26" s="20"/>
      <c r="Q26" s="20"/>
      <c r="R26" s="20"/>
      <c r="S26" s="20"/>
      <c r="T26" s="20"/>
      <c r="U26" s="20"/>
      <c r="V26" s="20"/>
    </row>
    <row r="27" spans="1:22" x14ac:dyDescent="0.2">
      <c r="A27" s="20"/>
      <c r="B27" s="39" t="s">
        <v>574</v>
      </c>
      <c r="C27" s="50">
        <f>C9/(C13+C10)</f>
        <v>0.43205444618951461</v>
      </c>
      <c r="D27" s="50">
        <f>D9/(D13+D10)</f>
        <v>0.64859126785892696</v>
      </c>
      <c r="E27" s="50">
        <f>E9/(E13+E10)</f>
        <v>0.66379702162928111</v>
      </c>
      <c r="F27" s="51">
        <f>F9/(F13+F10)</f>
        <v>0.70717557251908392</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0.10494619287475433</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0.11332628182527217</v>
      </c>
      <c r="D31" s="50">
        <f>D17/(D13+D10)</f>
        <v>0.13225596962733541</v>
      </c>
      <c r="E31" s="50">
        <f>E17/(E13+E10)</f>
        <v>0.15449295511055264</v>
      </c>
      <c r="F31" s="51">
        <f>F17/(F13+F10)</f>
        <v>0.15531806615776081</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A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0.40333333333333327</v>
      </c>
      <c r="J2" s="20"/>
      <c r="K2" s="20"/>
      <c r="L2" s="20"/>
      <c r="M2" s="20"/>
      <c r="N2" s="20"/>
      <c r="O2" s="20"/>
      <c r="P2" s="20"/>
      <c r="Q2" s="20"/>
      <c r="R2" s="20"/>
      <c r="S2" s="20"/>
      <c r="T2" s="20"/>
      <c r="U2" s="20"/>
      <c r="V2" s="20"/>
    </row>
    <row r="3" spans="1:22" ht="19" x14ac:dyDescent="0.25">
      <c r="A3" s="20"/>
      <c r="B3" s="26" t="s">
        <v>545</v>
      </c>
      <c r="C3" s="27">
        <v>2057000000</v>
      </c>
      <c r="D3" s="27">
        <v>2388000000</v>
      </c>
      <c r="E3" s="27">
        <v>3055000000</v>
      </c>
      <c r="F3" s="28">
        <v>1796000000</v>
      </c>
      <c r="G3" s="20"/>
      <c r="H3" s="20"/>
      <c r="I3" s="20"/>
      <c r="J3" s="20"/>
      <c r="K3" s="20"/>
      <c r="L3" s="20"/>
      <c r="M3" s="20"/>
      <c r="N3" s="20"/>
      <c r="O3" s="20"/>
      <c r="P3" s="20"/>
      <c r="Q3" s="20"/>
      <c r="R3" s="20"/>
      <c r="S3" s="20"/>
      <c r="T3" s="20"/>
      <c r="U3" s="20"/>
      <c r="V3" s="20"/>
    </row>
    <row r="4" spans="1:22" ht="19" x14ac:dyDescent="0.25">
      <c r="A4" s="20"/>
      <c r="B4" s="29" t="s">
        <v>546</v>
      </c>
      <c r="C4" s="27">
        <v>133036000000</v>
      </c>
      <c r="D4" s="27">
        <v>133564000000</v>
      </c>
      <c r="E4" s="27">
        <v>127579000000</v>
      </c>
      <c r="F4" s="28">
        <v>117364000000</v>
      </c>
      <c r="G4" s="20"/>
      <c r="H4" s="20"/>
      <c r="I4" s="20"/>
      <c r="J4" s="20"/>
      <c r="K4" s="20"/>
      <c r="L4" s="20"/>
      <c r="M4" s="20"/>
      <c r="N4" s="20"/>
      <c r="O4" s="20"/>
      <c r="P4" s="20"/>
      <c r="Q4" s="20"/>
      <c r="R4" s="20"/>
      <c r="S4" s="20"/>
      <c r="T4" s="20"/>
      <c r="U4" s="20"/>
      <c r="V4" s="20"/>
    </row>
    <row r="5" spans="1:22" ht="19" x14ac:dyDescent="0.25">
      <c r="A5" s="20"/>
      <c r="B5" s="29" t="s">
        <v>547</v>
      </c>
      <c r="C5" s="27">
        <v>22843000000</v>
      </c>
      <c r="D5" s="27">
        <v>28671000000</v>
      </c>
      <c r="E5" s="27">
        <v>28603000000</v>
      </c>
      <c r="F5" s="28">
        <v>24773000000</v>
      </c>
      <c r="G5" s="20"/>
      <c r="H5" s="20"/>
      <c r="I5" s="20"/>
      <c r="J5" s="20"/>
      <c r="K5" s="20"/>
      <c r="L5" s="20"/>
      <c r="M5" s="20"/>
      <c r="N5" s="20"/>
      <c r="O5" s="20"/>
      <c r="P5" s="20"/>
      <c r="Q5" s="20"/>
      <c r="R5" s="20"/>
      <c r="S5" s="20"/>
      <c r="T5" s="20"/>
      <c r="U5" s="20"/>
      <c r="V5" s="20"/>
    </row>
    <row r="6" spans="1:22" ht="19" x14ac:dyDescent="0.25">
      <c r="A6" s="20"/>
      <c r="B6" s="29" t="s">
        <v>548</v>
      </c>
      <c r="C6" s="27">
        <v>380255000000</v>
      </c>
      <c r="D6" s="27">
        <v>379680000000</v>
      </c>
      <c r="E6" s="27">
        <v>366596000000</v>
      </c>
      <c r="F6" s="28">
        <v>316481000000</v>
      </c>
      <c r="G6" s="20"/>
      <c r="H6" s="20"/>
      <c r="I6" s="20"/>
      <c r="J6" s="20"/>
      <c r="K6" s="20"/>
      <c r="L6" s="20"/>
      <c r="M6" s="20"/>
      <c r="N6" s="20"/>
      <c r="O6" s="20"/>
      <c r="P6" s="20"/>
      <c r="Q6" s="20"/>
      <c r="R6" s="20"/>
      <c r="S6" s="20"/>
      <c r="T6" s="20"/>
      <c r="U6" s="20"/>
      <c r="V6" s="20"/>
    </row>
    <row r="7" spans="1:22" ht="19" x14ac:dyDescent="0.25">
      <c r="A7" s="20"/>
      <c r="B7" s="29" t="s">
        <v>549</v>
      </c>
      <c r="C7" s="27">
        <v>53223000000</v>
      </c>
      <c r="D7" s="27">
        <v>50171000000</v>
      </c>
      <c r="E7" s="27">
        <v>47160000000</v>
      </c>
      <c r="F7" s="28">
        <v>39660000000</v>
      </c>
      <c r="G7" s="20"/>
      <c r="H7" s="20"/>
      <c r="I7" s="20"/>
      <c r="J7" s="20"/>
      <c r="K7" s="20"/>
      <c r="L7" s="20"/>
      <c r="M7" s="20"/>
      <c r="N7" s="20"/>
      <c r="O7" s="20"/>
      <c r="P7" s="20"/>
      <c r="Q7" s="20"/>
      <c r="R7" s="20"/>
      <c r="S7" s="20"/>
      <c r="T7" s="20"/>
      <c r="U7" s="20"/>
      <c r="V7" s="20"/>
    </row>
    <row r="8" spans="1:22" ht="19" x14ac:dyDescent="0.25">
      <c r="A8" s="20"/>
      <c r="B8" s="29" t="s">
        <v>550</v>
      </c>
      <c r="C8" s="27">
        <v>233233000000</v>
      </c>
      <c r="D8" s="27">
        <v>237046000000</v>
      </c>
      <c r="E8" s="27">
        <v>236236000000</v>
      </c>
      <c r="F8" s="28">
        <v>207549000000</v>
      </c>
      <c r="G8" s="20"/>
      <c r="H8" s="20"/>
      <c r="I8" s="20"/>
      <c r="J8" s="20"/>
      <c r="K8" s="20"/>
      <c r="L8" s="20"/>
      <c r="M8" s="20"/>
      <c r="N8" s="20"/>
      <c r="O8" s="20"/>
      <c r="P8" s="20"/>
      <c r="Q8" s="20"/>
      <c r="R8" s="20"/>
      <c r="S8" s="20"/>
      <c r="T8" s="20"/>
      <c r="U8" s="20"/>
      <c r="V8" s="20"/>
    </row>
    <row r="9" spans="1:22" ht="19" x14ac:dyDescent="0.25">
      <c r="A9" s="20"/>
      <c r="B9" s="29" t="s">
        <v>551</v>
      </c>
      <c r="C9" s="27">
        <v>286456000000</v>
      </c>
      <c r="D9" s="27">
        <v>287217000000</v>
      </c>
      <c r="E9" s="27">
        <v>283396000000</v>
      </c>
      <c r="F9" s="28">
        <v>247209000000</v>
      </c>
      <c r="G9" s="20"/>
      <c r="H9" s="20"/>
      <c r="I9" s="20"/>
      <c r="J9" s="20"/>
      <c r="K9" s="20"/>
      <c r="L9" s="20"/>
      <c r="M9" s="20"/>
      <c r="N9" s="20"/>
      <c r="O9" s="20"/>
      <c r="P9" s="20"/>
      <c r="Q9" s="20"/>
      <c r="R9" s="20"/>
      <c r="S9" s="20"/>
      <c r="T9" s="20"/>
      <c r="U9" s="20"/>
      <c r="V9" s="20"/>
    </row>
    <row r="10" spans="1:22" ht="19" x14ac:dyDescent="0.25">
      <c r="A10" s="20"/>
      <c r="B10" s="29" t="s">
        <v>552</v>
      </c>
      <c r="C10" s="27">
        <v>3821000000</v>
      </c>
      <c r="D10" s="27">
        <v>4013000000</v>
      </c>
      <c r="E10" s="27">
        <v>4104000000</v>
      </c>
      <c r="F10" s="28">
        <v>6719000000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82915000000</v>
      </c>
      <c r="D12" s="27">
        <v>82380000000</v>
      </c>
      <c r="E12" s="27">
        <v>71993000000</v>
      </c>
      <c r="F12" s="28">
        <v>60464000000</v>
      </c>
      <c r="G12" s="20"/>
      <c r="H12" s="20"/>
      <c r="I12" s="20"/>
      <c r="J12" s="20"/>
      <c r="K12" s="20"/>
      <c r="L12" s="20"/>
      <c r="M12" s="20"/>
      <c r="N12" s="20"/>
      <c r="O12" s="20"/>
      <c r="P12" s="20"/>
      <c r="Q12" s="20"/>
      <c r="R12" s="20"/>
      <c r="S12" s="20"/>
      <c r="T12" s="20"/>
      <c r="U12" s="20"/>
      <c r="V12" s="20"/>
    </row>
    <row r="13" spans="1:22" ht="19" x14ac:dyDescent="0.25">
      <c r="A13" s="20"/>
      <c r="B13" s="29" t="s">
        <v>555</v>
      </c>
      <c r="C13" s="27">
        <v>93799000000</v>
      </c>
      <c r="D13" s="27">
        <v>92463000000</v>
      </c>
      <c r="E13" s="27">
        <v>83200000000</v>
      </c>
      <c r="F13" s="28">
        <v>69272000000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37475000000</v>
      </c>
      <c r="D17" s="34">
        <v>37141000000</v>
      </c>
      <c r="E17" s="34">
        <v>39539000000</v>
      </c>
      <c r="F17" s="35">
        <v>41768000000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Pass</v>
      </c>
      <c r="F21" s="45"/>
      <c r="G21" s="46">
        <f>(((COUNTIF(C21:E21, "Pass") * 100) + (COUNTIF(C21:E21, "Fail") * 0)) * (400/300)) / 2</f>
        <v>66.666666666666657</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Pass</v>
      </c>
      <c r="G23" s="46">
        <f>(COUNTIF(C23:F23, "Pass") * 100) + (COUNTIF(C23:F23, "Fail") * 0)</f>
        <v>100</v>
      </c>
      <c r="H23" s="47" t="s">
        <v>570</v>
      </c>
      <c r="I23" s="20"/>
      <c r="J23" s="20"/>
      <c r="K23" s="20"/>
      <c r="L23" s="20"/>
      <c r="M23" s="20"/>
      <c r="N23" s="20"/>
      <c r="O23" s="20"/>
      <c r="P23" s="20"/>
      <c r="Q23" s="20"/>
      <c r="R23" s="20"/>
      <c r="S23" s="20"/>
      <c r="T23" s="20"/>
      <c r="U23" s="20"/>
      <c r="V23" s="20"/>
    </row>
    <row r="24" spans="1:22" x14ac:dyDescent="0.2">
      <c r="A24" s="20"/>
      <c r="B24" s="39" t="s">
        <v>499</v>
      </c>
      <c r="C24" s="50">
        <f>C17/(C4)</f>
        <v>0.28169067019453381</v>
      </c>
      <c r="D24" s="50">
        <f>D17/(D4)</f>
        <v>0.27807642777994068</v>
      </c>
      <c r="E24" s="50">
        <f>E17/(E4)</f>
        <v>0.30991777643656088</v>
      </c>
      <c r="F24" s="51">
        <f>F17/(F4)</f>
        <v>0.35588425752360181</v>
      </c>
      <c r="G24" s="46">
        <f>(IF(C24 &gt; 0.5, 100, IF(C24 &gt;= 0.2, 50, 0))) +
  (IF(D24 &gt; 0.5, 100, IF(D24 &gt;= 0.2, 50, 0))) +
  (IF(E24 &gt; 0.5, 100, IF(E24 &gt;= 0.2, 50, 0))) +
  (IF(F24 &gt; 0.5, 100, IF(F24 &gt;= 0.2, 50, 0)))</f>
        <v>200</v>
      </c>
      <c r="H24" s="47" t="s">
        <v>571</v>
      </c>
      <c r="I24" s="20"/>
      <c r="J24" s="20"/>
      <c r="K24" s="20"/>
      <c r="L24" s="20"/>
      <c r="M24" s="20"/>
      <c r="N24" s="20"/>
      <c r="O24" s="20"/>
      <c r="P24" s="20"/>
      <c r="Q24" s="20"/>
      <c r="R24" s="20"/>
      <c r="S24" s="20"/>
      <c r="T24" s="20"/>
      <c r="U24" s="20"/>
      <c r="V24" s="20"/>
    </row>
    <row r="25" spans="1:22" x14ac:dyDescent="0.2">
      <c r="A25" s="20"/>
      <c r="B25" s="39" t="s">
        <v>487</v>
      </c>
      <c r="C25" s="50">
        <f>C17/C6</f>
        <v>9.8552287280903608E-2</v>
      </c>
      <c r="D25" s="50">
        <f>D17/D6</f>
        <v>9.782184997892962E-2</v>
      </c>
      <c r="E25" s="50">
        <f>E17/E6</f>
        <v>0.10785442285240428</v>
      </c>
      <c r="F25" s="51">
        <f>F17/F6</f>
        <v>0.13197632717287924</v>
      </c>
      <c r="G25" s="46">
        <f>(IF(C25 &gt; 0.17, 100, IF(C25 &gt;= 0.1, 50, 0))) +
  (IF(D25 &gt; 0.17, 100, IF(D25 &gt;= 0.1, 50, 0))) +
  (IF(E25 &gt; 0.17, 100, IF(E25 &gt;= 0.1, 50, 0))) +
  (IF(F25 &gt; 0.17, 100, IF(F25 &gt;= 0.1, 50, 0)))</f>
        <v>100</v>
      </c>
      <c r="H25" s="47" t="s">
        <v>572</v>
      </c>
      <c r="I25" s="20"/>
      <c r="J25" s="20"/>
      <c r="K25" s="20"/>
      <c r="L25" s="20"/>
      <c r="M25" s="20"/>
      <c r="N25" s="20"/>
      <c r="O25" s="20"/>
      <c r="P25" s="20"/>
      <c r="Q25" s="20"/>
      <c r="R25" s="20"/>
      <c r="S25" s="20"/>
      <c r="T25" s="20"/>
      <c r="U25" s="20"/>
      <c r="V25" s="20"/>
    </row>
    <row r="26" spans="1:22" x14ac:dyDescent="0.2">
      <c r="A26" s="20"/>
      <c r="B26" s="39" t="s">
        <v>489</v>
      </c>
      <c r="C26" s="50">
        <f>C8/C6</f>
        <v>0.61335945615442267</v>
      </c>
      <c r="D26" s="50">
        <f>D8/D6</f>
        <v>0.62433101559207749</v>
      </c>
      <c r="E26" s="50">
        <f>E8/E6</f>
        <v>0.6444041942628943</v>
      </c>
      <c r="F26" s="51">
        <f>F8/F6</f>
        <v>0.6558024020399329</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2.93439868879328</v>
      </c>
      <c r="D27" s="50">
        <f>D9/(D13+D10)</f>
        <v>2.9770823831833826</v>
      </c>
      <c r="E27" s="50">
        <f>E9/(E13+E10)</f>
        <v>3.2460826537157517</v>
      </c>
      <c r="F27" s="51">
        <f>F9/(F13+F10)</f>
        <v>3.253135239699438</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0.1138158846263914</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0.38388649866830565</v>
      </c>
      <c r="D31" s="50">
        <f>D17/(D13+D10)</f>
        <v>0.38497657448484596</v>
      </c>
      <c r="E31" s="50">
        <f>E17/(E13+E10)</f>
        <v>0.45288875652891047</v>
      </c>
      <c r="F31" s="51">
        <f>F17/(F13+F10)</f>
        <v>0.54964403679383089</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B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0.82666666666666666</v>
      </c>
      <c r="J2" s="20"/>
      <c r="K2" s="20"/>
      <c r="L2" s="20"/>
      <c r="M2" s="20"/>
      <c r="N2" s="20"/>
      <c r="O2" s="20"/>
      <c r="P2" s="20"/>
      <c r="Q2" s="20"/>
      <c r="R2" s="20"/>
      <c r="S2" s="20"/>
      <c r="T2" s="20"/>
      <c r="U2" s="20"/>
      <c r="V2" s="20"/>
    </row>
    <row r="3" spans="1:22" ht="19" x14ac:dyDescent="0.25">
      <c r="A3" s="20"/>
      <c r="B3" s="26" t="s">
        <v>545</v>
      </c>
      <c r="C3" s="27">
        <v>738800000</v>
      </c>
      <c r="D3" s="27">
        <v>460600000</v>
      </c>
      <c r="E3" s="27">
        <v>353100000</v>
      </c>
      <c r="F3" s="28">
        <v>280800000</v>
      </c>
      <c r="G3" s="20"/>
      <c r="H3" s="20"/>
      <c r="I3" s="20"/>
      <c r="J3" s="20"/>
      <c r="K3" s="20"/>
      <c r="L3" s="20"/>
      <c r="M3" s="20"/>
      <c r="N3" s="20"/>
      <c r="O3" s="20"/>
      <c r="P3" s="20"/>
      <c r="Q3" s="20"/>
      <c r="R3" s="20"/>
      <c r="S3" s="20"/>
      <c r="T3" s="20"/>
      <c r="U3" s="20"/>
      <c r="V3" s="20"/>
    </row>
    <row r="4" spans="1:22" ht="19" x14ac:dyDescent="0.25">
      <c r="A4" s="20"/>
      <c r="B4" s="29" t="s">
        <v>546</v>
      </c>
      <c r="C4" s="27">
        <v>1452900000</v>
      </c>
      <c r="D4" s="27">
        <v>1455800000</v>
      </c>
      <c r="E4" s="27">
        <v>1424400000</v>
      </c>
      <c r="F4" s="28">
        <v>1284100000</v>
      </c>
      <c r="G4" s="20"/>
      <c r="H4" s="20"/>
      <c r="I4" s="20"/>
      <c r="J4" s="20"/>
      <c r="K4" s="20"/>
      <c r="L4" s="20"/>
      <c r="M4" s="20"/>
      <c r="N4" s="20"/>
      <c r="O4" s="20"/>
      <c r="P4" s="20"/>
      <c r="Q4" s="20"/>
      <c r="R4" s="20"/>
      <c r="S4" s="20"/>
      <c r="T4" s="20"/>
      <c r="U4" s="20"/>
      <c r="V4" s="20"/>
    </row>
    <row r="5" spans="1:22" ht="19" x14ac:dyDescent="0.25">
      <c r="A5" s="20"/>
      <c r="B5" s="29" t="s">
        <v>547</v>
      </c>
      <c r="C5" s="27">
        <v>1088000000</v>
      </c>
      <c r="D5" s="27">
        <v>1088000000</v>
      </c>
      <c r="E5" s="27">
        <v>1002200000</v>
      </c>
      <c r="F5" s="28">
        <v>1002200000</v>
      </c>
      <c r="G5" s="20"/>
      <c r="H5" s="20"/>
      <c r="I5" s="20"/>
      <c r="J5" s="20"/>
      <c r="K5" s="20"/>
      <c r="L5" s="20"/>
      <c r="M5" s="20"/>
      <c r="N5" s="20"/>
      <c r="O5" s="20"/>
      <c r="P5" s="20"/>
      <c r="Q5" s="20"/>
      <c r="R5" s="20"/>
      <c r="S5" s="20"/>
      <c r="T5" s="20"/>
      <c r="U5" s="20"/>
      <c r="V5" s="20"/>
    </row>
    <row r="6" spans="1:22" ht="19" x14ac:dyDescent="0.25">
      <c r="A6" s="20"/>
      <c r="B6" s="29" t="s">
        <v>548</v>
      </c>
      <c r="C6" s="27">
        <v>22730200000</v>
      </c>
      <c r="D6" s="27">
        <v>18150900000</v>
      </c>
      <c r="E6" s="27">
        <v>13432500000</v>
      </c>
      <c r="F6" s="28">
        <v>11751800000</v>
      </c>
      <c r="G6" s="20"/>
      <c r="H6" s="20"/>
      <c r="I6" s="20"/>
      <c r="J6" s="20"/>
      <c r="K6" s="20"/>
      <c r="L6" s="20"/>
      <c r="M6" s="20"/>
      <c r="N6" s="20"/>
      <c r="O6" s="20"/>
      <c r="P6" s="20"/>
      <c r="Q6" s="20"/>
      <c r="R6" s="20"/>
      <c r="S6" s="20"/>
      <c r="T6" s="20"/>
      <c r="U6" s="20"/>
      <c r="V6" s="20"/>
    </row>
    <row r="7" spans="1:22" ht="19" x14ac:dyDescent="0.25">
      <c r="A7" s="20"/>
      <c r="B7" s="29" t="s">
        <v>549</v>
      </c>
      <c r="C7" s="27">
        <v>3547400000</v>
      </c>
      <c r="D7" s="27">
        <v>2742100000</v>
      </c>
      <c r="E7" s="27">
        <v>2142000000</v>
      </c>
      <c r="F7" s="28">
        <v>1877500000</v>
      </c>
      <c r="G7" s="20"/>
      <c r="H7" s="20"/>
      <c r="I7" s="20"/>
      <c r="J7" s="20"/>
      <c r="K7" s="20"/>
      <c r="L7" s="20"/>
      <c r="M7" s="20"/>
      <c r="N7" s="20"/>
      <c r="O7" s="20"/>
      <c r="P7" s="20"/>
      <c r="Q7" s="20"/>
      <c r="R7" s="20"/>
      <c r="S7" s="20"/>
      <c r="T7" s="20"/>
      <c r="U7" s="20"/>
      <c r="V7" s="20"/>
    </row>
    <row r="8" spans="1:22" ht="19" x14ac:dyDescent="0.25">
      <c r="A8" s="20"/>
      <c r="B8" s="29" t="s">
        <v>550</v>
      </c>
      <c r="C8" s="27">
        <v>1602400000</v>
      </c>
      <c r="D8" s="27">
        <v>1496100000</v>
      </c>
      <c r="E8" s="27">
        <v>1190500000</v>
      </c>
      <c r="F8" s="28">
        <v>1187500000</v>
      </c>
      <c r="G8" s="20"/>
      <c r="H8" s="20"/>
      <c r="I8" s="20"/>
      <c r="J8" s="20"/>
      <c r="K8" s="20"/>
      <c r="L8" s="20"/>
      <c r="M8" s="20"/>
      <c r="N8" s="20"/>
      <c r="O8" s="20"/>
      <c r="P8" s="20"/>
      <c r="Q8" s="20"/>
      <c r="R8" s="20"/>
      <c r="S8" s="20"/>
      <c r="T8" s="20"/>
      <c r="U8" s="20"/>
      <c r="V8" s="20"/>
    </row>
    <row r="9" spans="1:22" ht="19" x14ac:dyDescent="0.25">
      <c r="A9" s="20"/>
      <c r="B9" s="29" t="s">
        <v>551</v>
      </c>
      <c r="C9" s="27">
        <v>5149800000</v>
      </c>
      <c r="D9" s="27">
        <v>4238200000</v>
      </c>
      <c r="E9" s="27">
        <v>3332500000</v>
      </c>
      <c r="F9" s="28">
        <v>3065000000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10142400000</v>
      </c>
      <c r="D12" s="27">
        <v>6522800000</v>
      </c>
      <c r="E12" s="27">
        <v>3200800000</v>
      </c>
      <c r="F12" s="28">
        <v>858700000</v>
      </c>
      <c r="G12" s="20"/>
      <c r="H12" s="20"/>
      <c r="I12" s="20"/>
      <c r="J12" s="20"/>
      <c r="K12" s="20"/>
      <c r="L12" s="20"/>
      <c r="M12" s="20"/>
      <c r="N12" s="20"/>
      <c r="O12" s="20"/>
      <c r="P12" s="20"/>
      <c r="Q12" s="20"/>
      <c r="R12" s="20"/>
      <c r="S12" s="20"/>
      <c r="T12" s="20"/>
      <c r="U12" s="20"/>
      <c r="V12" s="20"/>
    </row>
    <row r="13" spans="1:22" ht="19" x14ac:dyDescent="0.25">
      <c r="A13" s="20"/>
      <c r="B13" s="29" t="s">
        <v>555</v>
      </c>
      <c r="C13" s="27">
        <v>17580400000</v>
      </c>
      <c r="D13" s="27">
        <v>13912700000</v>
      </c>
      <c r="E13" s="27">
        <v>10100000000</v>
      </c>
      <c r="F13" s="28">
        <v>8686800000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3162900000</v>
      </c>
      <c r="D15" s="27">
        <v>2540300000</v>
      </c>
      <c r="E15" s="27">
        <v>1937800000</v>
      </c>
      <c r="F15" s="28">
        <v>1829500000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3537300000</v>
      </c>
      <c r="D17" s="34">
        <v>4129900000</v>
      </c>
      <c r="E17" s="34">
        <v>2643500000</v>
      </c>
      <c r="F17" s="35">
        <v>3253500000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Pass</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Pass</v>
      </c>
      <c r="E23" s="44" t="str">
        <f>IF(E17&gt;E7, "Pass", "Fail")</f>
        <v>Pass</v>
      </c>
      <c r="F23" s="49" t="str">
        <f>IF(F17&gt;F7, "Pass", "Fail")</f>
        <v>Pass</v>
      </c>
      <c r="G23" s="46">
        <f>(COUNTIF(C23:F23, "Pass") * 100) + (COUNTIF(C23:F23, "Fail") * 0)</f>
        <v>300</v>
      </c>
      <c r="H23" s="47" t="s">
        <v>570</v>
      </c>
      <c r="I23" s="20"/>
      <c r="J23" s="20"/>
      <c r="K23" s="20"/>
      <c r="L23" s="20"/>
      <c r="M23" s="20"/>
      <c r="N23" s="20"/>
      <c r="O23" s="20"/>
      <c r="P23" s="20"/>
      <c r="Q23" s="20"/>
      <c r="R23" s="20"/>
      <c r="S23" s="20"/>
      <c r="T23" s="20"/>
      <c r="U23" s="20"/>
      <c r="V23" s="20"/>
    </row>
    <row r="24" spans="1:22" x14ac:dyDescent="0.2">
      <c r="A24" s="20"/>
      <c r="B24" s="39" t="s">
        <v>499</v>
      </c>
      <c r="C24" s="50">
        <f>C17/(C4)</f>
        <v>2.4346479454883339</v>
      </c>
      <c r="D24" s="50">
        <f>D17/(D4)</f>
        <v>2.8368594587168565</v>
      </c>
      <c r="E24" s="50">
        <f>E17/(E4)</f>
        <v>1.8558691378826173</v>
      </c>
      <c r="F24" s="51">
        <f>F17/(F4)</f>
        <v>2.5336811774783894</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0.15562115599510784</v>
      </c>
      <c r="D25" s="50">
        <f>D17/D6</f>
        <v>0.22753141717490594</v>
      </c>
      <c r="E25" s="50">
        <f>E17/E6</f>
        <v>0.19679880885911036</v>
      </c>
      <c r="F25" s="51">
        <f>F17/F6</f>
        <v>0.2768512057727327</v>
      </c>
      <c r="G25" s="46">
        <f>(IF(C25 &gt; 0.17, 100, IF(C25 &gt;= 0.1, 50, 0))) +
  (IF(D25 &gt; 0.17, 100, IF(D25 &gt;= 0.1, 50, 0))) +
  (IF(E25 &gt; 0.17, 100, IF(E25 &gt;= 0.1, 50, 0))) +
  (IF(F25 &gt; 0.17, 100, IF(F25 &gt;= 0.1, 50, 0)))</f>
        <v>350</v>
      </c>
      <c r="H25" s="47" t="s">
        <v>572</v>
      </c>
      <c r="I25" s="20"/>
      <c r="J25" s="20"/>
      <c r="K25" s="20"/>
      <c r="L25" s="20"/>
      <c r="M25" s="20"/>
      <c r="N25" s="20"/>
      <c r="O25" s="20"/>
      <c r="P25" s="20"/>
      <c r="Q25" s="20"/>
      <c r="R25" s="20"/>
      <c r="S25" s="20"/>
      <c r="T25" s="20"/>
      <c r="U25" s="20"/>
      <c r="V25" s="20"/>
    </row>
    <row r="26" spans="1:22" x14ac:dyDescent="0.2">
      <c r="A26" s="20"/>
      <c r="B26" s="39" t="s">
        <v>489</v>
      </c>
      <c r="C26" s="50">
        <f>C8/C6</f>
        <v>7.0496520048217784E-2</v>
      </c>
      <c r="D26" s="50">
        <f>D8/D6</f>
        <v>8.2425664843065627E-2</v>
      </c>
      <c r="E26" s="50">
        <f>E8/E6</f>
        <v>8.8628326819281594E-2</v>
      </c>
      <c r="F26" s="51">
        <f>F8/F6</f>
        <v>0.10104835003999388</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0.29292848854406045</v>
      </c>
      <c r="D27" s="50">
        <f>D9/(D13+D10)</f>
        <v>0.30462814550734219</v>
      </c>
      <c r="E27" s="50">
        <f>E9/(E13+E10)</f>
        <v>0.32995049504950497</v>
      </c>
      <c r="F27" s="51">
        <f>F9/(F13+F10)</f>
        <v>0.35283418520053417</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1.4400918838078816</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0.20120702600623422</v>
      </c>
      <c r="D31" s="50">
        <f>D17/(D13+D10)</f>
        <v>0.29684389083355495</v>
      </c>
      <c r="E31" s="50">
        <f>E17/(E13+E10)</f>
        <v>0.26173267326732674</v>
      </c>
      <c r="F31" s="51">
        <f>F17/(F13+F10)</f>
        <v>0.37453377538334026</v>
      </c>
      <c r="G31" s="46">
        <f>(IF(C31 &gt; 0.23, 100, 0)) +
  (IF(D31 &gt; 0.23, 100, 0)) +
  (IF(E31 &gt; 0.23, 100, 0)) +
  (IF(F31 &gt; 0.23, 100, 0))</f>
        <v>300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C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0.20041666666666663</v>
      </c>
      <c r="J2" s="20"/>
      <c r="K2" s="20"/>
      <c r="L2" s="20"/>
      <c r="M2" s="20"/>
      <c r="N2" s="20"/>
      <c r="O2" s="20"/>
      <c r="P2" s="20"/>
      <c r="Q2" s="20"/>
      <c r="R2" s="20"/>
      <c r="S2" s="20"/>
      <c r="T2" s="20"/>
      <c r="U2" s="20"/>
      <c r="V2" s="20"/>
    </row>
    <row r="3" spans="1:22" ht="19" x14ac:dyDescent="0.25">
      <c r="A3" s="20"/>
      <c r="B3" s="26" t="s">
        <v>545</v>
      </c>
      <c r="C3" s="27">
        <v>3469700000</v>
      </c>
      <c r="D3" s="27">
        <v>3519500000</v>
      </c>
      <c r="E3" s="27">
        <v>3977700000</v>
      </c>
      <c r="F3" s="28">
        <v>5471900000</v>
      </c>
      <c r="G3" s="20"/>
      <c r="H3" s="20"/>
      <c r="I3" s="20"/>
      <c r="J3" s="20"/>
      <c r="K3" s="20"/>
      <c r="L3" s="20"/>
      <c r="M3" s="20"/>
      <c r="N3" s="20"/>
      <c r="O3" s="20"/>
      <c r="P3" s="20"/>
      <c r="Q3" s="20"/>
      <c r="R3" s="20"/>
      <c r="S3" s="20"/>
      <c r="T3" s="20"/>
      <c r="U3" s="20"/>
      <c r="V3" s="20"/>
    </row>
    <row r="4" spans="1:22" ht="19" x14ac:dyDescent="0.25">
      <c r="A4" s="20"/>
      <c r="B4" s="29" t="s">
        <v>546</v>
      </c>
      <c r="C4" s="27">
        <v>3005200000</v>
      </c>
      <c r="D4" s="27">
        <v>3283800000</v>
      </c>
      <c r="E4" s="27">
        <v>3479400000</v>
      </c>
      <c r="F4" s="28">
        <v>3783500000</v>
      </c>
      <c r="G4" s="20"/>
      <c r="H4" s="20"/>
      <c r="I4" s="20"/>
      <c r="J4" s="20"/>
      <c r="K4" s="20"/>
      <c r="L4" s="20"/>
      <c r="M4" s="20"/>
      <c r="N4" s="20"/>
      <c r="O4" s="20"/>
      <c r="P4" s="20"/>
      <c r="Q4" s="20"/>
      <c r="R4" s="20"/>
      <c r="S4" s="20"/>
      <c r="T4" s="20"/>
      <c r="U4" s="20"/>
      <c r="V4" s="20"/>
    </row>
    <row r="5" spans="1:22" ht="19" x14ac:dyDescent="0.25">
      <c r="A5" s="20"/>
      <c r="B5" s="29" t="s">
        <v>547</v>
      </c>
      <c r="C5" s="27">
        <v>9867100000</v>
      </c>
      <c r="D5" s="27">
        <v>10425800000</v>
      </c>
      <c r="E5" s="27">
        <v>12113700000</v>
      </c>
      <c r="F5" s="28">
        <v>12347000000</v>
      </c>
      <c r="G5" s="20"/>
      <c r="H5" s="20"/>
      <c r="I5" s="20"/>
      <c r="J5" s="20"/>
      <c r="K5" s="20"/>
      <c r="L5" s="20"/>
      <c r="M5" s="20"/>
      <c r="N5" s="20"/>
      <c r="O5" s="20"/>
      <c r="P5" s="20"/>
      <c r="Q5" s="20"/>
      <c r="R5" s="20"/>
      <c r="S5" s="20"/>
      <c r="T5" s="20"/>
      <c r="U5" s="20"/>
      <c r="V5" s="20"/>
    </row>
    <row r="6" spans="1:22" ht="19" x14ac:dyDescent="0.25">
      <c r="A6" s="20"/>
      <c r="B6" s="29" t="s">
        <v>548</v>
      </c>
      <c r="C6" s="27">
        <v>47685500000</v>
      </c>
      <c r="D6" s="27">
        <v>50022200000</v>
      </c>
      <c r="E6" s="27">
        <v>54842800000</v>
      </c>
      <c r="F6" s="28">
        <v>61553000000</v>
      </c>
      <c r="G6" s="20"/>
      <c r="H6" s="20"/>
      <c r="I6" s="20"/>
      <c r="J6" s="20"/>
      <c r="K6" s="20"/>
      <c r="L6" s="20"/>
      <c r="M6" s="20"/>
      <c r="N6" s="20"/>
      <c r="O6" s="20"/>
      <c r="P6" s="20"/>
      <c r="Q6" s="20"/>
      <c r="R6" s="20"/>
      <c r="S6" s="20"/>
      <c r="T6" s="20"/>
      <c r="U6" s="20"/>
      <c r="V6" s="20"/>
    </row>
    <row r="7" spans="1:22" ht="19" x14ac:dyDescent="0.25">
      <c r="A7" s="20"/>
      <c r="B7" s="29" t="s">
        <v>549</v>
      </c>
      <c r="C7" s="27">
        <v>7777400000</v>
      </c>
      <c r="D7" s="27">
        <v>6746200000</v>
      </c>
      <c r="E7" s="27">
        <v>9884400000</v>
      </c>
      <c r="F7" s="28">
        <v>10562900000</v>
      </c>
      <c r="G7" s="20"/>
      <c r="H7" s="20"/>
      <c r="I7" s="20"/>
      <c r="J7" s="20"/>
      <c r="K7" s="20"/>
      <c r="L7" s="20"/>
      <c r="M7" s="20"/>
      <c r="N7" s="20"/>
      <c r="O7" s="20"/>
      <c r="P7" s="20"/>
      <c r="Q7" s="20"/>
      <c r="R7" s="20"/>
      <c r="S7" s="20"/>
      <c r="T7" s="20"/>
      <c r="U7" s="20"/>
      <c r="V7" s="20"/>
    </row>
    <row r="8" spans="1:22" ht="19" x14ac:dyDescent="0.25">
      <c r="A8" s="20"/>
      <c r="B8" s="29" t="s">
        <v>550</v>
      </c>
      <c r="C8" s="27">
        <v>19440700000</v>
      </c>
      <c r="D8" s="27">
        <v>22203700000</v>
      </c>
      <c r="E8" s="27">
        <v>24465700000</v>
      </c>
      <c r="F8" s="28">
        <v>28036000000</v>
      </c>
      <c r="G8" s="20"/>
      <c r="H8" s="20"/>
      <c r="I8" s="20"/>
      <c r="J8" s="20"/>
      <c r="K8" s="20"/>
      <c r="L8" s="20"/>
      <c r="M8" s="20"/>
      <c r="N8" s="20"/>
      <c r="O8" s="20"/>
      <c r="P8" s="20"/>
      <c r="Q8" s="20"/>
      <c r="R8" s="20"/>
      <c r="S8" s="20"/>
      <c r="T8" s="20"/>
      <c r="U8" s="20"/>
      <c r="V8" s="20"/>
    </row>
    <row r="9" spans="1:22" ht="19" x14ac:dyDescent="0.25">
      <c r="A9" s="20"/>
      <c r="B9" s="29" t="s">
        <v>551</v>
      </c>
      <c r="C9" s="27">
        <v>27218100000</v>
      </c>
      <c r="D9" s="27">
        <v>28949900000</v>
      </c>
      <c r="E9" s="27">
        <v>34350100000</v>
      </c>
      <c r="F9" s="28">
        <v>38598900000</v>
      </c>
      <c r="G9" s="20"/>
      <c r="H9" s="20"/>
      <c r="I9" s="20"/>
      <c r="J9" s="20"/>
      <c r="K9" s="20"/>
      <c r="L9" s="20"/>
      <c r="M9" s="20"/>
      <c r="N9" s="20"/>
      <c r="O9" s="20"/>
      <c r="P9" s="20"/>
      <c r="Q9" s="20"/>
      <c r="R9" s="20"/>
      <c r="S9" s="20"/>
      <c r="T9" s="20"/>
      <c r="U9" s="20"/>
      <c r="V9" s="20"/>
    </row>
    <row r="10" spans="1:22" ht="19" x14ac:dyDescent="0.25">
      <c r="A10" s="20"/>
      <c r="B10" s="29" t="s">
        <v>552</v>
      </c>
      <c r="C10" s="27">
        <v>251800000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4639700000</v>
      </c>
      <c r="D12" s="27">
        <v>5175600000</v>
      </c>
      <c r="E12" s="27">
        <v>3688800000</v>
      </c>
      <c r="F12" s="28">
        <v>5361200000</v>
      </c>
      <c r="G12" s="20"/>
      <c r="H12" s="20"/>
      <c r="I12" s="20"/>
      <c r="J12" s="20"/>
      <c r="K12" s="20"/>
      <c r="L12" s="20"/>
      <c r="M12" s="20"/>
      <c r="N12" s="20"/>
      <c r="O12" s="20"/>
      <c r="P12" s="20"/>
      <c r="Q12" s="20"/>
      <c r="R12" s="20"/>
      <c r="S12" s="20"/>
      <c r="T12" s="20"/>
      <c r="U12" s="20"/>
      <c r="V12" s="20"/>
    </row>
    <row r="13" spans="1:22" ht="19" x14ac:dyDescent="0.25">
      <c r="A13" s="20"/>
      <c r="B13" s="29" t="s">
        <v>555</v>
      </c>
      <c r="C13" s="27">
        <v>20467400000</v>
      </c>
      <c r="D13" s="27">
        <v>21072300000</v>
      </c>
      <c r="E13" s="27">
        <v>20492700000</v>
      </c>
      <c r="F13" s="28">
        <v>22954100000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805200000</v>
      </c>
      <c r="D15" s="27">
        <v>662200000</v>
      </c>
      <c r="E15" s="27">
        <v>681000000</v>
      </c>
      <c r="F15" s="28">
        <v>512600000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2799600000</v>
      </c>
      <c r="D17" s="34">
        <v>2952600000</v>
      </c>
      <c r="E17" s="34">
        <v>3016900000</v>
      </c>
      <c r="F17" s="35">
        <v>1231800000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Fail</v>
      </c>
      <c r="E22" s="44" t="str">
        <f>IF(E17&gt;F17, "Pass", "Fail")</f>
        <v>Pass</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0.93158525222946897</v>
      </c>
      <c r="D24" s="50">
        <f>D17/(D4)</f>
        <v>0.89914123880869723</v>
      </c>
      <c r="E24" s="50">
        <f>E17/(E4)</f>
        <v>0.86707478300856466</v>
      </c>
      <c r="F24" s="51">
        <f>F17/(F4)</f>
        <v>0.32557156072419718</v>
      </c>
      <c r="G24" s="46">
        <f>(IF(C24 &gt; 0.5, 100, IF(C24 &gt;= 0.2, 50, 0))) +
  (IF(D24 &gt; 0.5, 100, IF(D24 &gt;= 0.2, 50, 0))) +
  (IF(E24 &gt; 0.5, 100, IF(E24 &gt;= 0.2, 50, 0))) +
  (IF(F24 &gt; 0.5, 100, IF(F24 &gt;= 0.2, 50, 0)))</f>
        <v>350</v>
      </c>
      <c r="H24" s="47" t="s">
        <v>571</v>
      </c>
      <c r="I24" s="20"/>
      <c r="J24" s="20"/>
      <c r="K24" s="20"/>
      <c r="L24" s="20"/>
      <c r="M24" s="20"/>
      <c r="N24" s="20"/>
      <c r="O24" s="20"/>
      <c r="P24" s="20"/>
      <c r="Q24" s="20"/>
      <c r="R24" s="20"/>
      <c r="S24" s="20"/>
      <c r="T24" s="20"/>
      <c r="U24" s="20"/>
      <c r="V24" s="20"/>
    </row>
    <row r="25" spans="1:22" x14ac:dyDescent="0.2">
      <c r="A25" s="20"/>
      <c r="B25" s="39" t="s">
        <v>487</v>
      </c>
      <c r="C25" s="50">
        <f>C17/C6</f>
        <v>5.8709670654601503E-2</v>
      </c>
      <c r="D25" s="50">
        <f>D17/D6</f>
        <v>5.9025792548108642E-2</v>
      </c>
      <c r="E25" s="50">
        <f>E17/E6</f>
        <v>5.5009955728008049E-2</v>
      </c>
      <c r="F25" s="51">
        <f>F17/F6</f>
        <v>2.0012022159764754E-2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0.40768577450168292</v>
      </c>
      <c r="D26" s="50">
        <f>D8/D6</f>
        <v>0.44387691864812023</v>
      </c>
      <c r="E26" s="50">
        <f>E8/E6</f>
        <v>0.44610596103772965</v>
      </c>
      <c r="F26" s="51">
        <f>F8/F6</f>
        <v>0.45547739346579369</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1.3136655855438435</v>
      </c>
      <c r="D27" s="50">
        <f>D9/(D13+D10)</f>
        <v>1.3738367430228309</v>
      </c>
      <c r="E27" s="50">
        <f>E9/(E13+E10)</f>
        <v>1.6762115289834916</v>
      </c>
      <c r="F27" s="51">
        <f>F9/(F13+F10)</f>
        <v>1.6815688700493594</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-4.1435774724336016E-3</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Fail</v>
      </c>
      <c r="E30" s="57" t="str">
        <f>IF(E10&lt;&gt;0,"Pass","Fail")</f>
        <v>Fail</v>
      </c>
      <c r="F30" s="58" t="str">
        <f>IF(F10&lt;&gt;0,"Pass","Fail")</f>
        <v>Fail</v>
      </c>
      <c r="G30" s="46">
        <f>(COUNTIF(C30:F30, "Pass") * 100) + (COUNTIF(C30:F30, "Fail") * 0)</f>
        <v>100</v>
      </c>
      <c r="H30" s="47" t="s">
        <v>579</v>
      </c>
      <c r="I30" s="20"/>
      <c r="J30" s="20"/>
      <c r="K30" s="20"/>
      <c r="L30" s="20"/>
      <c r="M30" s="20"/>
      <c r="N30" s="20"/>
      <c r="O30" s="20"/>
      <c r="P30" s="20"/>
      <c r="Q30" s="20"/>
      <c r="R30" s="20"/>
      <c r="S30" s="20"/>
      <c r="T30" s="20"/>
      <c r="U30" s="20"/>
      <c r="V30" s="20"/>
    </row>
    <row r="31" spans="1:22" x14ac:dyDescent="0.2">
      <c r="A31" s="20"/>
      <c r="B31" s="39" t="s">
        <v>580</v>
      </c>
      <c r="C31" s="50">
        <f>C17/(C13+C10)</f>
        <v>0.1351210471446774</v>
      </c>
      <c r="D31" s="50">
        <f>D17/(D13+D10)</f>
        <v>0.14011759513674349</v>
      </c>
      <c r="E31" s="50">
        <f>E17/(E13+E10)</f>
        <v>0.14721827772816662</v>
      </c>
      <c r="F31" s="51">
        <f>F17/(F13+F10)</f>
        <v>5.3663615650363115E-2</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D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0.64500000000000002</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952621000</v>
      </c>
      <c r="D4" s="27">
        <v>876726000</v>
      </c>
      <c r="E4" s="27">
        <v>359296000</v>
      </c>
      <c r="F4" s="28">
        <v>364193000</v>
      </c>
      <c r="G4" s="20"/>
      <c r="H4" s="20"/>
      <c r="I4" s="20"/>
      <c r="J4" s="20"/>
      <c r="K4" s="20"/>
      <c r="L4" s="20"/>
      <c r="M4" s="20"/>
      <c r="N4" s="20"/>
      <c r="O4" s="20"/>
      <c r="P4" s="20"/>
      <c r="Q4" s="20"/>
      <c r="R4" s="20"/>
      <c r="S4" s="20"/>
      <c r="T4" s="20"/>
      <c r="U4" s="20"/>
      <c r="V4" s="20"/>
    </row>
    <row r="5" spans="1:22" ht="19" x14ac:dyDescent="0.25">
      <c r="A5" s="20"/>
      <c r="B5" s="29" t="s">
        <v>547</v>
      </c>
      <c r="C5" s="27">
        <v>0</v>
      </c>
      <c r="D5" s="27">
        <v>0</v>
      </c>
      <c r="E5" s="27">
        <v>0</v>
      </c>
      <c r="F5" s="28">
        <v>0</v>
      </c>
      <c r="G5" s="20"/>
      <c r="H5" s="20"/>
      <c r="I5" s="20"/>
      <c r="J5" s="20"/>
      <c r="K5" s="20"/>
      <c r="L5" s="20"/>
      <c r="M5" s="20"/>
      <c r="N5" s="20"/>
      <c r="O5" s="20"/>
      <c r="P5" s="20"/>
      <c r="Q5" s="20"/>
      <c r="R5" s="20"/>
      <c r="S5" s="20"/>
      <c r="T5" s="20"/>
      <c r="U5" s="20"/>
      <c r="V5" s="20"/>
    </row>
    <row r="6" spans="1:22" ht="19" x14ac:dyDescent="0.25">
      <c r="A6" s="20"/>
      <c r="B6" s="29" t="s">
        <v>548</v>
      </c>
      <c r="C6" s="27">
        <v>44059841000</v>
      </c>
      <c r="D6" s="27">
        <v>37575826000</v>
      </c>
      <c r="E6" s="27">
        <v>17597373000</v>
      </c>
      <c r="F6" s="28">
        <v>17063613000</v>
      </c>
      <c r="G6" s="20"/>
      <c r="H6" s="20"/>
      <c r="I6" s="20"/>
      <c r="J6" s="20"/>
      <c r="K6" s="20"/>
      <c r="L6" s="20"/>
      <c r="M6" s="20"/>
      <c r="N6" s="20"/>
      <c r="O6" s="20"/>
      <c r="P6" s="20"/>
      <c r="Q6" s="20"/>
      <c r="R6" s="20"/>
      <c r="S6" s="20"/>
      <c r="T6" s="20"/>
      <c r="U6" s="20"/>
      <c r="V6" s="20"/>
    </row>
    <row r="7" spans="1:22" ht="19" x14ac:dyDescent="0.25">
      <c r="A7" s="20"/>
      <c r="B7" s="29" t="s">
        <v>549</v>
      </c>
      <c r="C7" s="27">
        <v>664840000</v>
      </c>
      <c r="D7" s="27">
        <v>593566000</v>
      </c>
      <c r="E7" s="27">
        <v>339839000</v>
      </c>
      <c r="F7" s="28">
        <v>332799000</v>
      </c>
      <c r="G7" s="20"/>
      <c r="H7" s="20"/>
      <c r="I7" s="20"/>
      <c r="J7" s="20"/>
      <c r="K7" s="20"/>
      <c r="L7" s="20"/>
      <c r="M7" s="20"/>
      <c r="N7" s="20"/>
      <c r="O7" s="20"/>
      <c r="P7" s="20"/>
      <c r="Q7" s="20"/>
      <c r="R7" s="20"/>
      <c r="S7" s="20"/>
      <c r="T7" s="20"/>
      <c r="U7" s="20"/>
      <c r="V7" s="20"/>
    </row>
    <row r="8" spans="1:22" ht="19" x14ac:dyDescent="0.25">
      <c r="A8" s="20"/>
      <c r="B8" s="29" t="s">
        <v>550</v>
      </c>
      <c r="C8" s="27">
        <v>17737227000</v>
      </c>
      <c r="D8" s="27">
        <v>14692147000</v>
      </c>
      <c r="E8" s="27">
        <v>5070360000</v>
      </c>
      <c r="F8" s="28">
        <v>7237069000</v>
      </c>
      <c r="G8" s="20"/>
      <c r="H8" s="20"/>
      <c r="I8" s="20"/>
      <c r="J8" s="20"/>
      <c r="K8" s="20"/>
      <c r="L8" s="20"/>
      <c r="M8" s="20"/>
      <c r="N8" s="20"/>
      <c r="O8" s="20"/>
      <c r="P8" s="20"/>
      <c r="Q8" s="20"/>
      <c r="R8" s="20"/>
      <c r="S8" s="20"/>
      <c r="T8" s="20"/>
      <c r="U8" s="20"/>
      <c r="V8" s="20"/>
    </row>
    <row r="9" spans="1:22" ht="19" x14ac:dyDescent="0.25">
      <c r="A9" s="20"/>
      <c r="B9" s="29" t="s">
        <v>551</v>
      </c>
      <c r="C9" s="27">
        <v>18402067000</v>
      </c>
      <c r="D9" s="27">
        <v>15285713000</v>
      </c>
      <c r="E9" s="27">
        <v>5410199000</v>
      </c>
      <c r="F9" s="28">
        <v>7569868000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965762000</v>
      </c>
      <c r="D12" s="27">
        <v>93154000</v>
      </c>
      <c r="E12" s="27">
        <v>346026000</v>
      </c>
      <c r="F12" s="28">
        <v>139454000</v>
      </c>
      <c r="G12" s="20"/>
      <c r="H12" s="20"/>
      <c r="I12" s="20"/>
      <c r="J12" s="20"/>
      <c r="K12" s="20"/>
      <c r="L12" s="20"/>
      <c r="M12" s="20"/>
      <c r="N12" s="20"/>
      <c r="O12" s="20"/>
      <c r="P12" s="20"/>
      <c r="Q12" s="20"/>
      <c r="R12" s="20"/>
      <c r="S12" s="20"/>
      <c r="T12" s="20"/>
      <c r="U12" s="20"/>
      <c r="V12" s="20"/>
    </row>
    <row r="13" spans="1:22" ht="19" x14ac:dyDescent="0.25">
      <c r="A13" s="20"/>
      <c r="B13" s="29" t="s">
        <v>555</v>
      </c>
      <c r="C13" s="27">
        <v>25657774000</v>
      </c>
      <c r="D13" s="27">
        <v>22290113000</v>
      </c>
      <c r="E13" s="27">
        <v>12187174000</v>
      </c>
      <c r="F13" s="28">
        <v>9493745000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2181009000</v>
      </c>
      <c r="D17" s="34">
        <v>1943396000</v>
      </c>
      <c r="E17" s="34">
        <v>896350000</v>
      </c>
      <c r="F17" s="35">
        <v>883640000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f>C17/(C4)</f>
        <v>2.2894823859646176</v>
      </c>
      <c r="D24" s="50">
        <f>D17/(D4)</f>
        <v>2.2166514965907251</v>
      </c>
      <c r="E24" s="50">
        <f>E17/(E4)</f>
        <v>2.4947397132169575</v>
      </c>
      <c r="F24" s="51">
        <f>F17/(F4)</f>
        <v>2.4262959474783976</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4.9501063791855267E-2</v>
      </c>
      <c r="D25" s="50">
        <f>D17/D6</f>
        <v>5.1719315498214201E-2</v>
      </c>
      <c r="E25" s="50">
        <f>E17/E6</f>
        <v>5.0936580136137367E-2</v>
      </c>
      <c r="F25" s="51">
        <f>F17/F6</f>
        <v>5.1785046929979012E-2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0.40257128935167968</v>
      </c>
      <c r="D26" s="50">
        <f>D8/D6</f>
        <v>0.3909999742919823</v>
      </c>
      <c r="E26" s="50">
        <f>E8/E6</f>
        <v>0.28813164328561996</v>
      </c>
      <c r="F26" s="51">
        <f>F8/F6</f>
        <v>0.42412289823966354</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0.71721214007107559</v>
      </c>
      <c r="D27" s="50">
        <f>D9/(D13+D10)</f>
        <v>0.68576202372773976</v>
      </c>
      <c r="E27" s="50">
        <f>E9/(E13+E10)</f>
        <v>0.4439256385442597</v>
      </c>
      <c r="F27" s="51">
        <f>F9/(F13+F10)</f>
        <v>0.79735320466264892</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3.3726241557512187</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8.5003827689806605E-2</v>
      </c>
      <c r="D31" s="50">
        <f>D17/(D13+D10)</f>
        <v>8.7186457960083022E-2</v>
      </c>
      <c r="E31" s="50">
        <f>E17/(E13+E10)</f>
        <v>7.3548633998333002E-2</v>
      </c>
      <c r="F31" s="51">
        <f>F17/(F13+F10)</f>
        <v>9.3076020053203451E-2</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E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599</v>
      </c>
      <c r="D2" s="23" t="s">
        <v>600</v>
      </c>
      <c r="E2" s="23" t="s">
        <v>601</v>
      </c>
      <c r="F2" s="23" t="s">
        <v>602</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0.47499999999999998</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3425000000</v>
      </c>
      <c r="D4" s="27">
        <v>3223000000</v>
      </c>
      <c r="E4" s="27">
        <v>2715000000</v>
      </c>
      <c r="F4" s="28">
        <v>2737000000</v>
      </c>
      <c r="G4" s="20"/>
      <c r="H4" s="20"/>
      <c r="I4" s="20"/>
      <c r="J4" s="20"/>
      <c r="K4" s="20"/>
      <c r="L4" s="20"/>
      <c r="M4" s="20"/>
      <c r="N4" s="20"/>
      <c r="O4" s="20"/>
      <c r="P4" s="20"/>
      <c r="Q4" s="20"/>
      <c r="R4" s="20"/>
      <c r="S4" s="20"/>
      <c r="T4" s="20"/>
      <c r="U4" s="20"/>
      <c r="V4" s="20"/>
    </row>
    <row r="5" spans="1:22" ht="19" x14ac:dyDescent="0.25">
      <c r="A5" s="20"/>
      <c r="B5" s="29" t="s">
        <v>547</v>
      </c>
      <c r="C5" s="27">
        <v>17997000000</v>
      </c>
      <c r="D5" s="27">
        <v>17787000000</v>
      </c>
      <c r="E5" s="27">
        <v>15958000000</v>
      </c>
      <c r="F5" s="28">
        <v>15910000000</v>
      </c>
      <c r="G5" s="20"/>
      <c r="H5" s="20"/>
      <c r="I5" s="20"/>
      <c r="J5" s="20"/>
      <c r="K5" s="20"/>
      <c r="L5" s="20"/>
      <c r="M5" s="20"/>
      <c r="N5" s="20"/>
      <c r="O5" s="20"/>
      <c r="P5" s="20"/>
      <c r="Q5" s="20"/>
      <c r="R5" s="20"/>
      <c r="S5" s="20"/>
      <c r="T5" s="20"/>
      <c r="U5" s="20"/>
      <c r="V5" s="20"/>
    </row>
    <row r="6" spans="1:22" ht="19" x14ac:dyDescent="0.25">
      <c r="A6" s="20"/>
      <c r="B6" s="29" t="s">
        <v>548</v>
      </c>
      <c r="C6" s="27">
        <v>90499000000</v>
      </c>
      <c r="D6" s="27">
        <v>85501000000</v>
      </c>
      <c r="E6" s="27">
        <v>82896000000</v>
      </c>
      <c r="F6" s="28">
        <v>80919000000</v>
      </c>
      <c r="G6" s="20"/>
      <c r="H6" s="20"/>
      <c r="I6" s="20"/>
      <c r="J6" s="20"/>
      <c r="K6" s="20"/>
      <c r="L6" s="20"/>
      <c r="M6" s="20"/>
      <c r="N6" s="20"/>
      <c r="O6" s="20"/>
      <c r="P6" s="20"/>
      <c r="Q6" s="20"/>
      <c r="R6" s="20"/>
      <c r="S6" s="20"/>
      <c r="T6" s="20"/>
      <c r="U6" s="20"/>
      <c r="V6" s="20"/>
    </row>
    <row r="7" spans="1:22" ht="19" x14ac:dyDescent="0.25">
      <c r="A7" s="20"/>
      <c r="B7" s="29" t="s">
        <v>549</v>
      </c>
      <c r="C7" s="27">
        <v>23098000000</v>
      </c>
      <c r="D7" s="27">
        <v>20853000000</v>
      </c>
      <c r="E7" s="27">
        <v>15739000000</v>
      </c>
      <c r="F7" s="28">
        <v>14510000000</v>
      </c>
      <c r="G7" s="20"/>
      <c r="H7" s="20"/>
      <c r="I7" s="20"/>
      <c r="J7" s="20"/>
      <c r="K7" s="20"/>
      <c r="L7" s="20"/>
      <c r="M7" s="20"/>
      <c r="N7" s="20"/>
      <c r="O7" s="20"/>
      <c r="P7" s="20"/>
      <c r="Q7" s="20"/>
      <c r="R7" s="20"/>
      <c r="S7" s="20"/>
      <c r="T7" s="20"/>
      <c r="U7" s="20"/>
      <c r="V7" s="20"/>
    </row>
    <row r="8" spans="1:22" ht="19" x14ac:dyDescent="0.25">
      <c r="A8" s="20"/>
      <c r="B8" s="29" t="s">
        <v>550</v>
      </c>
      <c r="C8" s="27">
        <v>28668000000</v>
      </c>
      <c r="D8" s="27">
        <v>29067000000</v>
      </c>
      <c r="E8" s="27">
        <v>29568000000</v>
      </c>
      <c r="F8" s="28">
        <v>30199000000</v>
      </c>
      <c r="G8" s="20"/>
      <c r="H8" s="20"/>
      <c r="I8" s="20"/>
      <c r="J8" s="20"/>
      <c r="K8" s="20"/>
      <c r="L8" s="20"/>
      <c r="M8" s="20"/>
      <c r="N8" s="20"/>
      <c r="O8" s="20"/>
      <c r="P8" s="20"/>
      <c r="Q8" s="20"/>
      <c r="R8" s="20"/>
      <c r="S8" s="20"/>
      <c r="T8" s="20"/>
      <c r="U8" s="20"/>
      <c r="V8" s="20"/>
    </row>
    <row r="9" spans="1:22" ht="19" x14ac:dyDescent="0.25">
      <c r="A9" s="20"/>
      <c r="B9" s="29" t="s">
        <v>551</v>
      </c>
      <c r="C9" s="27">
        <v>51766000000</v>
      </c>
      <c r="D9" s="27">
        <v>49920000000</v>
      </c>
      <c r="E9" s="27">
        <v>45307000000</v>
      </c>
      <c r="F9" s="28">
        <v>44709000000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2324000000</v>
      </c>
      <c r="E11" s="27">
        <v>3080000000</v>
      </c>
      <c r="F11" s="28">
        <v>5086000000</v>
      </c>
      <c r="G11" s="20"/>
      <c r="H11" s="20"/>
      <c r="I11" s="20"/>
      <c r="J11" s="20"/>
      <c r="K11" s="20"/>
      <c r="L11" s="20"/>
      <c r="M11" s="20"/>
      <c r="N11" s="20"/>
      <c r="O11" s="20"/>
      <c r="P11" s="20"/>
      <c r="Q11" s="20"/>
      <c r="R11" s="20"/>
      <c r="S11" s="20"/>
      <c r="T11" s="20"/>
      <c r="U11" s="20"/>
      <c r="V11" s="20"/>
    </row>
    <row r="12" spans="1:22" ht="19" x14ac:dyDescent="0.25">
      <c r="A12" s="20"/>
      <c r="B12" s="29" t="s">
        <v>554</v>
      </c>
      <c r="C12" s="27">
        <v>18040000000</v>
      </c>
      <c r="D12" s="27">
        <v>16116000000</v>
      </c>
      <c r="E12" s="27">
        <v>15351000000</v>
      </c>
      <c r="F12" s="28">
        <v>14088000000</v>
      </c>
      <c r="G12" s="20"/>
      <c r="H12" s="20"/>
      <c r="I12" s="20"/>
      <c r="J12" s="20"/>
      <c r="K12" s="20"/>
      <c r="L12" s="20"/>
      <c r="M12" s="20"/>
      <c r="N12" s="20"/>
      <c r="O12" s="20"/>
      <c r="P12" s="20"/>
      <c r="Q12" s="20"/>
      <c r="R12" s="20"/>
      <c r="S12" s="20"/>
      <c r="T12" s="20"/>
      <c r="U12" s="20"/>
      <c r="V12" s="20"/>
    </row>
    <row r="13" spans="1:22" ht="19" x14ac:dyDescent="0.25">
      <c r="A13" s="20"/>
      <c r="B13" s="29" t="s">
        <v>555</v>
      </c>
      <c r="C13" s="27">
        <v>38733000000</v>
      </c>
      <c r="D13" s="27">
        <v>35581000000</v>
      </c>
      <c r="E13" s="27">
        <v>37589000000</v>
      </c>
      <c r="F13" s="28">
        <v>36210000000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20755000000</v>
      </c>
      <c r="D17" s="34">
        <v>18849000000</v>
      </c>
      <c r="E17" s="34">
        <v>15227000000</v>
      </c>
      <c r="F17" s="35">
        <v>10440000000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6.0598540145985398</v>
      </c>
      <c r="D24" s="50">
        <f>D17/(D4)</f>
        <v>5.8482780018616198</v>
      </c>
      <c r="E24" s="50">
        <f>E17/(E4)</f>
        <v>5.608471454880295</v>
      </c>
      <c r="F24" s="51">
        <f>F17/(F4)</f>
        <v>3.81439532334673</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0.22933955071326756</v>
      </c>
      <c r="D25" s="50">
        <f>D17/D6</f>
        <v>0.22045356194664389</v>
      </c>
      <c r="E25" s="50">
        <f>E17/E6</f>
        <v>0.18368799459563792</v>
      </c>
      <c r="F25" s="51">
        <f>F17/F6</f>
        <v>0.12901790679568456</v>
      </c>
      <c r="G25" s="46">
        <f>(IF(C25 &gt; 0.17, 100, IF(C25 &gt;= 0.1, 50, 0))) +
  (IF(D25 &gt; 0.17, 100, IF(D25 &gt;= 0.1, 50, 0))) +
  (IF(E25 &gt; 0.17, 100, IF(E25 &gt;= 0.1, 50, 0))) +
  (IF(F25 &gt; 0.17, 100, IF(F25 &gt;= 0.1, 50, 0)))</f>
        <v>350</v>
      </c>
      <c r="H25" s="47" t="s">
        <v>572</v>
      </c>
      <c r="I25" s="20"/>
      <c r="J25" s="20"/>
      <c r="K25" s="20"/>
      <c r="L25" s="20"/>
      <c r="M25" s="20"/>
      <c r="N25" s="20"/>
      <c r="O25" s="20"/>
      <c r="P25" s="20"/>
      <c r="Q25" s="20"/>
      <c r="R25" s="20"/>
      <c r="S25" s="20"/>
      <c r="T25" s="20"/>
      <c r="U25" s="20"/>
      <c r="V25" s="20"/>
    </row>
    <row r="26" spans="1:22" x14ac:dyDescent="0.2">
      <c r="A26" s="20"/>
      <c r="B26" s="39" t="s">
        <v>489</v>
      </c>
      <c r="C26" s="50">
        <f>C8/C6</f>
        <v>0.31677698096111562</v>
      </c>
      <c r="D26" s="50">
        <f>D8/D6</f>
        <v>0.33996093612940198</v>
      </c>
      <c r="E26" s="50">
        <f>E8/E6</f>
        <v>0.35668789808917195</v>
      </c>
      <c r="F26" s="51">
        <f>F8/F6</f>
        <v>0.37320036085468183</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1.3364831022642192</v>
      </c>
      <c r="D27" s="50">
        <f>D9/(D13+D10)</f>
        <v>1.4029959810010961</v>
      </c>
      <c r="E27" s="50">
        <f>E9/(E13+E10)</f>
        <v>1.2053260262310783</v>
      </c>
      <c r="F27" s="51">
        <f>F9/(F13+F10)</f>
        <v>1.2347141673570836</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Fail</v>
      </c>
      <c r="E28" s="52" t="str">
        <f>IF(E11=0, "Pass", "Fail")</f>
        <v>Fail</v>
      </c>
      <c r="F28" s="53" t="str">
        <f>IF(F11=0, "Pass", "Fail")</f>
        <v>Fail</v>
      </c>
      <c r="G28" s="46">
        <f>(COUNTIF(C28:F28, "Pass") * 100) + (COUNTIF(C28:F28, "Fail") * 0)</f>
        <v>100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8.628970543296266E-2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0.53584798492241759</v>
      </c>
      <c r="D31" s="50">
        <f>D17/(D13+D10)</f>
        <v>0.5297490233551615</v>
      </c>
      <c r="E31" s="50">
        <f>E17/(E13+E10)</f>
        <v>0.4050919151879539</v>
      </c>
      <c r="F31" s="51">
        <f>F17/(F13+F10)</f>
        <v>0.28831814415907209</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F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0.34666666666666662</v>
      </c>
      <c r="J2" s="20"/>
      <c r="K2" s="20"/>
      <c r="L2" s="20"/>
      <c r="M2" s="20"/>
      <c r="N2" s="20"/>
      <c r="O2" s="20"/>
      <c r="P2" s="20"/>
      <c r="Q2" s="20"/>
      <c r="R2" s="20"/>
      <c r="S2" s="20"/>
      <c r="T2" s="20"/>
      <c r="U2" s="20"/>
      <c r="V2" s="20"/>
    </row>
    <row r="3" spans="1:22" ht="19" x14ac:dyDescent="0.25">
      <c r="A3" s="20"/>
      <c r="B3" s="26" t="s">
        <v>545</v>
      </c>
      <c r="C3" s="27">
        <v>740000000</v>
      </c>
      <c r="D3" s="27">
        <v>570000000</v>
      </c>
      <c r="E3" s="27">
        <v>610000000</v>
      </c>
      <c r="F3" s="28">
        <v>515000000</v>
      </c>
      <c r="G3" s="20"/>
      <c r="H3" s="20"/>
      <c r="I3" s="20"/>
      <c r="J3" s="20"/>
      <c r="K3" s="20"/>
      <c r="L3" s="20"/>
      <c r="M3" s="20"/>
      <c r="N3" s="20"/>
      <c r="O3" s="20"/>
      <c r="P3" s="20"/>
      <c r="Q3" s="20"/>
      <c r="R3" s="20"/>
      <c r="S3" s="20"/>
      <c r="T3" s="20"/>
      <c r="U3" s="20"/>
      <c r="V3" s="20"/>
    </row>
    <row r="4" spans="1:22" ht="19" x14ac:dyDescent="0.25">
      <c r="A4" s="20"/>
      <c r="B4" s="29" t="s">
        <v>546</v>
      </c>
      <c r="C4" s="27">
        <v>12482000000</v>
      </c>
      <c r="D4" s="27">
        <v>12605000000</v>
      </c>
      <c r="E4" s="27">
        <v>13096000000</v>
      </c>
      <c r="F4" s="28">
        <v>13545000000</v>
      </c>
      <c r="G4" s="20"/>
      <c r="H4" s="20"/>
      <c r="I4" s="20"/>
      <c r="J4" s="20"/>
      <c r="K4" s="20"/>
      <c r="L4" s="20"/>
      <c r="M4" s="20"/>
      <c r="N4" s="20"/>
      <c r="O4" s="20"/>
      <c r="P4" s="20"/>
      <c r="Q4" s="20"/>
      <c r="R4" s="20"/>
      <c r="S4" s="20"/>
      <c r="T4" s="20"/>
      <c r="U4" s="20"/>
      <c r="V4" s="20"/>
    </row>
    <row r="5" spans="1:22" ht="19" x14ac:dyDescent="0.25">
      <c r="A5" s="20"/>
      <c r="B5" s="29" t="s">
        <v>547</v>
      </c>
      <c r="C5" s="27">
        <v>2583000000</v>
      </c>
      <c r="D5" s="27">
        <v>2583000000</v>
      </c>
      <c r="E5" s="27">
        <v>2583000000</v>
      </c>
      <c r="F5" s="28">
        <v>2583000000</v>
      </c>
      <c r="G5" s="20"/>
      <c r="H5" s="20"/>
      <c r="I5" s="20"/>
      <c r="J5" s="20"/>
      <c r="K5" s="20"/>
      <c r="L5" s="20"/>
      <c r="M5" s="20"/>
      <c r="N5" s="20"/>
      <c r="O5" s="20"/>
      <c r="P5" s="20"/>
      <c r="Q5" s="20"/>
      <c r="R5" s="20"/>
      <c r="S5" s="20"/>
      <c r="T5" s="20"/>
      <c r="U5" s="20"/>
      <c r="V5" s="20"/>
    </row>
    <row r="6" spans="1:22" ht="19" x14ac:dyDescent="0.25">
      <c r="A6" s="20"/>
      <c r="B6" s="29" t="s">
        <v>548</v>
      </c>
      <c r="C6" s="27">
        <v>32966000000</v>
      </c>
      <c r="D6" s="27">
        <v>32787000000</v>
      </c>
      <c r="E6" s="27">
        <v>29683000000</v>
      </c>
      <c r="F6" s="28">
        <v>25208000000</v>
      </c>
      <c r="G6" s="20"/>
      <c r="H6" s="20"/>
      <c r="I6" s="20"/>
      <c r="J6" s="20"/>
      <c r="K6" s="20"/>
      <c r="L6" s="20"/>
      <c r="M6" s="20"/>
      <c r="N6" s="20"/>
      <c r="O6" s="20"/>
      <c r="P6" s="20"/>
      <c r="Q6" s="20"/>
      <c r="R6" s="20"/>
      <c r="S6" s="20"/>
      <c r="T6" s="20"/>
      <c r="U6" s="20"/>
      <c r="V6" s="20"/>
    </row>
    <row r="7" spans="1:22" ht="19" x14ac:dyDescent="0.25">
      <c r="A7" s="20"/>
      <c r="B7" s="29" t="s">
        <v>549</v>
      </c>
      <c r="C7" s="27">
        <v>9823000000</v>
      </c>
      <c r="D7" s="27">
        <v>10337000000</v>
      </c>
      <c r="E7" s="27">
        <v>5843000000</v>
      </c>
      <c r="F7" s="28">
        <v>3036000000</v>
      </c>
      <c r="G7" s="20"/>
      <c r="H7" s="20"/>
      <c r="I7" s="20"/>
      <c r="J7" s="20"/>
      <c r="K7" s="20"/>
      <c r="L7" s="20"/>
      <c r="M7" s="20"/>
      <c r="N7" s="20"/>
      <c r="O7" s="20"/>
      <c r="P7" s="20"/>
      <c r="Q7" s="20"/>
      <c r="R7" s="20"/>
      <c r="S7" s="20"/>
      <c r="T7" s="20"/>
      <c r="U7" s="20"/>
      <c r="V7" s="20"/>
    </row>
    <row r="8" spans="1:22" ht="19" x14ac:dyDescent="0.25">
      <c r="A8" s="20"/>
      <c r="B8" s="29" t="s">
        <v>550</v>
      </c>
      <c r="C8" s="27">
        <v>17821000000</v>
      </c>
      <c r="D8" s="27">
        <v>17532000000</v>
      </c>
      <c r="E8" s="27">
        <v>15548000000</v>
      </c>
      <c r="F8" s="28">
        <v>13811000000</v>
      </c>
      <c r="G8" s="20"/>
      <c r="H8" s="20"/>
      <c r="I8" s="20"/>
      <c r="J8" s="20"/>
      <c r="K8" s="20"/>
      <c r="L8" s="20"/>
      <c r="M8" s="20"/>
      <c r="N8" s="20"/>
      <c r="O8" s="20"/>
      <c r="P8" s="20"/>
      <c r="Q8" s="20"/>
      <c r="R8" s="20"/>
      <c r="S8" s="20"/>
      <c r="T8" s="20"/>
      <c r="U8" s="20"/>
      <c r="V8" s="20"/>
    </row>
    <row r="9" spans="1:22" ht="19" x14ac:dyDescent="0.25">
      <c r="A9" s="20"/>
      <c r="B9" s="29" t="s">
        <v>551</v>
      </c>
      <c r="C9" s="27">
        <v>27644000000</v>
      </c>
      <c r="D9" s="27">
        <v>27869000000</v>
      </c>
      <c r="E9" s="27">
        <v>21391000000</v>
      </c>
      <c r="F9" s="28">
        <v>16847000000</v>
      </c>
      <c r="G9" s="20"/>
      <c r="H9" s="20"/>
      <c r="I9" s="20"/>
      <c r="J9" s="20"/>
      <c r="K9" s="20"/>
      <c r="L9" s="20"/>
      <c r="M9" s="20"/>
      <c r="N9" s="20"/>
      <c r="O9" s="20"/>
      <c r="P9" s="20"/>
      <c r="Q9" s="20"/>
      <c r="R9" s="20"/>
      <c r="S9" s="20"/>
      <c r="T9" s="20"/>
      <c r="U9" s="20"/>
      <c r="V9" s="20"/>
    </row>
    <row r="10" spans="1:22" ht="19" x14ac:dyDescent="0.25">
      <c r="A10" s="20"/>
      <c r="B10" s="29" t="s">
        <v>552</v>
      </c>
      <c r="C10" s="27">
        <v>4662000000</v>
      </c>
      <c r="D10" s="27">
        <v>3395000000</v>
      </c>
      <c r="E10" s="27">
        <v>1558000000</v>
      </c>
      <c r="F10" s="28">
        <v>973000000</v>
      </c>
      <c r="G10" s="20"/>
      <c r="H10" s="20"/>
      <c r="I10" s="20"/>
      <c r="J10" s="20"/>
      <c r="K10" s="20"/>
      <c r="L10" s="20"/>
      <c r="M10" s="20"/>
      <c r="N10" s="20"/>
      <c r="O10" s="20"/>
      <c r="P10" s="20"/>
      <c r="Q10" s="20"/>
      <c r="R10" s="20"/>
      <c r="S10" s="20"/>
      <c r="T10" s="20"/>
      <c r="U10" s="20"/>
      <c r="V10" s="20"/>
    </row>
    <row r="11" spans="1:22" ht="19" x14ac:dyDescent="0.25">
      <c r="A11" s="20"/>
      <c r="B11" s="29" t="s">
        <v>553</v>
      </c>
      <c r="C11" s="27">
        <v>2476000000</v>
      </c>
      <c r="D11" s="27">
        <v>2000000000</v>
      </c>
      <c r="E11" s="27">
        <v>2000000000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-2613000000</v>
      </c>
      <c r="D12" s="27">
        <v>-3643000000</v>
      </c>
      <c r="E12" s="27">
        <v>-1964000000</v>
      </c>
      <c r="F12" s="28">
        <v>-399000000</v>
      </c>
      <c r="G12" s="20"/>
      <c r="H12" s="20"/>
      <c r="I12" s="20"/>
      <c r="J12" s="20"/>
      <c r="K12" s="20"/>
      <c r="L12" s="20"/>
      <c r="M12" s="20"/>
      <c r="N12" s="20"/>
      <c r="O12" s="20"/>
      <c r="P12" s="20"/>
      <c r="Q12" s="20"/>
      <c r="R12" s="20"/>
      <c r="S12" s="20"/>
      <c r="T12" s="20"/>
      <c r="U12" s="20"/>
      <c r="V12" s="20"/>
    </row>
    <row r="13" spans="1:22" ht="19" x14ac:dyDescent="0.25">
      <c r="A13" s="20"/>
      <c r="B13" s="29" t="s">
        <v>555</v>
      </c>
      <c r="C13" s="27">
        <v>5322000000</v>
      </c>
      <c r="D13" s="27">
        <v>4918000000</v>
      </c>
      <c r="E13" s="27">
        <v>8292000000</v>
      </c>
      <c r="F13" s="28">
        <v>8361000000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5453000000</v>
      </c>
      <c r="D17" s="34">
        <v>485000000</v>
      </c>
      <c r="E17" s="34">
        <v>-206000000</v>
      </c>
      <c r="F17" s="35">
        <v>3337000000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Fail</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Pass</v>
      </c>
      <c r="G23" s="46">
        <f>(COUNTIF(C23:F23, "Pass") * 100) + (COUNTIF(C23:F23, "Fail") * 0)</f>
        <v>100</v>
      </c>
      <c r="H23" s="47" t="s">
        <v>570</v>
      </c>
      <c r="I23" s="20"/>
      <c r="J23" s="20"/>
      <c r="K23" s="20"/>
      <c r="L23" s="20"/>
      <c r="M23" s="20"/>
      <c r="N23" s="20"/>
      <c r="O23" s="20"/>
      <c r="P23" s="20"/>
      <c r="Q23" s="20"/>
      <c r="R23" s="20"/>
      <c r="S23" s="20"/>
      <c r="T23" s="20"/>
      <c r="U23" s="20"/>
      <c r="V23" s="20"/>
    </row>
    <row r="24" spans="1:22" x14ac:dyDescent="0.2">
      <c r="A24" s="20"/>
      <c r="B24" s="39" t="s">
        <v>499</v>
      </c>
      <c r="C24" s="50">
        <f>C17/(C4)</f>
        <v>0.43686909149174813</v>
      </c>
      <c r="D24" s="50">
        <f>D17/(D4)</f>
        <v>3.8476794922649743E-2</v>
      </c>
      <c r="E24" s="50">
        <f>E17/(E4)</f>
        <v>-1.5729993891264508E-2</v>
      </c>
      <c r="F24" s="51">
        <f>F17/(F4)</f>
        <v>0.2463639719453673</v>
      </c>
      <c r="G24" s="46">
        <f>(IF(C24 &gt; 0.5, 100, IF(C24 &gt;= 0.2, 50, 0))) +
  (IF(D24 &gt; 0.5, 100, IF(D24 &gt;= 0.2, 50, 0))) +
  (IF(E24 &gt; 0.5, 100, IF(E24 &gt;= 0.2, 50, 0))) +
  (IF(F24 &gt; 0.5, 100, IF(F24 &gt;= 0.2, 50, 0)))</f>
        <v>100</v>
      </c>
      <c r="H24" s="47" t="s">
        <v>571</v>
      </c>
      <c r="I24" s="20"/>
      <c r="J24" s="20"/>
      <c r="K24" s="20"/>
      <c r="L24" s="20"/>
      <c r="M24" s="20"/>
      <c r="N24" s="20"/>
      <c r="O24" s="20"/>
      <c r="P24" s="20"/>
      <c r="Q24" s="20"/>
      <c r="R24" s="20"/>
      <c r="S24" s="20"/>
      <c r="T24" s="20"/>
      <c r="U24" s="20"/>
      <c r="V24" s="20"/>
    </row>
    <row r="25" spans="1:22" x14ac:dyDescent="0.2">
      <c r="A25" s="20"/>
      <c r="B25" s="39" t="s">
        <v>487</v>
      </c>
      <c r="C25" s="50">
        <f>C17/C6</f>
        <v>0.16541284960262087</v>
      </c>
      <c r="D25" s="50">
        <f>D17/D6</f>
        <v>1.4792448226431207E-2</v>
      </c>
      <c r="E25" s="50">
        <f>E17/E6</f>
        <v>-6.9399993262136573E-3</v>
      </c>
      <c r="F25" s="51">
        <f>F17/F6</f>
        <v>0.13237860996509046</v>
      </c>
      <c r="G25" s="46">
        <f>(IF(C25 &gt; 0.17, 100, IF(C25 &gt;= 0.1, 50, 0))) +
  (IF(D25 &gt; 0.17, 100, IF(D25 &gt;= 0.1, 50, 0))) +
  (IF(E25 &gt; 0.17, 100, IF(E25 &gt;= 0.1, 50, 0))) +
  (IF(F25 &gt; 0.17, 100, IF(F25 &gt;= 0.1, 50, 0)))</f>
        <v>100</v>
      </c>
      <c r="H25" s="47" t="s">
        <v>572</v>
      </c>
      <c r="I25" s="20"/>
      <c r="J25" s="20"/>
      <c r="K25" s="20"/>
      <c r="L25" s="20"/>
      <c r="M25" s="20"/>
      <c r="N25" s="20"/>
      <c r="O25" s="20"/>
      <c r="P25" s="20"/>
      <c r="Q25" s="20"/>
      <c r="R25" s="20"/>
      <c r="S25" s="20"/>
      <c r="T25" s="20"/>
      <c r="U25" s="20"/>
      <c r="V25" s="20"/>
    </row>
    <row r="26" spans="1:22" x14ac:dyDescent="0.2">
      <c r="A26" s="20"/>
      <c r="B26" s="39" t="s">
        <v>489</v>
      </c>
      <c r="C26" s="50">
        <f>C8/C6</f>
        <v>0.54058727173451437</v>
      </c>
      <c r="D26" s="50">
        <f>D8/D6</f>
        <v>0.5347241284655504</v>
      </c>
      <c r="E26" s="50">
        <f>E8/E6</f>
        <v>0.52380150254354341</v>
      </c>
      <c r="F26" s="51">
        <f>F8/F6</f>
        <v>0.54788162488099013</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2.7688301282051282</v>
      </c>
      <c r="D27" s="50">
        <f>D9/(D13+D10)</f>
        <v>3.3524600024058704</v>
      </c>
      <c r="E27" s="50">
        <f>E9/(E13+E10)</f>
        <v>2.1716751269035535</v>
      </c>
      <c r="F27" s="51">
        <f>F9/(F13+F10)</f>
        <v>1.8049067923719735</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Fail</v>
      </c>
      <c r="D28" s="52" t="str">
        <f>IF(D11=0, "Pass", "Fail")</f>
        <v>Fail</v>
      </c>
      <c r="E28" s="52" t="str">
        <f>IF(E11=0, "Pass", "Fail")</f>
        <v>Fail</v>
      </c>
      <c r="F28" s="53" t="str">
        <f>IF(F11=0, "Pass", "Fail")</f>
        <v>Pass</v>
      </c>
      <c r="G28" s="46">
        <f>(COUNTIF(C28:F28, "Pass") * 100) + (COUNTIF(C28:F28, "Fail") * 0)</f>
        <v>100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1.4981532458955951</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0.54617387820512819</v>
      </c>
      <c r="D31" s="50">
        <f>D17/(D13+D10)</f>
        <v>5.8342355347046793E-2</v>
      </c>
      <c r="E31" s="50">
        <f>E17/(E13+E10)</f>
        <v>-2.0913705583756347E-2</v>
      </c>
      <c r="F31" s="51">
        <f>F17/(F13+F10)</f>
        <v>0.35751017784443967</v>
      </c>
      <c r="G31" s="46">
        <f>(IF(C31 &gt; 0.23, 100, 0)) +
  (IF(D31 &gt; 0.23, 100, 0)) +
  (IF(E31 &gt; 0.23, 100, 0)) +
  (IF(F31 &gt; 0.23, 100, 0))</f>
        <v>200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0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0.52583333333333337</v>
      </c>
      <c r="J2" s="20"/>
      <c r="K2" s="20"/>
      <c r="L2" s="20"/>
      <c r="M2" s="20"/>
      <c r="N2" s="20"/>
      <c r="O2" s="20"/>
      <c r="P2" s="20"/>
      <c r="Q2" s="20"/>
      <c r="R2" s="20"/>
      <c r="S2" s="20"/>
      <c r="T2" s="20"/>
      <c r="U2" s="20"/>
      <c r="V2" s="20"/>
    </row>
    <row r="3" spans="1:22" ht="19" x14ac:dyDescent="0.25">
      <c r="A3" s="20"/>
      <c r="B3" s="26" t="s">
        <v>545</v>
      </c>
      <c r="C3" s="27">
        <v>615600000</v>
      </c>
      <c r="D3" s="27">
        <v>579300000</v>
      </c>
      <c r="E3" s="27">
        <v>521300000</v>
      </c>
      <c r="F3" s="28">
        <v>448600000</v>
      </c>
      <c r="G3" s="20"/>
      <c r="H3" s="20"/>
      <c r="I3" s="20"/>
      <c r="J3" s="20"/>
      <c r="K3" s="20"/>
      <c r="L3" s="20"/>
      <c r="M3" s="20"/>
      <c r="N3" s="20"/>
      <c r="O3" s="20"/>
      <c r="P3" s="20"/>
      <c r="Q3" s="20"/>
      <c r="R3" s="20"/>
      <c r="S3" s="20"/>
      <c r="T3" s="20"/>
      <c r="U3" s="20"/>
      <c r="V3" s="20"/>
    </row>
    <row r="4" spans="1:22" ht="19" x14ac:dyDescent="0.25">
      <c r="A4" s="20"/>
      <c r="B4" s="29" t="s">
        <v>546</v>
      </c>
      <c r="C4" s="27">
        <v>6729400000</v>
      </c>
      <c r="D4" s="27">
        <v>6623900000</v>
      </c>
      <c r="E4" s="27">
        <v>6238200000</v>
      </c>
      <c r="F4" s="28">
        <v>4849100000</v>
      </c>
      <c r="G4" s="20"/>
      <c r="H4" s="20"/>
      <c r="I4" s="20"/>
      <c r="J4" s="20"/>
      <c r="K4" s="20"/>
      <c r="L4" s="20"/>
      <c r="M4" s="20"/>
      <c r="N4" s="20"/>
      <c r="O4" s="20"/>
      <c r="P4" s="20"/>
      <c r="Q4" s="20"/>
      <c r="R4" s="20"/>
      <c r="S4" s="20"/>
      <c r="T4" s="20"/>
      <c r="U4" s="20"/>
      <c r="V4" s="20"/>
    </row>
    <row r="5" spans="1:22" ht="19" x14ac:dyDescent="0.25">
      <c r="A5" s="20"/>
      <c r="B5" s="29" t="s">
        <v>547</v>
      </c>
      <c r="C5" s="27">
        <v>3531700000</v>
      </c>
      <c r="D5" s="27">
        <v>3689600000</v>
      </c>
      <c r="E5" s="27">
        <v>3696700000</v>
      </c>
      <c r="F5" s="28">
        <v>3172100000</v>
      </c>
      <c r="G5" s="20"/>
      <c r="H5" s="20"/>
      <c r="I5" s="20"/>
      <c r="J5" s="20"/>
      <c r="K5" s="20"/>
      <c r="L5" s="20"/>
      <c r="M5" s="20"/>
      <c r="N5" s="20"/>
      <c r="O5" s="20"/>
      <c r="P5" s="20"/>
      <c r="Q5" s="20"/>
      <c r="R5" s="20"/>
      <c r="S5" s="20"/>
      <c r="T5" s="20"/>
      <c r="U5" s="20"/>
      <c r="V5" s="20"/>
    </row>
    <row r="6" spans="1:22" ht="19" x14ac:dyDescent="0.25">
      <c r="A6" s="20"/>
      <c r="B6" s="29" t="s">
        <v>548</v>
      </c>
      <c r="C6" s="27">
        <v>14545700000</v>
      </c>
      <c r="D6" s="27">
        <v>14234600000</v>
      </c>
      <c r="E6" s="27">
        <v>13682600000</v>
      </c>
      <c r="F6" s="28">
        <v>11686900000</v>
      </c>
      <c r="G6" s="20"/>
      <c r="H6" s="20"/>
      <c r="I6" s="20"/>
      <c r="J6" s="20"/>
      <c r="K6" s="20"/>
      <c r="L6" s="20"/>
      <c r="M6" s="20"/>
      <c r="N6" s="20"/>
      <c r="O6" s="20"/>
      <c r="P6" s="20"/>
      <c r="Q6" s="20"/>
      <c r="R6" s="20"/>
      <c r="S6" s="20"/>
      <c r="T6" s="20"/>
      <c r="U6" s="20"/>
      <c r="V6" s="20"/>
    </row>
    <row r="7" spans="1:22" ht="19" x14ac:dyDescent="0.25">
      <c r="A7" s="20"/>
      <c r="B7" s="29" t="s">
        <v>549</v>
      </c>
      <c r="C7" s="27">
        <v>797600000</v>
      </c>
      <c r="D7" s="27">
        <v>956600000</v>
      </c>
      <c r="E7" s="27">
        <v>769300000</v>
      </c>
      <c r="F7" s="28">
        <v>1047900000</v>
      </c>
      <c r="G7" s="20"/>
      <c r="H7" s="20"/>
      <c r="I7" s="20"/>
      <c r="J7" s="20"/>
      <c r="K7" s="20"/>
      <c r="L7" s="20"/>
      <c r="M7" s="20"/>
      <c r="N7" s="20"/>
      <c r="O7" s="20"/>
      <c r="P7" s="20"/>
      <c r="Q7" s="20"/>
      <c r="R7" s="20"/>
      <c r="S7" s="20"/>
      <c r="T7" s="20"/>
      <c r="U7" s="20"/>
      <c r="V7" s="20"/>
    </row>
    <row r="8" spans="1:22" ht="19" x14ac:dyDescent="0.25">
      <c r="A8" s="20"/>
      <c r="B8" s="29" t="s">
        <v>550</v>
      </c>
      <c r="C8" s="27">
        <v>6240200000</v>
      </c>
      <c r="D8" s="27">
        <v>6325800000</v>
      </c>
      <c r="E8" s="27">
        <v>6345600000</v>
      </c>
      <c r="F8" s="28">
        <v>4611700000</v>
      </c>
      <c r="G8" s="20"/>
      <c r="H8" s="20"/>
      <c r="I8" s="20"/>
      <c r="J8" s="20"/>
      <c r="K8" s="20"/>
      <c r="L8" s="20"/>
      <c r="M8" s="20"/>
      <c r="N8" s="20"/>
      <c r="O8" s="20"/>
      <c r="P8" s="20"/>
      <c r="Q8" s="20"/>
      <c r="R8" s="20"/>
      <c r="S8" s="20"/>
      <c r="T8" s="20"/>
      <c r="U8" s="20"/>
      <c r="V8" s="20"/>
    </row>
    <row r="9" spans="1:22" ht="19" x14ac:dyDescent="0.25">
      <c r="A9" s="20"/>
      <c r="B9" s="29" t="s">
        <v>551</v>
      </c>
      <c r="C9" s="27">
        <v>7037800000</v>
      </c>
      <c r="D9" s="27">
        <v>7282400000</v>
      </c>
      <c r="E9" s="27">
        <v>7114900000</v>
      </c>
      <c r="F9" s="28">
        <v>5659600000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4615000000</v>
      </c>
      <c r="D12" s="27">
        <v>4111400000</v>
      </c>
      <c r="E12" s="27">
        <v>3748500000</v>
      </c>
      <c r="F12" s="28">
        <v>3274100000</v>
      </c>
      <c r="G12" s="20"/>
      <c r="H12" s="20"/>
      <c r="I12" s="20"/>
      <c r="J12" s="20"/>
      <c r="K12" s="20"/>
      <c r="L12" s="20"/>
      <c r="M12" s="20"/>
      <c r="N12" s="20"/>
      <c r="O12" s="20"/>
      <c r="P12" s="20"/>
      <c r="Q12" s="20"/>
      <c r="R12" s="20"/>
      <c r="S12" s="20"/>
      <c r="T12" s="20"/>
      <c r="U12" s="20"/>
      <c r="V12" s="20"/>
    </row>
    <row r="13" spans="1:22" ht="19" x14ac:dyDescent="0.25">
      <c r="A13" s="20"/>
      <c r="B13" s="29" t="s">
        <v>555</v>
      </c>
      <c r="C13" s="27">
        <v>7507900000</v>
      </c>
      <c r="D13" s="27">
        <v>6952200000</v>
      </c>
      <c r="E13" s="27">
        <v>6567700000</v>
      </c>
      <c r="F13" s="28">
        <v>6027300000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1536800000</v>
      </c>
      <c r="D17" s="34">
        <v>1148200000</v>
      </c>
      <c r="E17" s="34">
        <v>1011900000</v>
      </c>
      <c r="F17" s="35">
        <v>1070400000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f>C17/(C4)</f>
        <v>0.2283710286206794</v>
      </c>
      <c r="D24" s="50">
        <f>D17/(D4)</f>
        <v>0.17334198885852745</v>
      </c>
      <c r="E24" s="50">
        <f>E17/(E4)</f>
        <v>0.16221025295758393</v>
      </c>
      <c r="F24" s="51">
        <f>F17/(F4)</f>
        <v>0.22074199335959249</v>
      </c>
      <c r="G24" s="46">
        <f>(IF(C24 &gt; 0.5, 100, IF(C24 &gt;= 0.2, 50, 0))) +
  (IF(D24 &gt; 0.5, 100, IF(D24 &gt;= 0.2, 50, 0))) +
  (IF(E24 &gt; 0.5, 100, IF(E24 &gt;= 0.2, 50, 0))) +
  (IF(F24 &gt; 0.5, 100, IF(F24 &gt;= 0.2, 50, 0)))</f>
        <v>100</v>
      </c>
      <c r="H24" s="47" t="s">
        <v>571</v>
      </c>
      <c r="I24" s="20"/>
      <c r="J24" s="20"/>
      <c r="K24" s="20"/>
      <c r="L24" s="20"/>
      <c r="M24" s="20"/>
      <c r="N24" s="20"/>
      <c r="O24" s="20"/>
      <c r="P24" s="20"/>
      <c r="Q24" s="20"/>
      <c r="R24" s="20"/>
      <c r="S24" s="20"/>
      <c r="T24" s="20"/>
      <c r="U24" s="20"/>
      <c r="V24" s="20"/>
    </row>
    <row r="25" spans="1:22" x14ac:dyDescent="0.2">
      <c r="A25" s="20"/>
      <c r="B25" s="39" t="s">
        <v>487</v>
      </c>
      <c r="C25" s="50">
        <f>C17/C6</f>
        <v>0.10565321710196141</v>
      </c>
      <c r="D25" s="50">
        <f>D17/D6</f>
        <v>8.066261082151939E-2</v>
      </c>
      <c r="E25" s="50">
        <f>E17/E6</f>
        <v>7.3955242424685361E-2</v>
      </c>
      <c r="F25" s="51">
        <f>F17/F6</f>
        <v>9.1589728670562767E-2</v>
      </c>
      <c r="G25" s="46">
        <f>(IF(C25 &gt; 0.17, 100, IF(C25 &gt;= 0.1, 50, 0))) +
  (IF(D25 &gt; 0.17, 100, IF(D25 &gt;= 0.1, 50, 0))) +
  (IF(E25 &gt; 0.17, 100, IF(E25 &gt;= 0.1, 50, 0))) +
  (IF(F25 &gt; 0.17, 100, IF(F25 &gt;= 0.1, 50, 0)))</f>
        <v>50</v>
      </c>
      <c r="H25" s="47" t="s">
        <v>572</v>
      </c>
      <c r="I25" s="20"/>
      <c r="J25" s="20"/>
      <c r="K25" s="20"/>
      <c r="L25" s="20"/>
      <c r="M25" s="20"/>
      <c r="N25" s="20"/>
      <c r="O25" s="20"/>
      <c r="P25" s="20"/>
      <c r="Q25" s="20"/>
      <c r="R25" s="20"/>
      <c r="S25" s="20"/>
      <c r="T25" s="20"/>
      <c r="U25" s="20"/>
      <c r="V25" s="20"/>
    </row>
    <row r="26" spans="1:22" x14ac:dyDescent="0.2">
      <c r="A26" s="20"/>
      <c r="B26" s="39" t="s">
        <v>489</v>
      </c>
      <c r="C26" s="50">
        <f>C8/C6</f>
        <v>0.42900651051513505</v>
      </c>
      <c r="D26" s="50">
        <f>D8/D6</f>
        <v>0.4443960490635494</v>
      </c>
      <c r="E26" s="50">
        <f>E8/E6</f>
        <v>0.46377150541563739</v>
      </c>
      <c r="F26" s="51">
        <f>F8/F6</f>
        <v>0.39460421497574205</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0.93738595346235298</v>
      </c>
      <c r="D27" s="50">
        <f>D9/(D13+D10)</f>
        <v>1.0474957567388741</v>
      </c>
      <c r="E27" s="50">
        <f>E9/(E13+E10)</f>
        <v>1.0833168384670433</v>
      </c>
      <c r="F27" s="51">
        <f>F9/(F13+F10)</f>
        <v>0.93899424286164612</v>
      </c>
      <c r="G27" s="46">
        <f>(IF(C27 &lt; 0.8, 100, IF(C27 &lt; 1, 50, 0))) +
  (IF(D27 &lt; 0.8, 100, IF(D27 &lt; 1, 50, 0))) +
  (IF(E27 &lt; 0.8, 100, IF(E27 &lt; 1, 50, 0))) +
  (IF(F27 &lt; 0.8, 100, IF(F27 &lt; 1, 50, 0)))</f>
        <v>100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0.12139850946183195</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0.20469105875144847</v>
      </c>
      <c r="D31" s="50">
        <f>D17/(D13+D10)</f>
        <v>0.16515635338454016</v>
      </c>
      <c r="E31" s="50">
        <f>E17/(E13+E10)</f>
        <v>0.15407220183625928</v>
      </c>
      <c r="F31" s="51">
        <f>F17/(F13+F10)</f>
        <v>0.17759195659748145</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1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0.6</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426803000</v>
      </c>
      <c r="D4" s="27">
        <v>423232000</v>
      </c>
      <c r="E4" s="27">
        <v>419883000</v>
      </c>
      <c r="F4" s="28">
        <v>405930000</v>
      </c>
      <c r="G4" s="20"/>
      <c r="H4" s="20"/>
      <c r="I4" s="20"/>
      <c r="J4" s="20"/>
      <c r="K4" s="20"/>
      <c r="L4" s="20"/>
      <c r="M4" s="20"/>
      <c r="N4" s="20"/>
      <c r="O4" s="20"/>
      <c r="P4" s="20"/>
      <c r="Q4" s="20"/>
      <c r="R4" s="20"/>
      <c r="S4" s="20"/>
      <c r="T4" s="20"/>
      <c r="U4" s="20"/>
      <c r="V4" s="20"/>
    </row>
    <row r="5" spans="1:22" ht="19" x14ac:dyDescent="0.25">
      <c r="A5" s="20"/>
      <c r="B5" s="29" t="s">
        <v>547</v>
      </c>
      <c r="C5" s="27">
        <v>174597000</v>
      </c>
      <c r="D5" s="27">
        <v>185509000</v>
      </c>
      <c r="E5" s="27">
        <v>169652000</v>
      </c>
      <c r="F5" s="28">
        <v>169652000</v>
      </c>
      <c r="G5" s="20"/>
      <c r="H5" s="20"/>
      <c r="I5" s="20"/>
      <c r="J5" s="20"/>
      <c r="K5" s="20"/>
      <c r="L5" s="20"/>
      <c r="M5" s="20"/>
      <c r="N5" s="20"/>
      <c r="O5" s="20"/>
      <c r="P5" s="20"/>
      <c r="Q5" s="20"/>
      <c r="R5" s="20"/>
      <c r="S5" s="20"/>
      <c r="T5" s="20"/>
      <c r="U5" s="20"/>
      <c r="V5" s="20"/>
    </row>
    <row r="6" spans="1:22" ht="19" x14ac:dyDescent="0.25">
      <c r="A6" s="20"/>
      <c r="B6" s="29" t="s">
        <v>548</v>
      </c>
      <c r="C6" s="27">
        <v>37202015000</v>
      </c>
      <c r="D6" s="27">
        <v>33861099000</v>
      </c>
      <c r="E6" s="27">
        <v>32086414000</v>
      </c>
      <c r="F6" s="28">
        <v>28606913000</v>
      </c>
      <c r="G6" s="20"/>
      <c r="H6" s="20"/>
      <c r="I6" s="20"/>
      <c r="J6" s="20"/>
      <c r="K6" s="20"/>
      <c r="L6" s="20"/>
      <c r="M6" s="20"/>
      <c r="N6" s="20"/>
      <c r="O6" s="20"/>
      <c r="P6" s="20"/>
      <c r="Q6" s="20"/>
      <c r="R6" s="20"/>
      <c r="S6" s="20"/>
      <c r="T6" s="20"/>
      <c r="U6" s="20"/>
      <c r="V6" s="20"/>
    </row>
    <row r="7" spans="1:22" ht="19" x14ac:dyDescent="0.25">
      <c r="A7" s="20"/>
      <c r="B7" s="29" t="s">
        <v>549</v>
      </c>
      <c r="C7" s="27">
        <v>0</v>
      </c>
      <c r="D7" s="27">
        <v>0</v>
      </c>
      <c r="E7" s="27">
        <v>0</v>
      </c>
      <c r="F7" s="28">
        <v>0</v>
      </c>
      <c r="G7" s="20"/>
      <c r="H7" s="20"/>
      <c r="I7" s="20"/>
      <c r="J7" s="20"/>
      <c r="K7" s="20"/>
      <c r="L7" s="20"/>
      <c r="M7" s="20"/>
      <c r="N7" s="20"/>
      <c r="O7" s="20"/>
      <c r="P7" s="20"/>
      <c r="Q7" s="20"/>
      <c r="R7" s="20"/>
      <c r="S7" s="20"/>
      <c r="T7" s="20"/>
      <c r="U7" s="20"/>
      <c r="V7" s="20"/>
    </row>
    <row r="8" spans="1:22" ht="19" x14ac:dyDescent="0.25">
      <c r="A8" s="20"/>
      <c r="B8" s="29" t="s">
        <v>550</v>
      </c>
      <c r="C8" s="27">
        <v>0</v>
      </c>
      <c r="D8" s="27">
        <v>0</v>
      </c>
      <c r="E8" s="27">
        <v>0</v>
      </c>
      <c r="F8" s="28">
        <v>0</v>
      </c>
      <c r="G8" s="20"/>
      <c r="H8" s="20"/>
      <c r="I8" s="20"/>
      <c r="J8" s="20"/>
      <c r="K8" s="20"/>
      <c r="L8" s="20"/>
      <c r="M8" s="20"/>
      <c r="N8" s="20"/>
      <c r="O8" s="20"/>
      <c r="P8" s="20"/>
      <c r="Q8" s="20"/>
      <c r="R8" s="20"/>
      <c r="S8" s="20"/>
      <c r="T8" s="20"/>
      <c r="U8" s="20"/>
      <c r="V8" s="20"/>
    </row>
    <row r="9" spans="1:22" ht="19" x14ac:dyDescent="0.25">
      <c r="A9" s="20"/>
      <c r="B9" s="29" t="s">
        <v>551</v>
      </c>
      <c r="C9" s="27">
        <v>29732778000</v>
      </c>
      <c r="D9" s="27">
        <v>27092938000</v>
      </c>
      <c r="E9" s="27">
        <v>25418684000</v>
      </c>
      <c r="F9" s="28">
        <v>22281116000</v>
      </c>
      <c r="G9" s="20"/>
      <c r="H9" s="20"/>
      <c r="I9" s="20"/>
      <c r="J9" s="20"/>
      <c r="K9" s="20"/>
      <c r="L9" s="20"/>
      <c r="M9" s="20"/>
      <c r="N9" s="20"/>
      <c r="O9" s="20"/>
      <c r="P9" s="20"/>
      <c r="Q9" s="20"/>
      <c r="R9" s="20"/>
      <c r="S9" s="20"/>
      <c r="T9" s="20"/>
      <c r="U9" s="20"/>
      <c r="V9" s="20"/>
    </row>
    <row r="10" spans="1:22" ht="19" x14ac:dyDescent="0.25">
      <c r="A10" s="20"/>
      <c r="B10" s="29" t="s">
        <v>552</v>
      </c>
      <c r="C10" s="27">
        <v>3783133000</v>
      </c>
      <c r="D10" s="27">
        <v>3251429000</v>
      </c>
      <c r="E10" s="27">
        <v>3167076000</v>
      </c>
      <c r="F10" s="28">
        <v>3058425000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11040908000</v>
      </c>
      <c r="D12" s="27">
        <v>10161005000</v>
      </c>
      <c r="E12" s="27">
        <v>9015135000</v>
      </c>
      <c r="F12" s="28">
        <v>8348381000</v>
      </c>
      <c r="G12" s="20"/>
      <c r="H12" s="20"/>
      <c r="I12" s="20"/>
      <c r="J12" s="20"/>
      <c r="K12" s="20"/>
      <c r="L12" s="20"/>
      <c r="M12" s="20"/>
      <c r="N12" s="20"/>
      <c r="O12" s="20"/>
      <c r="P12" s="20"/>
      <c r="Q12" s="20"/>
      <c r="R12" s="20"/>
      <c r="S12" s="20"/>
      <c r="T12" s="20"/>
      <c r="U12" s="20"/>
      <c r="V12" s="20"/>
    </row>
    <row r="13" spans="1:22" ht="19" x14ac:dyDescent="0.25">
      <c r="A13" s="20"/>
      <c r="B13" s="29" t="s">
        <v>555</v>
      </c>
      <c r="C13" s="27">
        <v>7469237000</v>
      </c>
      <c r="D13" s="27">
        <v>6768161000</v>
      </c>
      <c r="E13" s="27">
        <v>6667730000</v>
      </c>
      <c r="F13" s="28">
        <v>6325797000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2929238000</v>
      </c>
      <c r="D17" s="34">
        <v>2568604000</v>
      </c>
      <c r="E17" s="34">
        <v>2183987000</v>
      </c>
      <c r="F17" s="35">
        <v>1616686000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f>C17/(C4)</f>
        <v>6.8632085528920834</v>
      </c>
      <c r="D24" s="50">
        <f>D17/(D4)</f>
        <v>6.0690212460305455</v>
      </c>
      <c r="E24" s="50">
        <f>E17/(E4)</f>
        <v>5.2014180140658235</v>
      </c>
      <c r="F24" s="51">
        <f>F17/(F4)</f>
        <v>3.9826718892419875</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7.8738691976765238E-2</v>
      </c>
      <c r="D25" s="50">
        <f>D17/D6</f>
        <v>7.5857077172834825E-2</v>
      </c>
      <c r="E25" s="50">
        <f>E17/E6</f>
        <v>6.8065786348078666E-2</v>
      </c>
      <c r="F25" s="51">
        <f>F17/F6</f>
        <v>5.6513822375731347E-2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v>
      </c>
      <c r="D26" s="50">
        <f>D8/D6</f>
        <v>0</v>
      </c>
      <c r="E26" s="50">
        <f>E8/E6</f>
        <v>0</v>
      </c>
      <c r="F26" s="51">
        <f>F8/F6</f>
        <v>0</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2.6423569434705754</v>
      </c>
      <c r="D27" s="50">
        <f>D9/(D13+D10)</f>
        <v>2.7039966705224465</v>
      </c>
      <c r="E27" s="50">
        <f>E9/(E13+E10)</f>
        <v>2.5845638439639784</v>
      </c>
      <c r="F27" s="51">
        <f>F9/(F13+F10)</f>
        <v>2.3743168053782191</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9.7855821478293872E-2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0.26032186997050399</v>
      </c>
      <c r="D31" s="50">
        <f>D17/(D13+D10)</f>
        <v>0.25635819429737144</v>
      </c>
      <c r="E31" s="50">
        <f>E17/(E13+E10)</f>
        <v>0.22206711550792155</v>
      </c>
      <c r="F31" s="51">
        <f>F17/(F13+F10)</f>
        <v>0.17227704118679205</v>
      </c>
      <c r="G31" s="46">
        <f>(IF(C31 &gt; 0.23, 100, 0)) +
  (IF(D31 &gt; 0.23, 100, 0)) +
  (IF(E31 &gt; 0.23, 100, 0)) +
  (IF(F31 &gt; 0.23, 100, 0))</f>
        <v>200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2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0.61583333333333334</v>
      </c>
      <c r="J2" s="20"/>
      <c r="K2" s="20"/>
      <c r="L2" s="20"/>
      <c r="M2" s="20"/>
      <c r="N2" s="20"/>
      <c r="O2" s="20"/>
      <c r="P2" s="20"/>
      <c r="Q2" s="20"/>
      <c r="R2" s="20"/>
      <c r="S2" s="20"/>
      <c r="T2" s="20"/>
      <c r="U2" s="20"/>
      <c r="V2" s="20"/>
    </row>
    <row r="3" spans="1:22" ht="19" x14ac:dyDescent="0.25">
      <c r="A3" s="20"/>
      <c r="B3" s="26" t="s">
        <v>545</v>
      </c>
      <c r="C3" s="27">
        <v>2266000000</v>
      </c>
      <c r="D3" s="27">
        <v>2253000000</v>
      </c>
      <c r="E3" s="27">
        <v>1870000000</v>
      </c>
      <c r="F3" s="28">
        <v>1733000000</v>
      </c>
      <c r="G3" s="20"/>
      <c r="H3" s="20"/>
      <c r="I3" s="20"/>
      <c r="J3" s="20"/>
      <c r="K3" s="20"/>
      <c r="L3" s="20"/>
      <c r="M3" s="20"/>
      <c r="N3" s="20"/>
      <c r="O3" s="20"/>
      <c r="P3" s="20"/>
      <c r="Q3" s="20"/>
      <c r="R3" s="20"/>
      <c r="S3" s="20"/>
      <c r="T3" s="20"/>
      <c r="U3" s="20"/>
      <c r="V3" s="20"/>
    </row>
    <row r="4" spans="1:22" ht="19" x14ac:dyDescent="0.25">
      <c r="A4" s="20"/>
      <c r="B4" s="29" t="s">
        <v>546</v>
      </c>
      <c r="C4" s="27">
        <v>2087000000</v>
      </c>
      <c r="D4" s="27">
        <v>1828000000</v>
      </c>
      <c r="E4" s="27">
        <v>1817000000</v>
      </c>
      <c r="F4" s="28">
        <v>1605000000</v>
      </c>
      <c r="G4" s="20"/>
      <c r="H4" s="20"/>
      <c r="I4" s="20"/>
      <c r="J4" s="20"/>
      <c r="K4" s="20"/>
      <c r="L4" s="20"/>
      <c r="M4" s="20"/>
      <c r="N4" s="20"/>
      <c r="O4" s="20"/>
      <c r="P4" s="20"/>
      <c r="Q4" s="20"/>
      <c r="R4" s="20"/>
      <c r="S4" s="20"/>
      <c r="T4" s="20"/>
      <c r="U4" s="20"/>
      <c r="V4" s="20"/>
    </row>
    <row r="5" spans="1:22" ht="19" x14ac:dyDescent="0.25">
      <c r="A5" s="20"/>
      <c r="B5" s="29" t="s">
        <v>547</v>
      </c>
      <c r="C5" s="27">
        <v>370000000</v>
      </c>
      <c r="D5" s="27">
        <v>371000000</v>
      </c>
      <c r="E5" s="27">
        <v>384000000</v>
      </c>
      <c r="F5" s="28">
        <v>391000000</v>
      </c>
      <c r="G5" s="20"/>
      <c r="H5" s="20"/>
      <c r="I5" s="20"/>
      <c r="J5" s="20"/>
      <c r="K5" s="20"/>
      <c r="L5" s="20"/>
      <c r="M5" s="20"/>
      <c r="N5" s="20"/>
      <c r="O5" s="20"/>
      <c r="P5" s="20"/>
      <c r="Q5" s="20"/>
      <c r="R5" s="20"/>
      <c r="S5" s="20"/>
      <c r="T5" s="20"/>
      <c r="U5" s="20"/>
      <c r="V5" s="20"/>
    </row>
    <row r="6" spans="1:22" ht="19" x14ac:dyDescent="0.25">
      <c r="A6" s="20"/>
      <c r="B6" s="29" t="s">
        <v>548</v>
      </c>
      <c r="C6" s="27">
        <v>8147000000</v>
      </c>
      <c r="D6" s="27">
        <v>7588000000</v>
      </c>
      <c r="E6" s="27">
        <v>6592000000</v>
      </c>
      <c r="F6" s="28">
        <v>6295000000</v>
      </c>
      <c r="G6" s="20"/>
      <c r="H6" s="20"/>
      <c r="I6" s="20"/>
      <c r="J6" s="20"/>
      <c r="K6" s="20"/>
      <c r="L6" s="20"/>
      <c r="M6" s="20"/>
      <c r="N6" s="20"/>
      <c r="O6" s="20"/>
      <c r="P6" s="20"/>
      <c r="Q6" s="20"/>
      <c r="R6" s="20"/>
      <c r="S6" s="20"/>
      <c r="T6" s="20"/>
      <c r="U6" s="20"/>
      <c r="V6" s="20"/>
    </row>
    <row r="7" spans="1:22" ht="19" x14ac:dyDescent="0.25">
      <c r="A7" s="20"/>
      <c r="B7" s="29" t="s">
        <v>549</v>
      </c>
      <c r="C7" s="27">
        <v>1831000000</v>
      </c>
      <c r="D7" s="27">
        <v>2010000000</v>
      </c>
      <c r="E7" s="27">
        <v>1528000000</v>
      </c>
      <c r="F7" s="28">
        <v>1441000000</v>
      </c>
      <c r="G7" s="20"/>
      <c r="H7" s="20"/>
      <c r="I7" s="20"/>
      <c r="J7" s="20"/>
      <c r="K7" s="20"/>
      <c r="L7" s="20"/>
      <c r="M7" s="20"/>
      <c r="N7" s="20"/>
      <c r="O7" s="20"/>
      <c r="P7" s="20"/>
      <c r="Q7" s="20"/>
      <c r="R7" s="20"/>
      <c r="S7" s="20"/>
      <c r="T7" s="20"/>
      <c r="U7" s="20"/>
      <c r="V7" s="20"/>
    </row>
    <row r="8" spans="1:22" ht="19" x14ac:dyDescent="0.25">
      <c r="A8" s="20"/>
      <c r="B8" s="29" t="s">
        <v>550</v>
      </c>
      <c r="C8" s="27">
        <v>2875000000</v>
      </c>
      <c r="D8" s="27">
        <v>2843000000</v>
      </c>
      <c r="E8" s="27">
        <v>2904000000</v>
      </c>
      <c r="F8" s="28">
        <v>2761000000</v>
      </c>
      <c r="G8" s="20"/>
      <c r="H8" s="20"/>
      <c r="I8" s="20"/>
      <c r="J8" s="20"/>
      <c r="K8" s="20"/>
      <c r="L8" s="20"/>
      <c r="M8" s="20"/>
      <c r="N8" s="20"/>
      <c r="O8" s="20"/>
      <c r="P8" s="20"/>
      <c r="Q8" s="20"/>
      <c r="R8" s="20"/>
      <c r="S8" s="20"/>
      <c r="T8" s="20"/>
      <c r="U8" s="20"/>
      <c r="V8" s="20"/>
    </row>
    <row r="9" spans="1:22" ht="19" x14ac:dyDescent="0.25">
      <c r="A9" s="20"/>
      <c r="B9" s="29" t="s">
        <v>551</v>
      </c>
      <c r="C9" s="27">
        <v>4706000000</v>
      </c>
      <c r="D9" s="27">
        <v>4853000000</v>
      </c>
      <c r="E9" s="27">
        <v>4432000000</v>
      </c>
      <c r="F9" s="28">
        <v>4202000000</v>
      </c>
      <c r="G9" s="20"/>
      <c r="H9" s="20"/>
      <c r="I9" s="20"/>
      <c r="J9" s="20"/>
      <c r="K9" s="20"/>
      <c r="L9" s="20"/>
      <c r="M9" s="20"/>
      <c r="N9" s="20"/>
      <c r="O9" s="20"/>
      <c r="P9" s="20"/>
      <c r="Q9" s="20"/>
      <c r="R9" s="20"/>
      <c r="S9" s="20"/>
      <c r="T9" s="20"/>
      <c r="U9" s="20"/>
      <c r="V9" s="20"/>
    </row>
    <row r="10" spans="1:22" ht="19" x14ac:dyDescent="0.25">
      <c r="A10" s="20"/>
      <c r="B10" s="29" t="s">
        <v>552</v>
      </c>
      <c r="C10" s="27">
        <v>10285000000</v>
      </c>
      <c r="D10" s="27">
        <v>9445000000</v>
      </c>
      <c r="E10" s="27">
        <v>8855000000</v>
      </c>
      <c r="F10" s="28">
        <v>8184000000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12162000000</v>
      </c>
      <c r="D12" s="27">
        <v>10700000000</v>
      </c>
      <c r="E12" s="27">
        <v>9500000000</v>
      </c>
      <c r="F12" s="28">
        <v>8779000000</v>
      </c>
      <c r="G12" s="20"/>
      <c r="H12" s="20"/>
      <c r="I12" s="20"/>
      <c r="J12" s="20"/>
      <c r="K12" s="20"/>
      <c r="L12" s="20"/>
      <c r="M12" s="20"/>
      <c r="N12" s="20"/>
      <c r="O12" s="20"/>
      <c r="P12" s="20"/>
      <c r="Q12" s="20"/>
      <c r="R12" s="20"/>
      <c r="S12" s="20"/>
      <c r="T12" s="20"/>
      <c r="U12" s="20"/>
      <c r="V12" s="20"/>
    </row>
    <row r="13" spans="1:22" ht="19" x14ac:dyDescent="0.25">
      <c r="A13" s="20"/>
      <c r="B13" s="29" t="s">
        <v>555</v>
      </c>
      <c r="C13" s="27">
        <v>3441000000</v>
      </c>
      <c r="D13" s="27">
        <v>2735000000</v>
      </c>
      <c r="E13" s="27">
        <v>2160000000</v>
      </c>
      <c r="F13" s="28">
        <v>2093000000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2031000000</v>
      </c>
      <c r="D17" s="34">
        <v>1333000000</v>
      </c>
      <c r="E17" s="34">
        <v>937000000</v>
      </c>
      <c r="F17" s="35">
        <v>1123000000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Fail</v>
      </c>
      <c r="E23" s="44" t="str">
        <f>IF(E17&gt;E7, "Pass", "Fail")</f>
        <v>Fail</v>
      </c>
      <c r="F23" s="49" t="str">
        <f>IF(F17&gt;F7, "Pass", "Fail")</f>
        <v>Fail</v>
      </c>
      <c r="G23" s="46">
        <f>(COUNTIF(C23:F23, "Pass") * 100) + (COUNTIF(C23:F23, "Fail") * 0)</f>
        <v>100</v>
      </c>
      <c r="H23" s="47" t="s">
        <v>570</v>
      </c>
      <c r="I23" s="20"/>
      <c r="J23" s="20"/>
      <c r="K23" s="20"/>
      <c r="L23" s="20"/>
      <c r="M23" s="20"/>
      <c r="N23" s="20"/>
      <c r="O23" s="20"/>
      <c r="P23" s="20"/>
      <c r="Q23" s="20"/>
      <c r="R23" s="20"/>
      <c r="S23" s="20"/>
      <c r="T23" s="20"/>
      <c r="U23" s="20"/>
      <c r="V23" s="20"/>
    </row>
    <row r="24" spans="1:22" x14ac:dyDescent="0.2">
      <c r="A24" s="20"/>
      <c r="B24" s="39" t="s">
        <v>499</v>
      </c>
      <c r="C24" s="50">
        <f>C17/(C4)</f>
        <v>0.97316722568279823</v>
      </c>
      <c r="D24" s="50">
        <f>D17/(D4)</f>
        <v>0.72921225382932164</v>
      </c>
      <c r="E24" s="50">
        <f>E17/(E4)</f>
        <v>0.51568519537699509</v>
      </c>
      <c r="F24" s="51">
        <f>F17/(F4)</f>
        <v>0.69968847352024921</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0.24929421873082117</v>
      </c>
      <c r="D25" s="50">
        <f>D17/D6</f>
        <v>0.17567211386399578</v>
      </c>
      <c r="E25" s="50">
        <f>E17/E6</f>
        <v>0.14214199029126215</v>
      </c>
      <c r="F25" s="51">
        <f>F17/F6</f>
        <v>0.17839555202541699</v>
      </c>
      <c r="G25" s="46">
        <f>(IF(C25 &gt; 0.17, 100, IF(C25 &gt;= 0.1, 50, 0))) +
  (IF(D25 &gt; 0.17, 100, IF(D25 &gt;= 0.1, 50, 0))) +
  (IF(E25 &gt; 0.17, 100, IF(E25 &gt;= 0.1, 50, 0))) +
  (IF(F25 &gt; 0.17, 100, IF(F25 &gt;= 0.1, 50, 0)))</f>
        <v>350</v>
      </c>
      <c r="H25" s="47" t="s">
        <v>572</v>
      </c>
      <c r="I25" s="20"/>
      <c r="J25" s="20"/>
      <c r="K25" s="20"/>
      <c r="L25" s="20"/>
      <c r="M25" s="20"/>
      <c r="N25" s="20"/>
      <c r="O25" s="20"/>
      <c r="P25" s="20"/>
      <c r="Q25" s="20"/>
      <c r="R25" s="20"/>
      <c r="S25" s="20"/>
      <c r="T25" s="20"/>
      <c r="U25" s="20"/>
      <c r="V25" s="20"/>
    </row>
    <row r="26" spans="1:22" x14ac:dyDescent="0.2">
      <c r="A26" s="20"/>
      <c r="B26" s="39" t="s">
        <v>489</v>
      </c>
      <c r="C26" s="50">
        <f>C8/C6</f>
        <v>0.35289063458941944</v>
      </c>
      <c r="D26" s="50">
        <f>D8/D6</f>
        <v>0.3746705324196099</v>
      </c>
      <c r="E26" s="50">
        <f>E8/E6</f>
        <v>0.4405339805825243</v>
      </c>
      <c r="F26" s="51">
        <f>F8/F6</f>
        <v>0.43860206513105637</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0.34285297974646656</v>
      </c>
      <c r="D27" s="50">
        <f>D9/(D13+D10)</f>
        <v>0.39844006568144497</v>
      </c>
      <c r="E27" s="50">
        <f>E9/(E13+E10)</f>
        <v>0.40236041761234681</v>
      </c>
      <c r="F27" s="51">
        <f>F9/(F13+F10)</f>
        <v>0.40887418507346501</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0.11502636949385152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0.14796736121229784</v>
      </c>
      <c r="D31" s="50">
        <f>D17/(D13+D10)</f>
        <v>0.10944170771756978</v>
      </c>
      <c r="E31" s="50">
        <f>E17/(E13+E10)</f>
        <v>8.5065819337267368E-2</v>
      </c>
      <c r="F31" s="51">
        <f>F17/(F13+F10)</f>
        <v>0.10927313418312737</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3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0.49458333333333337</v>
      </c>
      <c r="J2" s="20"/>
      <c r="K2" s="20"/>
      <c r="L2" s="20"/>
      <c r="M2" s="20"/>
      <c r="N2" s="20"/>
      <c r="O2" s="20"/>
      <c r="P2" s="20"/>
      <c r="Q2" s="20"/>
      <c r="R2" s="20"/>
      <c r="S2" s="20"/>
      <c r="T2" s="20"/>
      <c r="U2" s="20"/>
      <c r="V2" s="20"/>
    </row>
    <row r="3" spans="1:22" ht="19" x14ac:dyDescent="0.25">
      <c r="A3" s="20"/>
      <c r="B3" s="26" t="s">
        <v>545</v>
      </c>
      <c r="C3" s="27">
        <v>2284000000</v>
      </c>
      <c r="D3" s="27">
        <v>2034000000</v>
      </c>
      <c r="E3" s="27">
        <v>1689000000</v>
      </c>
      <c r="F3" s="28">
        <v>1642000000</v>
      </c>
      <c r="G3" s="20"/>
      <c r="H3" s="20"/>
      <c r="I3" s="20"/>
      <c r="J3" s="20"/>
      <c r="K3" s="20"/>
      <c r="L3" s="20"/>
      <c r="M3" s="20"/>
      <c r="N3" s="20"/>
      <c r="O3" s="20"/>
      <c r="P3" s="20"/>
      <c r="Q3" s="20"/>
      <c r="R3" s="20"/>
      <c r="S3" s="20"/>
      <c r="T3" s="20"/>
      <c r="U3" s="20"/>
      <c r="V3" s="20"/>
    </row>
    <row r="4" spans="1:22" ht="19" x14ac:dyDescent="0.25">
      <c r="A4" s="20"/>
      <c r="B4" s="29" t="s">
        <v>546</v>
      </c>
      <c r="C4" s="27">
        <v>1485000000</v>
      </c>
      <c r="D4" s="27">
        <v>1429000000</v>
      </c>
      <c r="E4" s="27">
        <v>1497000000</v>
      </c>
      <c r="F4" s="28">
        <v>1601000000</v>
      </c>
      <c r="G4" s="20"/>
      <c r="H4" s="20"/>
      <c r="I4" s="20"/>
      <c r="J4" s="20"/>
      <c r="K4" s="20"/>
      <c r="L4" s="20"/>
      <c r="M4" s="20"/>
      <c r="N4" s="20"/>
      <c r="O4" s="20"/>
      <c r="P4" s="20"/>
      <c r="Q4" s="20"/>
      <c r="R4" s="20"/>
      <c r="S4" s="20"/>
      <c r="T4" s="20"/>
      <c r="U4" s="20"/>
      <c r="V4" s="20"/>
    </row>
    <row r="5" spans="1:22" ht="19" x14ac:dyDescent="0.25">
      <c r="A5" s="20"/>
      <c r="B5" s="29" t="s">
        <v>547</v>
      </c>
      <c r="C5" s="27">
        <v>8780000000</v>
      </c>
      <c r="D5" s="27">
        <v>8508000000</v>
      </c>
      <c r="E5" s="27">
        <v>8587000000</v>
      </c>
      <c r="F5" s="28">
        <v>8485000000</v>
      </c>
      <c r="G5" s="20"/>
      <c r="H5" s="20"/>
      <c r="I5" s="20"/>
      <c r="J5" s="20"/>
      <c r="K5" s="20"/>
      <c r="L5" s="20"/>
      <c r="M5" s="20"/>
      <c r="N5" s="20"/>
      <c r="O5" s="20"/>
      <c r="P5" s="20"/>
      <c r="Q5" s="20"/>
      <c r="R5" s="20"/>
      <c r="S5" s="20"/>
      <c r="T5" s="20"/>
      <c r="U5" s="20"/>
      <c r="V5" s="20"/>
    </row>
    <row r="6" spans="1:22" ht="19" x14ac:dyDescent="0.25">
      <c r="A6" s="20"/>
      <c r="B6" s="29" t="s">
        <v>548</v>
      </c>
      <c r="C6" s="27">
        <v>18988000000</v>
      </c>
      <c r="D6" s="27">
        <v>18516000000</v>
      </c>
      <c r="E6" s="27">
        <v>18454000000</v>
      </c>
      <c r="F6" s="28">
        <v>18454000000</v>
      </c>
      <c r="G6" s="20"/>
      <c r="H6" s="20"/>
      <c r="I6" s="20"/>
      <c r="J6" s="20"/>
      <c r="K6" s="20"/>
      <c r="L6" s="20"/>
      <c r="M6" s="20"/>
      <c r="N6" s="20"/>
      <c r="O6" s="20"/>
      <c r="P6" s="20"/>
      <c r="Q6" s="20"/>
      <c r="R6" s="20"/>
      <c r="S6" s="20"/>
      <c r="T6" s="20"/>
      <c r="U6" s="20"/>
      <c r="V6" s="20"/>
    </row>
    <row r="7" spans="1:22" ht="19" x14ac:dyDescent="0.25">
      <c r="A7" s="20"/>
      <c r="B7" s="29" t="s">
        <v>549</v>
      </c>
      <c r="C7" s="27">
        <v>4056000000</v>
      </c>
      <c r="D7" s="27">
        <v>3467000000</v>
      </c>
      <c r="E7" s="27">
        <v>2910000000</v>
      </c>
      <c r="F7" s="28">
        <v>3226000000</v>
      </c>
      <c r="G7" s="20"/>
      <c r="H7" s="20"/>
      <c r="I7" s="20"/>
      <c r="J7" s="20"/>
      <c r="K7" s="20"/>
      <c r="L7" s="20"/>
      <c r="M7" s="20"/>
      <c r="N7" s="20"/>
      <c r="O7" s="20"/>
      <c r="P7" s="20"/>
      <c r="Q7" s="20"/>
      <c r="R7" s="20"/>
      <c r="S7" s="20"/>
      <c r="T7" s="20"/>
      <c r="U7" s="20"/>
      <c r="V7" s="20"/>
    </row>
    <row r="8" spans="1:22" ht="19" x14ac:dyDescent="0.25">
      <c r="A8" s="20"/>
      <c r="B8" s="29" t="s">
        <v>550</v>
      </c>
      <c r="C8" s="27">
        <v>4408000000</v>
      </c>
      <c r="D8" s="27">
        <v>4902000000</v>
      </c>
      <c r="E8" s="27">
        <v>5305000000</v>
      </c>
      <c r="F8" s="28">
        <v>5075000000</v>
      </c>
      <c r="G8" s="20"/>
      <c r="H8" s="20"/>
      <c r="I8" s="20"/>
      <c r="J8" s="20"/>
      <c r="K8" s="20"/>
      <c r="L8" s="20"/>
      <c r="M8" s="20"/>
      <c r="N8" s="20"/>
      <c r="O8" s="20"/>
      <c r="P8" s="20"/>
      <c r="Q8" s="20"/>
      <c r="R8" s="20"/>
      <c r="S8" s="20"/>
      <c r="T8" s="20"/>
      <c r="U8" s="20"/>
      <c r="V8" s="20"/>
    </row>
    <row r="9" spans="1:22" ht="19" x14ac:dyDescent="0.25">
      <c r="A9" s="20"/>
      <c r="B9" s="29" t="s">
        <v>551</v>
      </c>
      <c r="C9" s="27">
        <v>8464000000</v>
      </c>
      <c r="D9" s="27">
        <v>8369000000</v>
      </c>
      <c r="E9" s="27">
        <v>8215000000</v>
      </c>
      <c r="F9" s="28">
        <v>8301000000</v>
      </c>
      <c r="G9" s="20"/>
      <c r="H9" s="20"/>
      <c r="I9" s="20"/>
      <c r="J9" s="20"/>
      <c r="K9" s="20"/>
      <c r="L9" s="20"/>
      <c r="M9" s="20"/>
      <c r="N9" s="20"/>
      <c r="O9" s="20"/>
      <c r="P9" s="20"/>
      <c r="Q9" s="20"/>
      <c r="R9" s="20"/>
      <c r="S9" s="20"/>
      <c r="T9" s="20"/>
      <c r="U9" s="20"/>
      <c r="V9" s="20"/>
    </row>
    <row r="10" spans="1:22" ht="19" x14ac:dyDescent="0.25">
      <c r="A10" s="20"/>
      <c r="B10" s="29" t="s">
        <v>552</v>
      </c>
      <c r="C10" s="27">
        <v>2171000000</v>
      </c>
      <c r="D10" s="27">
        <v>1769000000</v>
      </c>
      <c r="E10" s="27">
        <v>1306000000</v>
      </c>
      <c r="F10" s="28">
        <v>1010000000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5269000000</v>
      </c>
      <c r="D12" s="27">
        <v>4577000000</v>
      </c>
      <c r="E12" s="27">
        <v>4055000000</v>
      </c>
      <c r="F12" s="28">
        <v>3589000000</v>
      </c>
      <c r="G12" s="20"/>
      <c r="H12" s="20"/>
      <c r="I12" s="20"/>
      <c r="J12" s="20"/>
      <c r="K12" s="20"/>
      <c r="L12" s="20"/>
      <c r="M12" s="20"/>
      <c r="N12" s="20"/>
      <c r="O12" s="20"/>
      <c r="P12" s="20"/>
      <c r="Q12" s="20"/>
      <c r="R12" s="20"/>
      <c r="S12" s="20"/>
      <c r="T12" s="20"/>
      <c r="U12" s="20"/>
      <c r="V12" s="20"/>
    </row>
    <row r="13" spans="1:22" ht="19" x14ac:dyDescent="0.25">
      <c r="A13" s="20"/>
      <c r="B13" s="29" t="s">
        <v>555</v>
      </c>
      <c r="C13" s="27">
        <v>10524000000</v>
      </c>
      <c r="D13" s="27">
        <v>10147000000</v>
      </c>
      <c r="E13" s="27">
        <v>10239000000</v>
      </c>
      <c r="F13" s="28">
        <v>10153000000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218000000</v>
      </c>
      <c r="D15" s="27">
        <v>209000000</v>
      </c>
      <c r="E15" s="27">
        <v>176000000</v>
      </c>
      <c r="F15" s="28">
        <v>162000000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1201000000</v>
      </c>
      <c r="D17" s="34">
        <v>1038000000</v>
      </c>
      <c r="E17" s="34">
        <v>1073000000</v>
      </c>
      <c r="F17" s="35">
        <v>784000000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0.80875420875420878</v>
      </c>
      <c r="D24" s="50">
        <f>D17/(D4)</f>
        <v>0.72638208537438764</v>
      </c>
      <c r="E24" s="50">
        <f>E17/(E4)</f>
        <v>0.71676686706746828</v>
      </c>
      <c r="F24" s="51">
        <f>F17/(F4)</f>
        <v>0.4896939412866958</v>
      </c>
      <c r="G24" s="46">
        <f>(IF(C24 &gt; 0.5, 100, IF(C24 &gt;= 0.2, 50, 0))) +
  (IF(D24 &gt; 0.5, 100, IF(D24 &gt;= 0.2, 50, 0))) +
  (IF(E24 &gt; 0.5, 100, IF(E24 &gt;= 0.2, 50, 0))) +
  (IF(F24 &gt; 0.5, 100, IF(F24 &gt;= 0.2, 50, 0)))</f>
        <v>350</v>
      </c>
      <c r="H24" s="47" t="s">
        <v>571</v>
      </c>
      <c r="I24" s="20"/>
      <c r="J24" s="20"/>
      <c r="K24" s="20"/>
      <c r="L24" s="20"/>
      <c r="M24" s="20"/>
      <c r="N24" s="20"/>
      <c r="O24" s="20"/>
      <c r="P24" s="20"/>
      <c r="Q24" s="20"/>
      <c r="R24" s="20"/>
      <c r="S24" s="20"/>
      <c r="T24" s="20"/>
      <c r="U24" s="20"/>
      <c r="V24" s="20"/>
    </row>
    <row r="25" spans="1:22" x14ac:dyDescent="0.2">
      <c r="A25" s="20"/>
      <c r="B25" s="39" t="s">
        <v>487</v>
      </c>
      <c r="C25" s="50">
        <f>C17/C6</f>
        <v>6.3250473983568575E-2</v>
      </c>
      <c r="D25" s="50">
        <f>D17/D6</f>
        <v>5.6059624108878804E-2</v>
      </c>
      <c r="E25" s="50">
        <f>E17/E6</f>
        <v>5.8144575701744881E-2</v>
      </c>
      <c r="F25" s="51">
        <f>F17/F6</f>
        <v>4.2484014305841554E-2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0.23214661891721086</v>
      </c>
      <c r="D26" s="50">
        <f>D8/D6</f>
        <v>0.26474400518470514</v>
      </c>
      <c r="E26" s="50">
        <f>E8/E6</f>
        <v>0.28747155088327736</v>
      </c>
      <c r="F26" s="51">
        <f>F8/F6</f>
        <v>0.27500812831906363</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0.66671918077983461</v>
      </c>
      <c r="D27" s="50">
        <f>D9/(D13+D10)</f>
        <v>0.70233299765021817</v>
      </c>
      <c r="E27" s="50">
        <f>E9/(E13+E10)</f>
        <v>0.71156344737981814</v>
      </c>
      <c r="F27" s="51">
        <f>F9/(F13+F10)</f>
        <v>0.74361730717549046</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0.13658729356211696</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9.4604174871996849E-2</v>
      </c>
      <c r="D31" s="50">
        <f>D17/(D13+D10)</f>
        <v>8.7109768378650559E-2</v>
      </c>
      <c r="E31" s="50">
        <f>E17/(E13+E10)</f>
        <v>9.2940666955391951E-2</v>
      </c>
      <c r="F31" s="51">
        <f>F17/(F13+F10)</f>
        <v>7.0232016483024282E-2</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4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587</v>
      </c>
      <c r="D2" s="23" t="s">
        <v>588</v>
      </c>
      <c r="E2" s="23" t="s">
        <v>589</v>
      </c>
      <c r="F2" s="23" t="s">
        <v>590</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0.255</v>
      </c>
      <c r="J2" s="20"/>
      <c r="K2" s="20"/>
      <c r="L2" s="20"/>
      <c r="M2" s="20"/>
      <c r="N2" s="20"/>
      <c r="O2" s="20"/>
      <c r="P2" s="20"/>
      <c r="Q2" s="20"/>
      <c r="R2" s="20"/>
      <c r="S2" s="20"/>
      <c r="T2" s="20"/>
      <c r="U2" s="20"/>
      <c r="V2" s="20"/>
    </row>
    <row r="3" spans="1:22" ht="19" x14ac:dyDescent="0.25">
      <c r="A3" s="20"/>
      <c r="B3" s="26" t="s">
        <v>545</v>
      </c>
      <c r="C3" s="27">
        <v>8257000000</v>
      </c>
      <c r="D3" s="27">
        <v>8353000000</v>
      </c>
      <c r="E3" s="27">
        <v>8159000000</v>
      </c>
      <c r="F3" s="28">
        <v>7917000000</v>
      </c>
      <c r="G3" s="20"/>
      <c r="H3" s="20"/>
      <c r="I3" s="20"/>
      <c r="J3" s="20"/>
      <c r="K3" s="20"/>
      <c r="L3" s="20"/>
      <c r="M3" s="20"/>
      <c r="N3" s="20"/>
      <c r="O3" s="20"/>
      <c r="P3" s="20"/>
      <c r="Q3" s="20"/>
      <c r="R3" s="20"/>
      <c r="S3" s="20"/>
      <c r="T3" s="20"/>
      <c r="U3" s="20"/>
      <c r="V3" s="20"/>
    </row>
    <row r="4" spans="1:22" ht="19" x14ac:dyDescent="0.25">
      <c r="A4" s="20"/>
      <c r="B4" s="29" t="s">
        <v>546</v>
      </c>
      <c r="C4" s="27">
        <v>33253000000</v>
      </c>
      <c r="D4" s="27">
        <v>32988000000</v>
      </c>
      <c r="E4" s="27">
        <v>34141000000</v>
      </c>
      <c r="F4" s="28">
        <v>34250000000</v>
      </c>
      <c r="G4" s="20"/>
      <c r="H4" s="20"/>
      <c r="I4" s="20"/>
      <c r="J4" s="20"/>
      <c r="K4" s="20"/>
      <c r="L4" s="20"/>
      <c r="M4" s="20"/>
      <c r="N4" s="20"/>
      <c r="O4" s="20"/>
      <c r="P4" s="20"/>
      <c r="Q4" s="20"/>
      <c r="R4" s="20"/>
      <c r="S4" s="20"/>
      <c r="T4" s="20"/>
      <c r="U4" s="20"/>
      <c r="V4" s="20"/>
    </row>
    <row r="5" spans="1:22" ht="19" x14ac:dyDescent="0.25">
      <c r="A5" s="20"/>
      <c r="B5" s="29" t="s">
        <v>547</v>
      </c>
      <c r="C5" s="27">
        <v>28187000000</v>
      </c>
      <c r="D5" s="27">
        <v>22280000000</v>
      </c>
      <c r="E5" s="27">
        <v>12421000000</v>
      </c>
      <c r="F5" s="28">
        <v>12013000000</v>
      </c>
      <c r="G5" s="20"/>
      <c r="H5" s="20"/>
      <c r="I5" s="20"/>
      <c r="J5" s="20"/>
      <c r="K5" s="20"/>
      <c r="L5" s="20"/>
      <c r="M5" s="20"/>
      <c r="N5" s="20"/>
      <c r="O5" s="20"/>
      <c r="P5" s="20"/>
      <c r="Q5" s="20"/>
      <c r="R5" s="20"/>
      <c r="S5" s="20"/>
      <c r="T5" s="20"/>
      <c r="U5" s="20"/>
      <c r="V5" s="20"/>
    </row>
    <row r="6" spans="1:22" ht="19" x14ac:dyDescent="0.25">
      <c r="A6" s="20"/>
      <c r="B6" s="29" t="s">
        <v>548</v>
      </c>
      <c r="C6" s="27">
        <v>96628000000</v>
      </c>
      <c r="D6" s="27">
        <v>90124000000</v>
      </c>
      <c r="E6" s="27">
        <v>81285000000</v>
      </c>
      <c r="F6" s="28">
        <v>87174000000</v>
      </c>
      <c r="G6" s="20"/>
      <c r="H6" s="20"/>
      <c r="I6" s="20"/>
      <c r="J6" s="20"/>
      <c r="K6" s="20"/>
      <c r="L6" s="20"/>
      <c r="M6" s="20"/>
      <c r="N6" s="20"/>
      <c r="O6" s="20"/>
      <c r="P6" s="20"/>
      <c r="Q6" s="20"/>
      <c r="R6" s="20"/>
      <c r="S6" s="20"/>
      <c r="T6" s="20"/>
      <c r="U6" s="20"/>
      <c r="V6" s="20"/>
    </row>
    <row r="7" spans="1:22" ht="19" x14ac:dyDescent="0.25">
      <c r="A7" s="20"/>
      <c r="B7" s="29" t="s">
        <v>549</v>
      </c>
      <c r="C7" s="27">
        <v>24535000000</v>
      </c>
      <c r="D7" s="27">
        <v>22583000000</v>
      </c>
      <c r="E7" s="27">
        <v>22054000000</v>
      </c>
      <c r="F7" s="28">
        <v>27070000000</v>
      </c>
      <c r="G7" s="20"/>
      <c r="H7" s="20"/>
      <c r="I7" s="20"/>
      <c r="J7" s="20"/>
      <c r="K7" s="20"/>
      <c r="L7" s="20"/>
      <c r="M7" s="20"/>
      <c r="N7" s="20"/>
      <c r="O7" s="20"/>
      <c r="P7" s="20"/>
      <c r="Q7" s="20"/>
      <c r="R7" s="20"/>
      <c r="S7" s="20"/>
      <c r="T7" s="20"/>
      <c r="U7" s="20"/>
      <c r="V7" s="20"/>
    </row>
    <row r="8" spans="1:22" ht="19" x14ac:dyDescent="0.25">
      <c r="A8" s="20"/>
      <c r="B8" s="29" t="s">
        <v>550</v>
      </c>
      <c r="C8" s="27">
        <v>43603000000</v>
      </c>
      <c r="D8" s="27">
        <v>37133000000</v>
      </c>
      <c r="E8" s="27">
        <v>35091000000</v>
      </c>
      <c r="F8" s="28">
        <v>38969000000</v>
      </c>
      <c r="G8" s="20"/>
      <c r="H8" s="20"/>
      <c r="I8" s="20"/>
      <c r="J8" s="20"/>
      <c r="K8" s="20"/>
      <c r="L8" s="20"/>
      <c r="M8" s="20"/>
      <c r="N8" s="20"/>
      <c r="O8" s="20"/>
      <c r="P8" s="20"/>
      <c r="Q8" s="20"/>
      <c r="R8" s="20"/>
      <c r="S8" s="20"/>
      <c r="T8" s="20"/>
      <c r="U8" s="20"/>
      <c r="V8" s="20"/>
    </row>
    <row r="9" spans="1:22" ht="19" x14ac:dyDescent="0.25">
      <c r="A9" s="20"/>
      <c r="B9" s="29" t="s">
        <v>551</v>
      </c>
      <c r="C9" s="27">
        <v>68138000000</v>
      </c>
      <c r="D9" s="27">
        <v>59716000000</v>
      </c>
      <c r="E9" s="27">
        <v>57145000000</v>
      </c>
      <c r="F9" s="28">
        <v>66039000000</v>
      </c>
      <c r="G9" s="20"/>
      <c r="H9" s="20"/>
      <c r="I9" s="20"/>
      <c r="J9" s="20"/>
      <c r="K9" s="20"/>
      <c r="L9" s="20"/>
      <c r="M9" s="20"/>
      <c r="N9" s="20"/>
      <c r="O9" s="20"/>
      <c r="P9" s="20"/>
      <c r="Q9" s="20"/>
      <c r="R9" s="20"/>
      <c r="S9" s="20"/>
      <c r="T9" s="20"/>
      <c r="U9" s="20"/>
      <c r="V9" s="20"/>
    </row>
    <row r="10" spans="1:22" ht="19" x14ac:dyDescent="0.25">
      <c r="A10" s="20"/>
      <c r="B10" s="29" t="s">
        <v>552</v>
      </c>
      <c r="C10" s="27">
        <v>20717000000</v>
      </c>
      <c r="D10" s="27">
        <v>20683000000</v>
      </c>
      <c r="E10" s="27">
        <v>20593000000</v>
      </c>
      <c r="F10" s="28">
        <v>20575000000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33058000000</v>
      </c>
      <c r="D12" s="27">
        <v>37801000000</v>
      </c>
      <c r="E12" s="27">
        <v>35121000000</v>
      </c>
      <c r="F12" s="28">
        <v>34210000000</v>
      </c>
      <c r="G12" s="20"/>
      <c r="H12" s="20"/>
      <c r="I12" s="20"/>
      <c r="J12" s="20"/>
      <c r="K12" s="20"/>
      <c r="L12" s="20"/>
      <c r="M12" s="20"/>
      <c r="N12" s="20"/>
      <c r="O12" s="20"/>
      <c r="P12" s="20"/>
      <c r="Q12" s="20"/>
      <c r="R12" s="20"/>
      <c r="S12" s="20"/>
      <c r="T12" s="20"/>
      <c r="U12" s="20"/>
      <c r="V12" s="20"/>
    </row>
    <row r="13" spans="1:22" ht="19" x14ac:dyDescent="0.25">
      <c r="A13" s="20"/>
      <c r="B13" s="29" t="s">
        <v>555</v>
      </c>
      <c r="C13" s="27">
        <v>28490000000</v>
      </c>
      <c r="D13" s="27">
        <v>30408000000</v>
      </c>
      <c r="E13" s="27">
        <v>24140000000</v>
      </c>
      <c r="F13" s="28">
        <v>21135000000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2258000000</v>
      </c>
      <c r="D17" s="34">
        <v>3899000000</v>
      </c>
      <c r="E17" s="34">
        <v>5555000000</v>
      </c>
      <c r="F17" s="35">
        <v>5484000000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Fail</v>
      </c>
      <c r="E22" s="44" t="str">
        <f>IF(E17&gt;F17, "Pass", "Fail")</f>
        <v>Pass</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6.7903647791176733E-2</v>
      </c>
      <c r="D24" s="50">
        <f>D17/(D4)</f>
        <v>0.1181944949678671</v>
      </c>
      <c r="E24" s="50">
        <f>E17/(E4)</f>
        <v>0.16270759497378517</v>
      </c>
      <c r="F24" s="51">
        <f>F17/(F4)</f>
        <v>0.16011678832116788</v>
      </c>
      <c r="G24" s="46">
        <f>(IF(C24 &gt; 0.5, 100, IF(C24 &gt;= 0.2, 50, 0))) +
  (IF(D24 &gt; 0.5, 100, IF(D24 &gt;= 0.2, 50, 0))) +
  (IF(E24 &gt; 0.5, 100, IF(E24 &gt;= 0.2, 50, 0))) +
  (IF(F24 &gt; 0.5, 100, IF(F24 &gt;= 0.2, 50, 0)))</f>
        <v>0</v>
      </c>
      <c r="H24" s="47" t="s">
        <v>571</v>
      </c>
      <c r="I24" s="20"/>
      <c r="J24" s="20"/>
      <c r="K24" s="20"/>
      <c r="L24" s="20"/>
      <c r="M24" s="20"/>
      <c r="N24" s="20"/>
      <c r="O24" s="20"/>
      <c r="P24" s="20"/>
      <c r="Q24" s="20"/>
      <c r="R24" s="20"/>
      <c r="S24" s="20"/>
      <c r="T24" s="20"/>
      <c r="U24" s="20"/>
      <c r="V24" s="20"/>
    </row>
    <row r="25" spans="1:22" x14ac:dyDescent="0.2">
      <c r="A25" s="20"/>
      <c r="B25" s="39" t="s">
        <v>487</v>
      </c>
      <c r="C25" s="50">
        <f>C17/C6</f>
        <v>2.3367967876805895E-2</v>
      </c>
      <c r="D25" s="50">
        <f>D17/D6</f>
        <v>4.3262615951355908E-2</v>
      </c>
      <c r="E25" s="50">
        <f>E17/E6</f>
        <v>6.8339792089561424E-2</v>
      </c>
      <c r="F25" s="51">
        <f>F17/F6</f>
        <v>6.2908665427765159E-2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0.45124601564763839</v>
      </c>
      <c r="D26" s="50">
        <f>D8/D6</f>
        <v>0.41202121521459323</v>
      </c>
      <c r="E26" s="50">
        <f>E8/E6</f>
        <v>0.43170326628529249</v>
      </c>
      <c r="F26" s="51">
        <f>F8/F6</f>
        <v>0.4470254892513823</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1.3847216859389924</v>
      </c>
      <c r="D27" s="50">
        <f>D9/(D13+D10)</f>
        <v>1.1688164255935487</v>
      </c>
      <c r="E27" s="50">
        <f>E9/(E13+E10)</f>
        <v>1.2774685355330517</v>
      </c>
      <c r="F27" s="51">
        <f>F9/(F13+F10)</f>
        <v>1.5832893790457925</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-7.5118694705784703E-3</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4.5887780193874857E-2</v>
      </c>
      <c r="D31" s="50">
        <f>D17/(D13+D10)</f>
        <v>7.6314810827738735E-2</v>
      </c>
      <c r="E31" s="50">
        <f>E17/(E13+E10)</f>
        <v>0.12418125321351128</v>
      </c>
      <c r="F31" s="51">
        <f>F17/(F13+F10)</f>
        <v>0.13147926156796932</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5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611</v>
      </c>
      <c r="D2" s="23" t="s">
        <v>607</v>
      </c>
      <c r="E2" s="23" t="s">
        <v>608</v>
      </c>
      <c r="F2" s="23" t="s">
        <v>609</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0.43916666666666665</v>
      </c>
      <c r="J2" s="20"/>
      <c r="K2" s="20"/>
      <c r="L2" s="20"/>
      <c r="M2" s="20"/>
      <c r="N2" s="20"/>
      <c r="O2" s="20"/>
      <c r="P2" s="20"/>
      <c r="Q2" s="20"/>
      <c r="R2" s="20"/>
      <c r="S2" s="20"/>
      <c r="T2" s="20"/>
      <c r="U2" s="20"/>
      <c r="V2" s="20"/>
    </row>
    <row r="3" spans="1:22" ht="19" x14ac:dyDescent="0.25">
      <c r="A3" s="20"/>
      <c r="B3" s="26" t="s">
        <v>545</v>
      </c>
      <c r="C3" s="27">
        <v>54892000000</v>
      </c>
      <c r="D3" s="27">
        <v>56576000000</v>
      </c>
      <c r="E3" s="27">
        <v>56511000000</v>
      </c>
      <c r="F3" s="28">
        <v>44949000000</v>
      </c>
      <c r="G3" s="20"/>
      <c r="H3" s="20"/>
      <c r="I3" s="20"/>
      <c r="J3" s="20"/>
      <c r="K3" s="20"/>
      <c r="L3" s="20"/>
      <c r="M3" s="20"/>
      <c r="N3" s="20"/>
      <c r="O3" s="20"/>
      <c r="P3" s="20"/>
      <c r="Q3" s="20"/>
      <c r="R3" s="20"/>
      <c r="S3" s="20"/>
      <c r="T3" s="20"/>
      <c r="U3" s="20"/>
      <c r="V3" s="20"/>
    </row>
    <row r="4" spans="1:22" ht="19" x14ac:dyDescent="0.25">
      <c r="A4" s="20"/>
      <c r="B4" s="29" t="s">
        <v>546</v>
      </c>
      <c r="C4" s="27">
        <v>130338000000</v>
      </c>
      <c r="D4" s="27">
        <v>119234000000</v>
      </c>
      <c r="E4" s="27">
        <v>112624000000</v>
      </c>
      <c r="F4" s="28">
        <v>109848000000</v>
      </c>
      <c r="G4" s="20"/>
      <c r="H4" s="20"/>
      <c r="I4" s="20"/>
      <c r="J4" s="20"/>
      <c r="K4" s="20"/>
      <c r="L4" s="20"/>
      <c r="M4" s="20"/>
      <c r="N4" s="20"/>
      <c r="O4" s="20"/>
      <c r="P4" s="20"/>
      <c r="Q4" s="20"/>
      <c r="R4" s="20"/>
      <c r="S4" s="20"/>
      <c r="T4" s="20"/>
      <c r="U4" s="20"/>
      <c r="V4" s="20"/>
    </row>
    <row r="5" spans="1:22" ht="19" x14ac:dyDescent="0.25">
      <c r="A5" s="20"/>
      <c r="B5" s="29" t="s">
        <v>547</v>
      </c>
      <c r="C5" s="27">
        <v>28113000000</v>
      </c>
      <c r="D5" s="27">
        <v>28174000000</v>
      </c>
      <c r="E5" s="27">
        <v>29014000000</v>
      </c>
      <c r="F5" s="28">
        <v>28983000000</v>
      </c>
      <c r="G5" s="20"/>
      <c r="H5" s="20"/>
      <c r="I5" s="20"/>
      <c r="J5" s="20"/>
      <c r="K5" s="20"/>
      <c r="L5" s="20"/>
      <c r="M5" s="20"/>
      <c r="N5" s="20"/>
      <c r="O5" s="20"/>
      <c r="P5" s="20"/>
      <c r="Q5" s="20"/>
      <c r="R5" s="20"/>
      <c r="S5" s="20"/>
      <c r="T5" s="20"/>
      <c r="U5" s="20"/>
      <c r="V5" s="20"/>
    </row>
    <row r="6" spans="1:22" ht="19" x14ac:dyDescent="0.25">
      <c r="A6" s="20"/>
      <c r="B6" s="29" t="s">
        <v>548</v>
      </c>
      <c r="C6" s="27">
        <v>252399000000</v>
      </c>
      <c r="D6" s="27">
        <v>243197000000</v>
      </c>
      <c r="E6" s="27">
        <v>244860000000</v>
      </c>
      <c r="F6" s="28">
        <v>252496000000</v>
      </c>
      <c r="G6" s="20"/>
      <c r="H6" s="20"/>
      <c r="I6" s="20"/>
      <c r="J6" s="20"/>
      <c r="K6" s="20"/>
      <c r="L6" s="20"/>
      <c r="M6" s="20"/>
      <c r="N6" s="20"/>
      <c r="O6" s="20"/>
      <c r="P6" s="20"/>
      <c r="Q6" s="20"/>
      <c r="R6" s="20"/>
      <c r="S6" s="20"/>
      <c r="T6" s="20"/>
      <c r="U6" s="20"/>
      <c r="V6" s="20"/>
    </row>
    <row r="7" spans="1:22" ht="19" x14ac:dyDescent="0.25">
      <c r="A7" s="20"/>
      <c r="B7" s="29" t="s">
        <v>549</v>
      </c>
      <c r="C7" s="27">
        <v>92415000000</v>
      </c>
      <c r="D7" s="27">
        <v>92198000000</v>
      </c>
      <c r="E7" s="27">
        <v>87379000000</v>
      </c>
      <c r="F7" s="28">
        <v>92645000000</v>
      </c>
      <c r="G7" s="20"/>
      <c r="H7" s="20"/>
      <c r="I7" s="20"/>
      <c r="J7" s="20"/>
      <c r="K7" s="20"/>
      <c r="L7" s="20"/>
      <c r="M7" s="20"/>
      <c r="N7" s="20"/>
      <c r="O7" s="20"/>
      <c r="P7" s="20"/>
      <c r="Q7" s="20"/>
      <c r="R7" s="20"/>
      <c r="S7" s="20"/>
      <c r="T7" s="20"/>
      <c r="U7" s="20"/>
      <c r="V7" s="20"/>
    </row>
    <row r="8" spans="1:22" ht="19" x14ac:dyDescent="0.25">
      <c r="A8" s="20"/>
      <c r="B8" s="29" t="s">
        <v>550</v>
      </c>
      <c r="C8" s="27">
        <v>69413000000</v>
      </c>
      <c r="D8" s="27">
        <v>67008000000</v>
      </c>
      <c r="E8" s="27">
        <v>65590000000</v>
      </c>
      <c r="F8" s="28">
        <v>72320000000</v>
      </c>
      <c r="G8" s="20"/>
      <c r="H8" s="20"/>
      <c r="I8" s="20"/>
      <c r="J8" s="20"/>
      <c r="K8" s="20"/>
      <c r="L8" s="20"/>
      <c r="M8" s="20"/>
      <c r="N8" s="20"/>
      <c r="O8" s="20"/>
      <c r="P8" s="20"/>
      <c r="Q8" s="20"/>
      <c r="R8" s="20"/>
      <c r="S8" s="20"/>
      <c r="T8" s="20"/>
      <c r="U8" s="20"/>
      <c r="V8" s="20"/>
    </row>
    <row r="9" spans="1:22" ht="19" x14ac:dyDescent="0.25">
      <c r="A9" s="20"/>
      <c r="B9" s="29" t="s">
        <v>551</v>
      </c>
      <c r="C9" s="27">
        <v>161828000000</v>
      </c>
      <c r="D9" s="27">
        <v>159206000000</v>
      </c>
      <c r="E9" s="27">
        <v>152969000000</v>
      </c>
      <c r="F9" s="28">
        <v>164965000000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89814000000</v>
      </c>
      <c r="D12" s="27">
        <v>83135000000</v>
      </c>
      <c r="E12" s="27">
        <v>86904000000</v>
      </c>
      <c r="F12" s="28">
        <v>88763000000</v>
      </c>
      <c r="G12" s="20"/>
      <c r="H12" s="20"/>
      <c r="I12" s="20"/>
      <c r="J12" s="20"/>
      <c r="K12" s="20"/>
      <c r="L12" s="20"/>
      <c r="M12" s="20"/>
      <c r="N12" s="20"/>
      <c r="O12" s="20"/>
      <c r="P12" s="20"/>
      <c r="Q12" s="20"/>
      <c r="R12" s="20"/>
      <c r="S12" s="20"/>
      <c r="T12" s="20"/>
      <c r="U12" s="20"/>
      <c r="V12" s="20"/>
    </row>
    <row r="13" spans="1:22" ht="19" x14ac:dyDescent="0.25">
      <c r="A13" s="20"/>
      <c r="B13" s="29" t="s">
        <v>555</v>
      </c>
      <c r="C13" s="27">
        <v>90571000000</v>
      </c>
      <c r="D13" s="27">
        <v>83991000000</v>
      </c>
      <c r="E13" s="27">
        <v>91891000000</v>
      </c>
      <c r="F13" s="28">
        <v>87531000000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35726000000</v>
      </c>
      <c r="D17" s="34">
        <v>28841000000</v>
      </c>
      <c r="E17" s="34">
        <v>24181000000</v>
      </c>
      <c r="F17" s="35">
        <v>36074000000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0.27410271754975524</v>
      </c>
      <c r="D24" s="50">
        <f>D17/(D4)</f>
        <v>0.24188570374222118</v>
      </c>
      <c r="E24" s="50">
        <f>E17/(E4)</f>
        <v>0.21470556897286547</v>
      </c>
      <c r="F24" s="51">
        <f>F17/(F4)</f>
        <v>0.32839924258976039</v>
      </c>
      <c r="G24" s="46">
        <f>(IF(C24 &gt; 0.5, 100, IF(C24 &gt;= 0.2, 50, 0))) +
  (IF(D24 &gt; 0.5, 100, IF(D24 &gt;= 0.2, 50, 0))) +
  (IF(E24 &gt; 0.5, 100, IF(E24 &gt;= 0.2, 50, 0))) +
  (IF(F24 &gt; 0.5, 100, IF(F24 &gt;= 0.2, 50, 0)))</f>
        <v>200</v>
      </c>
      <c r="H24" s="47" t="s">
        <v>571</v>
      </c>
      <c r="I24" s="20"/>
      <c r="J24" s="20"/>
      <c r="K24" s="20"/>
      <c r="L24" s="20"/>
      <c r="M24" s="20"/>
      <c r="N24" s="20"/>
      <c r="O24" s="20"/>
      <c r="P24" s="20"/>
      <c r="Q24" s="20"/>
      <c r="R24" s="20"/>
      <c r="S24" s="20"/>
      <c r="T24" s="20"/>
      <c r="U24" s="20"/>
      <c r="V24" s="20"/>
    </row>
    <row r="25" spans="1:22" x14ac:dyDescent="0.2">
      <c r="A25" s="20"/>
      <c r="B25" s="39" t="s">
        <v>487</v>
      </c>
      <c r="C25" s="50">
        <f>C17/C6</f>
        <v>0.1415457272017718</v>
      </c>
      <c r="D25" s="50">
        <f>D17/D6</f>
        <v>0.11859110104154245</v>
      </c>
      <c r="E25" s="50">
        <f>E17/E6</f>
        <v>9.8754390263824224E-2</v>
      </c>
      <c r="F25" s="51">
        <f>F17/F6</f>
        <v>0.14286959001330715</v>
      </c>
      <c r="G25" s="46">
        <f>(IF(C25 &gt; 0.17, 100, IF(C25 &gt;= 0.1, 50, 0))) +
  (IF(D25 &gt; 0.17, 100, IF(D25 &gt;= 0.1, 50, 0))) +
  (IF(E25 &gt; 0.17, 100, IF(E25 &gt;= 0.1, 50, 0))) +
  (IF(F25 &gt; 0.17, 100, IF(F25 &gt;= 0.1, 50, 0)))</f>
        <v>150</v>
      </c>
      <c r="H25" s="47" t="s">
        <v>572</v>
      </c>
      <c r="I25" s="20"/>
      <c r="J25" s="20"/>
      <c r="K25" s="20"/>
      <c r="L25" s="20"/>
      <c r="M25" s="20"/>
      <c r="N25" s="20"/>
      <c r="O25" s="20"/>
      <c r="P25" s="20"/>
      <c r="Q25" s="20"/>
      <c r="R25" s="20"/>
      <c r="S25" s="20"/>
      <c r="T25" s="20"/>
      <c r="U25" s="20"/>
      <c r="V25" s="20"/>
    </row>
    <row r="26" spans="1:22" x14ac:dyDescent="0.2">
      <c r="A26" s="20"/>
      <c r="B26" s="39" t="s">
        <v>489</v>
      </c>
      <c r="C26" s="50">
        <f>C8/C6</f>
        <v>0.27501297548722459</v>
      </c>
      <c r="D26" s="50">
        <f>D8/D6</f>
        <v>0.27552971459351883</v>
      </c>
      <c r="E26" s="50">
        <f>E8/E6</f>
        <v>0.26786735277301316</v>
      </c>
      <c r="F26" s="51">
        <f>F8/F6</f>
        <v>0.28642037893669603</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1.7867529341621491</v>
      </c>
      <c r="D27" s="50">
        <f>D9/(D13+D10)</f>
        <v>1.895512614446786</v>
      </c>
      <c r="E27" s="50">
        <f>E9/(E13+E10)</f>
        <v>1.6646788042354528</v>
      </c>
      <c r="F27" s="51">
        <f>F9/(F13+F10)</f>
        <v>1.8846465823536804</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5.3420336371561026E-3</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0.39445297059765266</v>
      </c>
      <c r="D31" s="50">
        <f>D17/(D13+D10)</f>
        <v>0.34338202902691956</v>
      </c>
      <c r="E31" s="50">
        <f>E17/(E13+E10)</f>
        <v>0.26314873056120841</v>
      </c>
      <c r="F31" s="51">
        <f>F17/(F13+F10)</f>
        <v>0.41212827455415796</v>
      </c>
      <c r="G31" s="46">
        <f>(IF(C31 &gt; 0.23, 100, 0)) +
  (IF(D31 &gt; 0.23, 100, 0)) +
  (IF(E31 &gt; 0.23, 100, 0)) +
  (IF(F31 &gt; 0.23, 100, 0))</f>
        <v>400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6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599</v>
      </c>
      <c r="D2" s="23" t="s">
        <v>600</v>
      </c>
      <c r="E2" s="23" t="s">
        <v>601</v>
      </c>
      <c r="F2" s="23" t="s">
        <v>602</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0.35041666666666665</v>
      </c>
      <c r="J2" s="20"/>
      <c r="K2" s="20"/>
      <c r="L2" s="20"/>
      <c r="M2" s="20"/>
      <c r="N2" s="20"/>
      <c r="O2" s="20"/>
      <c r="P2" s="20"/>
      <c r="Q2" s="20"/>
      <c r="R2" s="20"/>
      <c r="S2" s="20"/>
      <c r="T2" s="20"/>
      <c r="U2" s="20"/>
      <c r="V2" s="20"/>
    </row>
    <row r="3" spans="1:22" ht="19" x14ac:dyDescent="0.25">
      <c r="A3" s="20"/>
      <c r="B3" s="26" t="s">
        <v>545</v>
      </c>
      <c r="C3" s="27">
        <v>1963000000</v>
      </c>
      <c r="D3" s="27">
        <v>1742000000</v>
      </c>
      <c r="E3" s="27">
        <v>1331000000</v>
      </c>
      <c r="F3" s="28">
        <v>1583000000</v>
      </c>
      <c r="G3" s="20"/>
      <c r="H3" s="20"/>
      <c r="I3" s="20"/>
      <c r="J3" s="20"/>
      <c r="K3" s="20"/>
      <c r="L3" s="20"/>
      <c r="M3" s="20"/>
      <c r="N3" s="20"/>
      <c r="O3" s="20"/>
      <c r="P3" s="20"/>
      <c r="Q3" s="20"/>
      <c r="R3" s="20"/>
      <c r="S3" s="20"/>
      <c r="T3" s="20"/>
      <c r="U3" s="20"/>
      <c r="V3" s="20"/>
    </row>
    <row r="4" spans="1:22" ht="19" x14ac:dyDescent="0.25">
      <c r="A4" s="20"/>
      <c r="B4" s="29" t="s">
        <v>546</v>
      </c>
      <c r="C4" s="27">
        <v>34941000000</v>
      </c>
      <c r="D4" s="27">
        <v>33596000000</v>
      </c>
      <c r="E4" s="27">
        <v>32624000000</v>
      </c>
      <c r="F4" s="28">
        <v>32078000000</v>
      </c>
      <c r="G4" s="20"/>
      <c r="H4" s="20"/>
      <c r="I4" s="20"/>
      <c r="J4" s="20"/>
      <c r="K4" s="20"/>
      <c r="L4" s="20"/>
      <c r="M4" s="20"/>
      <c r="N4" s="20"/>
      <c r="O4" s="20"/>
      <c r="P4" s="20"/>
      <c r="Q4" s="20"/>
      <c r="R4" s="20"/>
      <c r="S4" s="20"/>
      <c r="T4" s="20"/>
      <c r="U4" s="20"/>
      <c r="V4" s="20"/>
    </row>
    <row r="5" spans="1:22" ht="19" x14ac:dyDescent="0.25">
      <c r="A5" s="20"/>
      <c r="B5" s="29" t="s">
        <v>547</v>
      </c>
      <c r="C5" s="27">
        <v>77067000000</v>
      </c>
      <c r="D5" s="27">
        <v>77897000000</v>
      </c>
      <c r="E5" s="27">
        <v>78071000000</v>
      </c>
      <c r="F5" s="28">
        <v>77689000000</v>
      </c>
      <c r="G5" s="20"/>
      <c r="H5" s="20"/>
      <c r="I5" s="20"/>
      <c r="J5" s="20"/>
      <c r="K5" s="20"/>
      <c r="L5" s="20"/>
      <c r="M5" s="20"/>
      <c r="N5" s="20"/>
      <c r="O5" s="20"/>
      <c r="P5" s="20"/>
      <c r="Q5" s="20"/>
      <c r="R5" s="20"/>
      <c r="S5" s="20"/>
      <c r="T5" s="20"/>
      <c r="U5" s="20"/>
      <c r="V5" s="20"/>
    </row>
    <row r="6" spans="1:22" ht="19" x14ac:dyDescent="0.25">
      <c r="A6" s="20"/>
      <c r="B6" s="29" t="s">
        <v>548</v>
      </c>
      <c r="C6" s="27">
        <v>205579000000</v>
      </c>
      <c r="D6" s="27">
        <v>203631000000</v>
      </c>
      <c r="E6" s="27">
        <v>203609000000</v>
      </c>
      <c r="F6" s="28">
        <v>201549000000</v>
      </c>
      <c r="G6" s="20"/>
      <c r="H6" s="20"/>
      <c r="I6" s="20"/>
      <c r="J6" s="20"/>
      <c r="K6" s="20"/>
      <c r="L6" s="20"/>
      <c r="M6" s="20"/>
      <c r="N6" s="20"/>
      <c r="O6" s="20"/>
      <c r="P6" s="20"/>
      <c r="Q6" s="20"/>
      <c r="R6" s="20"/>
      <c r="S6" s="20"/>
      <c r="T6" s="20"/>
      <c r="U6" s="20"/>
      <c r="V6" s="20"/>
    </row>
    <row r="7" spans="1:22" ht="19" x14ac:dyDescent="0.25">
      <c r="A7" s="20"/>
      <c r="B7" s="29" t="s">
        <v>549</v>
      </c>
      <c r="C7" s="27">
        <v>31139000000</v>
      </c>
      <c r="D7" s="27">
        <v>29073000000</v>
      </c>
      <c r="E7" s="27">
        <v>31077000000</v>
      </c>
      <c r="F7" s="28">
        <v>26628000000</v>
      </c>
      <c r="G7" s="20"/>
      <c r="H7" s="20"/>
      <c r="I7" s="20"/>
      <c r="J7" s="20"/>
      <c r="K7" s="20"/>
      <c r="L7" s="20"/>
      <c r="M7" s="20"/>
      <c r="N7" s="20"/>
      <c r="O7" s="20"/>
      <c r="P7" s="20"/>
      <c r="Q7" s="20"/>
      <c r="R7" s="20"/>
      <c r="S7" s="20"/>
      <c r="T7" s="20"/>
      <c r="U7" s="20"/>
      <c r="V7" s="20"/>
    </row>
    <row r="8" spans="1:22" ht="19" x14ac:dyDescent="0.25">
      <c r="A8" s="20"/>
      <c r="B8" s="29" t="s">
        <v>550</v>
      </c>
      <c r="C8" s="27">
        <v>61428000000</v>
      </c>
      <c r="D8" s="27">
        <v>66180000000</v>
      </c>
      <c r="E8" s="27">
        <v>70308000000</v>
      </c>
      <c r="F8" s="28">
        <v>77409000000</v>
      </c>
      <c r="G8" s="20"/>
      <c r="H8" s="20"/>
      <c r="I8" s="20"/>
      <c r="J8" s="20"/>
      <c r="K8" s="20"/>
      <c r="L8" s="20"/>
      <c r="M8" s="20"/>
      <c r="N8" s="20"/>
      <c r="O8" s="20"/>
      <c r="P8" s="20"/>
      <c r="Q8" s="20"/>
      <c r="R8" s="20"/>
      <c r="S8" s="20"/>
      <c r="T8" s="20"/>
      <c r="U8" s="20"/>
      <c r="V8" s="20"/>
    </row>
    <row r="9" spans="1:22" ht="19" x14ac:dyDescent="0.25">
      <c r="A9" s="20"/>
      <c r="B9" s="29" t="s">
        <v>551</v>
      </c>
      <c r="C9" s="27">
        <v>92567000000</v>
      </c>
      <c r="D9" s="27">
        <v>95253000000</v>
      </c>
      <c r="E9" s="27">
        <v>101385000000</v>
      </c>
      <c r="F9" s="28">
        <v>104037000000</v>
      </c>
      <c r="G9" s="20"/>
      <c r="H9" s="20"/>
      <c r="I9" s="20"/>
      <c r="J9" s="20"/>
      <c r="K9" s="20"/>
      <c r="L9" s="20"/>
      <c r="M9" s="20"/>
      <c r="N9" s="20"/>
      <c r="O9" s="20"/>
      <c r="P9" s="20"/>
      <c r="Q9" s="20"/>
      <c r="R9" s="20"/>
      <c r="S9" s="20"/>
      <c r="T9" s="20"/>
      <c r="U9" s="20"/>
      <c r="V9" s="20"/>
    </row>
    <row r="10" spans="1:22" ht="19" x14ac:dyDescent="0.25">
      <c r="A10" s="20"/>
      <c r="B10" s="29" t="s">
        <v>552</v>
      </c>
      <c r="C10" s="27">
        <v>907000000</v>
      </c>
      <c r="D10" s="27">
        <v>907000000</v>
      </c>
      <c r="E10" s="27">
        <v>907000000</v>
      </c>
      <c r="F10" s="28">
        <v>907000000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46093000000</v>
      </c>
      <c r="D12" s="27">
        <v>43636000000</v>
      </c>
      <c r="E12" s="27">
        <v>40429000000</v>
      </c>
      <c r="F12" s="28">
        <v>38315000000</v>
      </c>
      <c r="G12" s="20"/>
      <c r="H12" s="20"/>
      <c r="I12" s="20"/>
      <c r="J12" s="20"/>
      <c r="K12" s="20"/>
      <c r="L12" s="20"/>
      <c r="M12" s="20"/>
      <c r="N12" s="20"/>
      <c r="O12" s="20"/>
      <c r="P12" s="20"/>
      <c r="Q12" s="20"/>
      <c r="R12" s="20"/>
      <c r="S12" s="20"/>
      <c r="T12" s="20"/>
      <c r="U12" s="20"/>
      <c r="V12" s="20"/>
    </row>
    <row r="13" spans="1:22" ht="19" x14ac:dyDescent="0.25">
      <c r="A13" s="20"/>
      <c r="B13" s="29" t="s">
        <v>555</v>
      </c>
      <c r="C13" s="27">
        <v>113012000000</v>
      </c>
      <c r="D13" s="27">
        <v>108378000000</v>
      </c>
      <c r="E13" s="27">
        <v>102224000000</v>
      </c>
      <c r="F13" s="28">
        <v>97512000000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9866000000</v>
      </c>
      <c r="D17" s="34">
        <v>6010000000</v>
      </c>
      <c r="E17" s="34">
        <v>5567000000</v>
      </c>
      <c r="F17" s="35">
        <v>7618000000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Fail</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0.28236169542943818</v>
      </c>
      <c r="D24" s="50">
        <f>D17/(D4)</f>
        <v>0.17889034408858198</v>
      </c>
      <c r="E24" s="50">
        <f>E17/(E4)</f>
        <v>0.17064124570868072</v>
      </c>
      <c r="F24" s="51">
        <f>F17/(F4)</f>
        <v>0.23748363364299521</v>
      </c>
      <c r="G24" s="46">
        <f>(IF(C24 &gt; 0.5, 100, IF(C24 &gt;= 0.2, 50, 0))) +
  (IF(D24 &gt; 0.5, 100, IF(D24 &gt;= 0.2, 50, 0))) +
  (IF(E24 &gt; 0.5, 100, IF(E24 &gt;= 0.2, 50, 0))) +
  (IF(F24 &gt; 0.5, 100, IF(F24 &gt;= 0.2, 50, 0)))</f>
        <v>100</v>
      </c>
      <c r="H24" s="47" t="s">
        <v>571</v>
      </c>
      <c r="I24" s="20"/>
      <c r="J24" s="20"/>
      <c r="K24" s="20"/>
      <c r="L24" s="20"/>
      <c r="M24" s="20"/>
      <c r="N24" s="20"/>
      <c r="O24" s="20"/>
      <c r="P24" s="20"/>
      <c r="Q24" s="20"/>
      <c r="R24" s="20"/>
      <c r="S24" s="20"/>
      <c r="T24" s="20"/>
      <c r="U24" s="20"/>
      <c r="V24" s="20"/>
    </row>
    <row r="25" spans="1:22" x14ac:dyDescent="0.2">
      <c r="A25" s="20"/>
      <c r="B25" s="39" t="s">
        <v>487</v>
      </c>
      <c r="C25" s="50">
        <f>C17/C6</f>
        <v>4.7991283156353516E-2</v>
      </c>
      <c r="D25" s="50">
        <f>D17/D6</f>
        <v>2.9514170239305412E-2</v>
      </c>
      <c r="E25" s="50">
        <f>E17/E6</f>
        <v>2.7341620458820583E-2</v>
      </c>
      <c r="F25" s="51">
        <f>F17/F6</f>
        <v>3.7797260219599206E-2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0.29880483901565824</v>
      </c>
      <c r="D26" s="50">
        <f>D8/D6</f>
        <v>0.32499963168672746</v>
      </c>
      <c r="E26" s="50">
        <f>E8/E6</f>
        <v>0.3453089008835562</v>
      </c>
      <c r="F26" s="51">
        <f>F8/F6</f>
        <v>0.3840703749460429</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0.81256857942924354</v>
      </c>
      <c r="D27" s="50">
        <f>D9/(D13+D10)</f>
        <v>0.87160177517500115</v>
      </c>
      <c r="E27" s="50">
        <f>E9/(E13+E10)</f>
        <v>0.98307007592285545</v>
      </c>
      <c r="F27" s="51">
        <f>F9/(F13+F10)</f>
        <v>1.0570824739125575</v>
      </c>
      <c r="G27" s="46">
        <f>(IF(C27 &lt; 0.8, 100, IF(C27 &lt; 1, 50, 0))) +
  (IF(D27 &lt; 0.8, 100, IF(D27 &lt; 1, 50, 0))) +
  (IF(E27 &lt; 0.8, 100, IF(E27 &lt; 1, 50, 0))) +
  (IF(F27 &lt; 0.8, 100, IF(F27 &lt; 1, 50, 0)))</f>
        <v>150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6.3601726807734876E-2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8.6605395061403273E-2</v>
      </c>
      <c r="D31" s="50">
        <f>D17/(D13+D10)</f>
        <v>5.4993823489042415E-2</v>
      </c>
      <c r="E31" s="50">
        <f>E17/(E13+E10)</f>
        <v>5.3979889654904925E-2</v>
      </c>
      <c r="F31" s="51">
        <f>F17/(F13+F10)</f>
        <v>7.74037533403103E-2</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7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0.22875000000000001</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5957000000</v>
      </c>
      <c r="D4" s="27">
        <v>5301000000</v>
      </c>
      <c r="E4" s="27">
        <v>1336000000</v>
      </c>
      <c r="F4" s="28">
        <v>1206000000</v>
      </c>
      <c r="G4" s="20"/>
      <c r="H4" s="20"/>
      <c r="I4" s="20"/>
      <c r="J4" s="20"/>
      <c r="K4" s="20"/>
      <c r="L4" s="20"/>
      <c r="M4" s="20"/>
      <c r="N4" s="20"/>
      <c r="O4" s="20"/>
      <c r="P4" s="20"/>
      <c r="Q4" s="20"/>
      <c r="R4" s="20"/>
      <c r="S4" s="20"/>
      <c r="T4" s="20"/>
      <c r="U4" s="20"/>
      <c r="V4" s="20"/>
    </row>
    <row r="5" spans="1:22" ht="19" x14ac:dyDescent="0.25">
      <c r="A5" s="20"/>
      <c r="B5" s="29" t="s">
        <v>547</v>
      </c>
      <c r="C5" s="27">
        <v>34969000000</v>
      </c>
      <c r="D5" s="27">
        <v>34438000000</v>
      </c>
      <c r="E5" s="27">
        <v>12912000000</v>
      </c>
      <c r="F5" s="28">
        <v>13070000000</v>
      </c>
      <c r="G5" s="20"/>
      <c r="H5" s="20"/>
      <c r="I5" s="20"/>
      <c r="J5" s="20"/>
      <c r="K5" s="20"/>
      <c r="L5" s="20"/>
      <c r="M5" s="20"/>
      <c r="N5" s="20"/>
      <c r="O5" s="20"/>
      <c r="P5" s="20"/>
      <c r="Q5" s="20"/>
      <c r="R5" s="20"/>
      <c r="S5" s="20"/>
      <c r="T5" s="20"/>
      <c r="U5" s="20"/>
      <c r="V5" s="20"/>
    </row>
    <row r="6" spans="1:22" ht="19" x14ac:dyDescent="0.25">
      <c r="A6" s="20"/>
      <c r="B6" s="29" t="s">
        <v>548</v>
      </c>
      <c r="C6" s="27">
        <v>122757000000</v>
      </c>
      <c r="D6" s="27">
        <v>134001000000</v>
      </c>
      <c r="E6" s="27">
        <v>34427000000</v>
      </c>
      <c r="F6" s="28">
        <v>34087000000</v>
      </c>
      <c r="G6" s="20"/>
      <c r="H6" s="20"/>
      <c r="I6" s="20"/>
      <c r="J6" s="20"/>
      <c r="K6" s="20"/>
      <c r="L6" s="20"/>
      <c r="M6" s="20"/>
      <c r="N6" s="20"/>
      <c r="O6" s="20"/>
      <c r="P6" s="20"/>
      <c r="Q6" s="20"/>
      <c r="R6" s="20"/>
      <c r="S6" s="20"/>
      <c r="T6" s="20"/>
      <c r="U6" s="20"/>
      <c r="V6" s="20"/>
    </row>
    <row r="7" spans="1:22" ht="19" x14ac:dyDescent="0.25">
      <c r="A7" s="20"/>
      <c r="B7" s="29" t="s">
        <v>549</v>
      </c>
      <c r="C7" s="27">
        <v>15332000000</v>
      </c>
      <c r="D7" s="27">
        <v>15017000000</v>
      </c>
      <c r="E7" s="27">
        <v>3459000000</v>
      </c>
      <c r="F7" s="28">
        <v>3082000000</v>
      </c>
      <c r="G7" s="20"/>
      <c r="H7" s="20"/>
      <c r="I7" s="20"/>
      <c r="J7" s="20"/>
      <c r="K7" s="20"/>
      <c r="L7" s="20"/>
      <c r="M7" s="20"/>
      <c r="N7" s="20"/>
      <c r="O7" s="20"/>
      <c r="P7" s="20"/>
      <c r="Q7" s="20"/>
      <c r="R7" s="20"/>
      <c r="S7" s="20"/>
      <c r="T7" s="20"/>
      <c r="U7" s="20"/>
      <c r="V7" s="20"/>
    </row>
    <row r="8" spans="1:22" ht="19" x14ac:dyDescent="0.25">
      <c r="A8" s="20"/>
      <c r="B8" s="29" t="s">
        <v>550</v>
      </c>
      <c r="C8" s="27">
        <v>60953000000</v>
      </c>
      <c r="D8" s="27">
        <v>70317000000</v>
      </c>
      <c r="E8" s="27">
        <v>17572000000</v>
      </c>
      <c r="F8" s="28">
        <v>18622000000</v>
      </c>
      <c r="G8" s="20"/>
      <c r="H8" s="20"/>
      <c r="I8" s="20"/>
      <c r="J8" s="20"/>
      <c r="K8" s="20"/>
      <c r="L8" s="20"/>
      <c r="M8" s="20"/>
      <c r="N8" s="20"/>
      <c r="O8" s="20"/>
      <c r="P8" s="20"/>
      <c r="Q8" s="20"/>
      <c r="R8" s="20"/>
      <c r="S8" s="20"/>
      <c r="T8" s="20"/>
      <c r="U8" s="20"/>
      <c r="V8" s="20"/>
    </row>
    <row r="9" spans="1:22" ht="19" x14ac:dyDescent="0.25">
      <c r="A9" s="20"/>
      <c r="B9" s="29" t="s">
        <v>551</v>
      </c>
      <c r="C9" s="27">
        <v>76285000000</v>
      </c>
      <c r="D9" s="27">
        <v>85334000000</v>
      </c>
      <c r="E9" s="27">
        <v>21031000000</v>
      </c>
      <c r="F9" s="28">
        <v>21704000000</v>
      </c>
      <c r="G9" s="20"/>
      <c r="H9" s="20"/>
      <c r="I9" s="20"/>
      <c r="J9" s="20"/>
      <c r="K9" s="20"/>
      <c r="L9" s="20"/>
      <c r="M9" s="20"/>
      <c r="N9" s="20"/>
      <c r="O9" s="20"/>
      <c r="P9" s="20"/>
      <c r="Q9" s="20"/>
      <c r="R9" s="20"/>
      <c r="S9" s="20"/>
      <c r="T9" s="20"/>
      <c r="U9" s="20"/>
      <c r="V9" s="20"/>
    </row>
    <row r="10" spans="1:22" ht="19" x14ac:dyDescent="0.25">
      <c r="A10" s="20"/>
      <c r="B10" s="29" t="s">
        <v>552</v>
      </c>
      <c r="C10" s="27">
        <v>8244000000</v>
      </c>
      <c r="D10" s="27">
        <v>8244000000</v>
      </c>
      <c r="E10" s="27">
        <v>8244000000</v>
      </c>
      <c r="F10" s="28">
        <v>8244000000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-928000000</v>
      </c>
      <c r="D12" s="27">
        <v>2205000000</v>
      </c>
      <c r="E12" s="27">
        <v>9580000000</v>
      </c>
      <c r="F12" s="28">
        <v>8543000000</v>
      </c>
      <c r="G12" s="20"/>
      <c r="H12" s="20"/>
      <c r="I12" s="20"/>
      <c r="J12" s="20"/>
      <c r="K12" s="20"/>
      <c r="L12" s="20"/>
      <c r="M12" s="20"/>
      <c r="N12" s="20"/>
      <c r="O12" s="20"/>
      <c r="P12" s="20"/>
      <c r="Q12" s="20"/>
      <c r="R12" s="20"/>
      <c r="S12" s="20"/>
      <c r="T12" s="20"/>
      <c r="U12" s="20"/>
      <c r="V12" s="20"/>
    </row>
    <row r="13" spans="1:22" ht="19" x14ac:dyDescent="0.25">
      <c r="A13" s="20"/>
      <c r="B13" s="29" t="s">
        <v>555</v>
      </c>
      <c r="C13" s="27">
        <v>46472000000</v>
      </c>
      <c r="D13" s="27">
        <v>48667000000</v>
      </c>
      <c r="E13" s="27">
        <v>13396000000</v>
      </c>
      <c r="F13" s="28">
        <v>12383000000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7477000000</v>
      </c>
      <c r="D17" s="34">
        <v>4304000000</v>
      </c>
      <c r="E17" s="34">
        <v>2798000000</v>
      </c>
      <c r="F17" s="35">
        <v>2739000000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1.255161994292429</v>
      </c>
      <c r="D24" s="50">
        <f>D17/(D4)</f>
        <v>0.81192227881531787</v>
      </c>
      <c r="E24" s="50">
        <f>E17/(E4)</f>
        <v>2.0943113772455089</v>
      </c>
      <c r="F24" s="51">
        <f>F17/(F4)</f>
        <v>2.2711442786069651</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6.0908950202432449E-2</v>
      </c>
      <c r="D25" s="50">
        <f>D17/D6</f>
        <v>3.2119163289826197E-2</v>
      </c>
      <c r="E25" s="50">
        <f>E17/E6</f>
        <v>8.1273419118714968E-2</v>
      </c>
      <c r="F25" s="51">
        <f>F17/F6</f>
        <v>8.0353213835186441E-2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0.49653380255301122</v>
      </c>
      <c r="D26" s="50">
        <f>D8/D6</f>
        <v>0.52474981529988585</v>
      </c>
      <c r="E26" s="50">
        <f>E8/E6</f>
        <v>0.51041333836814129</v>
      </c>
      <c r="F26" s="51">
        <f>F8/F6</f>
        <v>0.54630797664798902</v>
      </c>
      <c r="G26" s="46">
        <f>(IF(C26 &lt; 0.5, 100, 0)) +
  (IF(D26 &lt; 0.5, 100, 0)) +
  (IF(E26 &lt; 0.5, 100, 0)) +
  (IF(F26 &lt; 0.5, 100, 0))</f>
        <v>100</v>
      </c>
      <c r="H26" s="47" t="s">
        <v>573</v>
      </c>
      <c r="I26" s="20"/>
      <c r="J26" s="20"/>
      <c r="K26" s="20"/>
      <c r="L26" s="20"/>
      <c r="M26" s="20"/>
      <c r="N26" s="20"/>
      <c r="O26" s="20"/>
      <c r="P26" s="20"/>
      <c r="Q26" s="20"/>
      <c r="R26" s="20"/>
      <c r="S26" s="20"/>
      <c r="T26" s="20"/>
      <c r="U26" s="20"/>
      <c r="V26" s="20"/>
    </row>
    <row r="27" spans="1:22" x14ac:dyDescent="0.2">
      <c r="A27" s="20"/>
      <c r="B27" s="39" t="s">
        <v>574</v>
      </c>
      <c r="C27" s="50">
        <f>C9/(C13+C10)</f>
        <v>1.3941991373638425</v>
      </c>
      <c r="D27" s="50">
        <f>D9/(D13+D10)</f>
        <v>1.4994289328952224</v>
      </c>
      <c r="E27" s="50">
        <f>E9/(E13+E10)</f>
        <v>0.97185767097966724</v>
      </c>
      <c r="F27" s="51">
        <f>F9/(F13+F10)</f>
        <v>1.0522131187278809</v>
      </c>
      <c r="G27" s="46">
        <f>(IF(C27 &lt; 0.8, 100, IF(C27 &lt; 1, 50, 0))) +
  (IF(D27 &lt; 0.8, 100, IF(D27 &lt; 1, 50, 0))) +
  (IF(E27 &lt; 0.8, 100, IF(E27 &lt; 1, 50, 0))) +
  (IF(F27 &lt; 0.8, 100, IF(F27 &lt; 1, 50, 0)))</f>
        <v>50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-0.68976957779652859</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0.1366510709847211</v>
      </c>
      <c r="D31" s="50">
        <f>D17/(D13+D10)</f>
        <v>7.5626855968090531E-2</v>
      </c>
      <c r="E31" s="50">
        <f>E17/(E13+E10)</f>
        <v>0.12929759704251387</v>
      </c>
      <c r="F31" s="51">
        <f>F17/(F13+F10)</f>
        <v>0.13278712367285597</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8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0.5575</v>
      </c>
      <c r="J2" s="20"/>
      <c r="K2" s="20"/>
      <c r="L2" s="20"/>
      <c r="M2" s="20"/>
      <c r="N2" s="20"/>
      <c r="O2" s="20"/>
      <c r="P2" s="20"/>
      <c r="Q2" s="20"/>
      <c r="R2" s="20"/>
      <c r="S2" s="20"/>
      <c r="T2" s="20"/>
      <c r="U2" s="20"/>
      <c r="V2" s="20"/>
    </row>
    <row r="3" spans="1:22" ht="19" x14ac:dyDescent="0.25">
      <c r="A3" s="20"/>
      <c r="B3" s="26" t="s">
        <v>545</v>
      </c>
      <c r="C3" s="27">
        <v>173000000</v>
      </c>
      <c r="D3" s="27">
        <v>164000000</v>
      </c>
      <c r="E3" s="27">
        <v>135000000</v>
      </c>
      <c r="F3" s="28">
        <v>124000000</v>
      </c>
      <c r="G3" s="20"/>
      <c r="H3" s="20"/>
      <c r="I3" s="20"/>
      <c r="J3" s="20"/>
      <c r="K3" s="20"/>
      <c r="L3" s="20"/>
      <c r="M3" s="20"/>
      <c r="N3" s="20"/>
      <c r="O3" s="20"/>
      <c r="P3" s="20"/>
      <c r="Q3" s="20"/>
      <c r="R3" s="20"/>
      <c r="S3" s="20"/>
      <c r="T3" s="20"/>
      <c r="U3" s="20"/>
      <c r="V3" s="20"/>
    </row>
    <row r="4" spans="1:22" ht="19" x14ac:dyDescent="0.25">
      <c r="A4" s="20"/>
      <c r="B4" s="29" t="s">
        <v>546</v>
      </c>
      <c r="C4" s="27">
        <v>16968000000</v>
      </c>
      <c r="D4" s="27">
        <v>15719000000</v>
      </c>
      <c r="E4" s="27">
        <v>14419000000</v>
      </c>
      <c r="F4" s="28">
        <v>14148000000</v>
      </c>
      <c r="G4" s="20"/>
      <c r="H4" s="20"/>
      <c r="I4" s="20"/>
      <c r="J4" s="20"/>
      <c r="K4" s="20"/>
      <c r="L4" s="20"/>
      <c r="M4" s="20"/>
      <c r="N4" s="20"/>
      <c r="O4" s="20"/>
      <c r="P4" s="20"/>
      <c r="Q4" s="20"/>
      <c r="R4" s="20"/>
      <c r="S4" s="20"/>
      <c r="T4" s="20"/>
      <c r="U4" s="20"/>
      <c r="V4" s="20"/>
    </row>
    <row r="5" spans="1:22" ht="19" x14ac:dyDescent="0.25">
      <c r="A5" s="20"/>
      <c r="B5" s="29" t="s">
        <v>547</v>
      </c>
      <c r="C5" s="27">
        <v>9254000000</v>
      </c>
      <c r="D5" s="27">
        <v>9323000000</v>
      </c>
      <c r="E5" s="27">
        <v>9028000000</v>
      </c>
      <c r="F5" s="28">
        <v>8994000000</v>
      </c>
      <c r="G5" s="20"/>
      <c r="H5" s="20"/>
      <c r="I5" s="20"/>
      <c r="J5" s="20"/>
      <c r="K5" s="20"/>
      <c r="L5" s="20"/>
      <c r="M5" s="20"/>
      <c r="N5" s="20"/>
      <c r="O5" s="20"/>
      <c r="P5" s="20"/>
      <c r="Q5" s="20"/>
      <c r="R5" s="20"/>
      <c r="S5" s="20"/>
      <c r="T5" s="20"/>
      <c r="U5" s="20"/>
      <c r="V5" s="20"/>
    </row>
    <row r="6" spans="1:22" ht="19" x14ac:dyDescent="0.25">
      <c r="A6" s="20"/>
      <c r="B6" s="29" t="s">
        <v>548</v>
      </c>
      <c r="C6" s="27">
        <v>32823000000</v>
      </c>
      <c r="D6" s="27">
        <v>31367000000</v>
      </c>
      <c r="E6" s="27">
        <v>29097000000</v>
      </c>
      <c r="F6" s="28">
        <v>29345000000</v>
      </c>
      <c r="G6" s="20"/>
      <c r="H6" s="20"/>
      <c r="I6" s="20"/>
      <c r="J6" s="20"/>
      <c r="K6" s="20"/>
      <c r="L6" s="20"/>
      <c r="M6" s="20"/>
      <c r="N6" s="20"/>
      <c r="O6" s="20"/>
      <c r="P6" s="20"/>
      <c r="Q6" s="20"/>
      <c r="R6" s="20"/>
      <c r="S6" s="20"/>
      <c r="T6" s="20"/>
      <c r="U6" s="20"/>
      <c r="V6" s="20"/>
    </row>
    <row r="7" spans="1:22" ht="19" x14ac:dyDescent="0.25">
      <c r="A7" s="20"/>
      <c r="B7" s="29" t="s">
        <v>549</v>
      </c>
      <c r="C7" s="27">
        <v>4226000000</v>
      </c>
      <c r="D7" s="27">
        <v>4394000000</v>
      </c>
      <c r="E7" s="27">
        <v>4082000000</v>
      </c>
      <c r="F7" s="28">
        <v>3553000000</v>
      </c>
      <c r="G7" s="20"/>
      <c r="H7" s="20"/>
      <c r="I7" s="20"/>
      <c r="J7" s="20"/>
      <c r="K7" s="20"/>
      <c r="L7" s="20"/>
      <c r="M7" s="20"/>
      <c r="N7" s="20"/>
      <c r="O7" s="20"/>
      <c r="P7" s="20"/>
      <c r="Q7" s="20"/>
      <c r="R7" s="20"/>
      <c r="S7" s="20"/>
      <c r="T7" s="20"/>
      <c r="U7" s="20"/>
      <c r="V7" s="20"/>
    </row>
    <row r="8" spans="1:22" ht="19" x14ac:dyDescent="0.25">
      <c r="A8" s="20"/>
      <c r="B8" s="29" t="s">
        <v>550</v>
      </c>
      <c r="C8" s="27">
        <v>21701000000</v>
      </c>
      <c r="D8" s="27">
        <v>20109000000</v>
      </c>
      <c r="E8" s="27">
        <v>17889000000</v>
      </c>
      <c r="F8" s="28">
        <v>18338000000</v>
      </c>
      <c r="G8" s="20"/>
      <c r="H8" s="20"/>
      <c r="I8" s="20"/>
      <c r="J8" s="20"/>
      <c r="K8" s="20"/>
      <c r="L8" s="20"/>
      <c r="M8" s="20"/>
      <c r="N8" s="20"/>
      <c r="O8" s="20"/>
      <c r="P8" s="20"/>
      <c r="Q8" s="20"/>
      <c r="R8" s="20"/>
      <c r="S8" s="20"/>
      <c r="T8" s="20"/>
      <c r="U8" s="20"/>
      <c r="V8" s="20"/>
    </row>
    <row r="9" spans="1:22" ht="19" x14ac:dyDescent="0.25">
      <c r="A9" s="20"/>
      <c r="B9" s="29" t="s">
        <v>551</v>
      </c>
      <c r="C9" s="27">
        <v>25927000000</v>
      </c>
      <c r="D9" s="27">
        <v>24503000000</v>
      </c>
      <c r="E9" s="27">
        <v>21971000000</v>
      </c>
      <c r="F9" s="28">
        <v>21891000000</v>
      </c>
      <c r="G9" s="20"/>
      <c r="H9" s="20"/>
      <c r="I9" s="20"/>
      <c r="J9" s="20"/>
      <c r="K9" s="20"/>
      <c r="L9" s="20"/>
      <c r="M9" s="20"/>
      <c r="N9" s="20"/>
      <c r="O9" s="20"/>
      <c r="P9" s="20"/>
      <c r="Q9" s="20"/>
      <c r="R9" s="20"/>
      <c r="S9" s="20"/>
      <c r="T9" s="20"/>
      <c r="U9" s="20"/>
      <c r="V9" s="20"/>
    </row>
    <row r="10" spans="1:22" ht="19" x14ac:dyDescent="0.25">
      <c r="A10" s="20"/>
      <c r="B10" s="29" t="s">
        <v>552</v>
      </c>
      <c r="C10" s="27">
        <v>12751000000</v>
      </c>
      <c r="D10" s="27">
        <v>11569000000</v>
      </c>
      <c r="E10" s="27">
        <v>10072000000</v>
      </c>
      <c r="F10" s="28">
        <v>8881000000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14334000000</v>
      </c>
      <c r="D12" s="27">
        <v>13167000000</v>
      </c>
      <c r="E12" s="27">
        <v>12004000000</v>
      </c>
      <c r="F12" s="28">
        <v>11159000000</v>
      </c>
      <c r="G12" s="20"/>
      <c r="H12" s="20"/>
      <c r="I12" s="20"/>
      <c r="J12" s="20"/>
      <c r="K12" s="20"/>
      <c r="L12" s="20"/>
      <c r="M12" s="20"/>
      <c r="N12" s="20"/>
      <c r="O12" s="20"/>
      <c r="P12" s="20"/>
      <c r="Q12" s="20"/>
      <c r="R12" s="20"/>
      <c r="S12" s="20"/>
      <c r="T12" s="20"/>
      <c r="U12" s="20"/>
      <c r="V12" s="20"/>
    </row>
    <row r="13" spans="1:22" ht="19" x14ac:dyDescent="0.25">
      <c r="A13" s="20"/>
      <c r="B13" s="29" t="s">
        <v>555</v>
      </c>
      <c r="C13" s="27">
        <v>6896000000</v>
      </c>
      <c r="D13" s="27">
        <v>6864000000</v>
      </c>
      <c r="E13" s="27">
        <v>7126000000</v>
      </c>
      <c r="F13" s="28">
        <v>7454000000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4719000000</v>
      </c>
      <c r="D17" s="34">
        <v>4536000000</v>
      </c>
      <c r="E17" s="34">
        <v>4338000000</v>
      </c>
      <c r="F17" s="35">
        <v>3403000000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Fail</v>
      </c>
      <c r="G23" s="46">
        <f>(COUNTIF(C23:F23, "Pass") * 100) + (COUNTIF(C23:F23, "Fail") * 0)</f>
        <v>300</v>
      </c>
      <c r="H23" s="47" t="s">
        <v>570</v>
      </c>
      <c r="I23" s="20"/>
      <c r="J23" s="20"/>
      <c r="K23" s="20"/>
      <c r="L23" s="20"/>
      <c r="M23" s="20"/>
      <c r="N23" s="20"/>
      <c r="O23" s="20"/>
      <c r="P23" s="20"/>
      <c r="Q23" s="20"/>
      <c r="R23" s="20"/>
      <c r="S23" s="20"/>
      <c r="T23" s="20"/>
      <c r="U23" s="20"/>
      <c r="V23" s="20"/>
    </row>
    <row r="24" spans="1:22" x14ac:dyDescent="0.2">
      <c r="A24" s="20"/>
      <c r="B24" s="39" t="s">
        <v>499</v>
      </c>
      <c r="C24" s="50">
        <f>C17/(C4)</f>
        <v>0.2781117397454031</v>
      </c>
      <c r="D24" s="50">
        <f>D17/(D4)</f>
        <v>0.28856797506202686</v>
      </c>
      <c r="E24" s="50">
        <f>E17/(E4)</f>
        <v>0.30085304112629169</v>
      </c>
      <c r="F24" s="51">
        <f>F17/(F4)</f>
        <v>0.24052869663556686</v>
      </c>
      <c r="G24" s="46">
        <f>(IF(C24 &gt; 0.5, 100, IF(C24 &gt;= 0.2, 50, 0))) +
  (IF(D24 &gt; 0.5, 100, IF(D24 &gt;= 0.2, 50, 0))) +
  (IF(E24 &gt; 0.5, 100, IF(E24 &gt;= 0.2, 50, 0))) +
  (IF(F24 &gt; 0.5, 100, IF(F24 &gt;= 0.2, 50, 0)))</f>
        <v>200</v>
      </c>
      <c r="H24" s="47" t="s">
        <v>571</v>
      </c>
      <c r="I24" s="20"/>
      <c r="J24" s="20"/>
      <c r="K24" s="20"/>
      <c r="L24" s="20"/>
      <c r="M24" s="20"/>
      <c r="N24" s="20"/>
      <c r="O24" s="20"/>
      <c r="P24" s="20"/>
      <c r="Q24" s="20"/>
      <c r="R24" s="20"/>
      <c r="S24" s="20"/>
      <c r="T24" s="20"/>
      <c r="U24" s="20"/>
      <c r="V24" s="20"/>
    </row>
    <row r="25" spans="1:22" x14ac:dyDescent="0.2">
      <c r="A25" s="20"/>
      <c r="B25" s="39" t="s">
        <v>487</v>
      </c>
      <c r="C25" s="50">
        <f>C17/C6</f>
        <v>0.14377113609359291</v>
      </c>
      <c r="D25" s="50">
        <f>D17/D6</f>
        <v>0.14461057799598304</v>
      </c>
      <c r="E25" s="50">
        <f>E17/E6</f>
        <v>0.14908753479740181</v>
      </c>
      <c r="F25" s="51">
        <f>F17/F6</f>
        <v>0.11596524109729085</v>
      </c>
      <c r="G25" s="46">
        <f>(IF(C25 &gt; 0.17, 100, IF(C25 &gt;= 0.1, 50, 0))) +
  (IF(D25 &gt; 0.17, 100, IF(D25 &gt;= 0.1, 50, 0))) +
  (IF(E25 &gt; 0.17, 100, IF(E25 &gt;= 0.1, 50, 0))) +
  (IF(F25 &gt; 0.17, 100, IF(F25 &gt;= 0.1, 50, 0)))</f>
        <v>200</v>
      </c>
      <c r="H25" s="47" t="s">
        <v>572</v>
      </c>
      <c r="I25" s="20"/>
      <c r="J25" s="20"/>
      <c r="K25" s="20"/>
      <c r="L25" s="20"/>
      <c r="M25" s="20"/>
      <c r="N25" s="20"/>
      <c r="O25" s="20"/>
      <c r="P25" s="20"/>
      <c r="Q25" s="20"/>
      <c r="R25" s="20"/>
      <c r="S25" s="20"/>
      <c r="T25" s="20"/>
      <c r="U25" s="20"/>
      <c r="V25" s="20"/>
    </row>
    <row r="26" spans="1:22" x14ac:dyDescent="0.2">
      <c r="A26" s="20"/>
      <c r="B26" s="39" t="s">
        <v>489</v>
      </c>
      <c r="C26" s="50">
        <f>C8/C6</f>
        <v>0.66115224080675139</v>
      </c>
      <c r="D26" s="50">
        <f>D8/D6</f>
        <v>0.64108776739885864</v>
      </c>
      <c r="E26" s="50">
        <f>E8/E6</f>
        <v>0.61480565006701726</v>
      </c>
      <c r="F26" s="51">
        <f>F8/F6</f>
        <v>0.62491054694155734</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1.3196416755738789</v>
      </c>
      <c r="D27" s="50">
        <f>D9/(D13+D10)</f>
        <v>1.3293007106819292</v>
      </c>
      <c r="E27" s="50">
        <f>E9/(E13+E10)</f>
        <v>1.2775322711943249</v>
      </c>
      <c r="F27" s="51">
        <f>F9/(F13+F10)</f>
        <v>1.3401285583103766</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8.7079556867940652E-2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0.24018934188425714</v>
      </c>
      <c r="D31" s="50">
        <f>D17/(D13+D10)</f>
        <v>0.24608039928389303</v>
      </c>
      <c r="E31" s="50">
        <f>E17/(E13+E10)</f>
        <v>0.2522386323991162</v>
      </c>
      <c r="F31" s="51">
        <f>F17/(F13+F10)</f>
        <v>0.20832568105295379</v>
      </c>
      <c r="G31" s="46">
        <f>(IF(C31 &gt; 0.23, 100, 0)) +
  (IF(D31 &gt; 0.23, 100, 0)) +
  (IF(E31 &gt; 0.23, 100, 0)) +
  (IF(F31 &gt; 0.23, 100, 0))</f>
        <v>300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9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0.51249999999999996</v>
      </c>
      <c r="J2" s="20"/>
      <c r="K2" s="20"/>
      <c r="L2" s="20"/>
      <c r="M2" s="20"/>
      <c r="N2" s="20"/>
      <c r="O2" s="20"/>
      <c r="P2" s="20"/>
      <c r="Q2" s="20"/>
      <c r="R2" s="20"/>
      <c r="S2" s="20"/>
      <c r="T2" s="20"/>
      <c r="U2" s="20"/>
      <c r="V2" s="20"/>
    </row>
    <row r="3" spans="1:22" ht="19" x14ac:dyDescent="0.25">
      <c r="A3" s="20"/>
      <c r="B3" s="26" t="s">
        <v>545</v>
      </c>
      <c r="C3" s="27">
        <v>516236000</v>
      </c>
      <c r="D3" s="27">
        <v>455710000</v>
      </c>
      <c r="E3" s="27">
        <v>356095000</v>
      </c>
      <c r="F3" s="28">
        <v>304281000</v>
      </c>
      <c r="G3" s="20"/>
      <c r="H3" s="20"/>
      <c r="I3" s="20"/>
      <c r="J3" s="20"/>
      <c r="K3" s="20"/>
      <c r="L3" s="20"/>
      <c r="M3" s="20"/>
      <c r="N3" s="20"/>
      <c r="O3" s="20"/>
      <c r="P3" s="20"/>
      <c r="Q3" s="20"/>
      <c r="R3" s="20"/>
      <c r="S3" s="20"/>
      <c r="T3" s="20"/>
      <c r="U3" s="20"/>
      <c r="V3" s="20"/>
    </row>
    <row r="4" spans="1:22" ht="19" x14ac:dyDescent="0.25">
      <c r="A4" s="20"/>
      <c r="B4" s="29" t="s">
        <v>546</v>
      </c>
      <c r="C4" s="27">
        <v>723664000</v>
      </c>
      <c r="D4" s="27">
        <v>668723000</v>
      </c>
      <c r="E4" s="27">
        <v>632647000</v>
      </c>
      <c r="F4" s="28">
        <v>587255000</v>
      </c>
      <c r="G4" s="20"/>
      <c r="H4" s="20"/>
      <c r="I4" s="20"/>
      <c r="J4" s="20"/>
      <c r="K4" s="20"/>
      <c r="L4" s="20"/>
      <c r="M4" s="20"/>
      <c r="N4" s="20"/>
      <c r="O4" s="20"/>
      <c r="P4" s="20"/>
      <c r="Q4" s="20"/>
      <c r="R4" s="20"/>
      <c r="S4" s="20"/>
      <c r="T4" s="20"/>
      <c r="U4" s="20"/>
      <c r="V4" s="20"/>
    </row>
    <row r="5" spans="1:22" ht="19" x14ac:dyDescent="0.25">
      <c r="A5" s="20"/>
      <c r="B5" s="29" t="s">
        <v>547</v>
      </c>
      <c r="C5" s="27">
        <v>1305446000</v>
      </c>
      <c r="D5" s="27">
        <v>430328000</v>
      </c>
      <c r="E5" s="27">
        <v>437865000</v>
      </c>
      <c r="F5" s="28">
        <v>444362000</v>
      </c>
      <c r="G5" s="20"/>
      <c r="H5" s="20"/>
      <c r="I5" s="20"/>
      <c r="J5" s="20"/>
      <c r="K5" s="20"/>
      <c r="L5" s="20"/>
      <c r="M5" s="20"/>
      <c r="N5" s="20"/>
      <c r="O5" s="20"/>
      <c r="P5" s="20"/>
      <c r="Q5" s="20"/>
      <c r="R5" s="20"/>
      <c r="S5" s="20"/>
      <c r="T5" s="20"/>
      <c r="U5" s="20"/>
      <c r="V5" s="20"/>
    </row>
    <row r="6" spans="1:22" ht="19" x14ac:dyDescent="0.25">
      <c r="A6" s="20"/>
      <c r="B6" s="29" t="s">
        <v>548</v>
      </c>
      <c r="C6" s="27">
        <v>4626854000</v>
      </c>
      <c r="D6" s="27">
        <v>3281453000</v>
      </c>
      <c r="E6" s="27">
        <v>3094932000</v>
      </c>
      <c r="F6" s="28">
        <v>2839920000</v>
      </c>
      <c r="G6" s="20"/>
      <c r="H6" s="20"/>
      <c r="I6" s="20"/>
      <c r="J6" s="20"/>
      <c r="K6" s="20"/>
      <c r="L6" s="20"/>
      <c r="M6" s="20"/>
      <c r="N6" s="20"/>
      <c r="O6" s="20"/>
      <c r="P6" s="20"/>
      <c r="Q6" s="20"/>
      <c r="R6" s="20"/>
      <c r="S6" s="20"/>
      <c r="T6" s="20"/>
      <c r="U6" s="20"/>
      <c r="V6" s="20"/>
    </row>
    <row r="7" spans="1:22" ht="19" x14ac:dyDescent="0.25">
      <c r="A7" s="20"/>
      <c r="B7" s="29" t="s">
        <v>549</v>
      </c>
      <c r="C7" s="27">
        <v>789580000</v>
      </c>
      <c r="D7" s="27">
        <v>785737000</v>
      </c>
      <c r="E7" s="27">
        <v>680508000</v>
      </c>
      <c r="F7" s="28">
        <v>804983000</v>
      </c>
      <c r="G7" s="20"/>
      <c r="H7" s="20"/>
      <c r="I7" s="20"/>
      <c r="J7" s="20"/>
      <c r="K7" s="20"/>
      <c r="L7" s="20"/>
      <c r="M7" s="20"/>
      <c r="N7" s="20"/>
      <c r="O7" s="20"/>
      <c r="P7" s="20"/>
      <c r="Q7" s="20"/>
      <c r="R7" s="20"/>
      <c r="S7" s="20"/>
      <c r="T7" s="20"/>
      <c r="U7" s="20"/>
      <c r="V7" s="20"/>
    </row>
    <row r="8" spans="1:22" ht="19" x14ac:dyDescent="0.25">
      <c r="A8" s="20"/>
      <c r="B8" s="29" t="s">
        <v>550</v>
      </c>
      <c r="C8" s="27">
        <v>2686933000</v>
      </c>
      <c r="D8" s="27">
        <v>1991228000</v>
      </c>
      <c r="E8" s="27">
        <v>2046870000</v>
      </c>
      <c r="F8" s="28">
        <v>1802793000</v>
      </c>
      <c r="G8" s="20"/>
      <c r="H8" s="20"/>
      <c r="I8" s="20"/>
      <c r="J8" s="20"/>
      <c r="K8" s="20"/>
      <c r="L8" s="20"/>
      <c r="M8" s="20"/>
      <c r="N8" s="20"/>
      <c r="O8" s="20"/>
      <c r="P8" s="20"/>
      <c r="Q8" s="20"/>
      <c r="R8" s="20"/>
      <c r="S8" s="20"/>
      <c r="T8" s="20"/>
      <c r="U8" s="20"/>
      <c r="V8" s="20"/>
    </row>
    <row r="9" spans="1:22" ht="19" x14ac:dyDescent="0.25">
      <c r="A9" s="20"/>
      <c r="B9" s="29" t="s">
        <v>551</v>
      </c>
      <c r="C9" s="27">
        <v>3476513000</v>
      </c>
      <c r="D9" s="27">
        <v>2776965000</v>
      </c>
      <c r="E9" s="27">
        <v>2727378000</v>
      </c>
      <c r="F9" s="28">
        <v>2607776000</v>
      </c>
      <c r="G9" s="20"/>
      <c r="H9" s="20"/>
      <c r="I9" s="20"/>
      <c r="J9" s="20"/>
      <c r="K9" s="20"/>
      <c r="L9" s="20"/>
      <c r="M9" s="20"/>
      <c r="N9" s="20"/>
      <c r="O9" s="20"/>
      <c r="P9" s="20"/>
      <c r="Q9" s="20"/>
      <c r="R9" s="20"/>
      <c r="S9" s="20"/>
      <c r="T9" s="20"/>
      <c r="U9" s="20"/>
      <c r="V9" s="20"/>
    </row>
    <row r="10" spans="1:22" ht="19" x14ac:dyDescent="0.25">
      <c r="A10" s="20"/>
      <c r="B10" s="29" t="s">
        <v>552</v>
      </c>
      <c r="C10" s="27">
        <v>10134252000</v>
      </c>
      <c r="D10" s="27">
        <v>10063975000</v>
      </c>
      <c r="E10" s="27">
        <v>9437914000</v>
      </c>
      <c r="F10" s="28">
        <v>8788984000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9150821000</v>
      </c>
      <c r="D12" s="27">
        <v>8508587000</v>
      </c>
      <c r="E12" s="27">
        <v>7800832000</v>
      </c>
      <c r="F12" s="28">
        <v>7107989000</v>
      </c>
      <c r="G12" s="20"/>
      <c r="H12" s="20"/>
      <c r="I12" s="20"/>
      <c r="J12" s="20"/>
      <c r="K12" s="20"/>
      <c r="L12" s="20"/>
      <c r="M12" s="20"/>
      <c r="N12" s="20"/>
      <c r="O12" s="20"/>
      <c r="P12" s="20"/>
      <c r="Q12" s="20"/>
      <c r="R12" s="20"/>
      <c r="S12" s="20"/>
      <c r="T12" s="20"/>
      <c r="U12" s="20"/>
      <c r="V12" s="20"/>
    </row>
    <row r="13" spans="1:22" ht="19" x14ac:dyDescent="0.25">
      <c r="A13" s="20"/>
      <c r="B13" s="29" t="s">
        <v>555</v>
      </c>
      <c r="C13" s="27">
        <v>1150341000</v>
      </c>
      <c r="D13" s="27">
        <v>504488000</v>
      </c>
      <c r="E13" s="27">
        <v>367554000</v>
      </c>
      <c r="F13" s="28">
        <v>232144000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174945000</v>
      </c>
      <c r="D15" s="27">
        <v>176190000</v>
      </c>
      <c r="E15" s="27">
        <v>168358000</v>
      </c>
      <c r="F15" s="28">
        <v>140777000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602809000</v>
      </c>
      <c r="D17" s="34">
        <v>611661000</v>
      </c>
      <c r="E17" s="34">
        <v>747274000</v>
      </c>
      <c r="F17" s="35">
        <v>790507000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Fail</v>
      </c>
      <c r="E22" s="44" t="str">
        <f>IF(E17&gt;F17, "Pass", "Fail")</f>
        <v>Fail</v>
      </c>
      <c r="F22" s="40"/>
      <c r="G22" s="46">
        <f>(((COUNTIF(C22:F22, "Pass") * 100) + (COUNTIF(C22:F22, "Fail") * 0)) * (400/300)) / 2</f>
        <v>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Pass</v>
      </c>
      <c r="F23" s="49" t="str">
        <f>IF(F17&gt;F7, "Pass", "Fail")</f>
        <v>Fail</v>
      </c>
      <c r="G23" s="46">
        <f>(COUNTIF(C23:F23, "Pass") * 100) + (COUNTIF(C23:F23, "Fail") * 0)</f>
        <v>100</v>
      </c>
      <c r="H23" s="47" t="s">
        <v>570</v>
      </c>
      <c r="I23" s="20"/>
      <c r="J23" s="20"/>
      <c r="K23" s="20"/>
      <c r="L23" s="20"/>
      <c r="M23" s="20"/>
      <c r="N23" s="20"/>
      <c r="O23" s="20"/>
      <c r="P23" s="20"/>
      <c r="Q23" s="20"/>
      <c r="R23" s="20"/>
      <c r="S23" s="20"/>
      <c r="T23" s="20"/>
      <c r="U23" s="20"/>
      <c r="V23" s="20"/>
    </row>
    <row r="24" spans="1:22" x14ac:dyDescent="0.2">
      <c r="A24" s="20"/>
      <c r="B24" s="39" t="s">
        <v>499</v>
      </c>
      <c r="C24" s="50">
        <f>C17/(C4)</f>
        <v>0.83299569966172149</v>
      </c>
      <c r="D24" s="50">
        <f>D17/(D4)</f>
        <v>0.91467019976881314</v>
      </c>
      <c r="E24" s="50">
        <f>E17/(E4)</f>
        <v>1.1811863487853416</v>
      </c>
      <c r="F24" s="51">
        <f>F17/(F4)</f>
        <v>1.3461051842896186</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0.13028485446050384</v>
      </c>
      <c r="D25" s="50">
        <f>D17/D6</f>
        <v>0.18639943951658</v>
      </c>
      <c r="E25" s="50">
        <f>E17/E6</f>
        <v>0.24145086224834666</v>
      </c>
      <c r="F25" s="51">
        <f>F17/F6</f>
        <v>0.2783553762077805</v>
      </c>
      <c r="G25" s="46">
        <f>(IF(C25 &gt; 0.17, 100, IF(C25 &gt;= 0.1, 50, 0))) +
  (IF(D25 &gt; 0.17, 100, IF(D25 &gt;= 0.1, 50, 0))) +
  (IF(E25 &gt; 0.17, 100, IF(E25 &gt;= 0.1, 50, 0))) +
  (IF(F25 &gt; 0.17, 100, IF(F25 &gt;= 0.1, 50, 0)))</f>
        <v>350</v>
      </c>
      <c r="H25" s="47" t="s">
        <v>572</v>
      </c>
      <c r="I25" s="20"/>
      <c r="J25" s="20"/>
      <c r="K25" s="20"/>
      <c r="L25" s="20"/>
      <c r="M25" s="20"/>
      <c r="N25" s="20"/>
      <c r="O25" s="20"/>
      <c r="P25" s="20"/>
      <c r="Q25" s="20"/>
      <c r="R25" s="20"/>
      <c r="S25" s="20"/>
      <c r="T25" s="20"/>
      <c r="U25" s="20"/>
      <c r="V25" s="20"/>
    </row>
    <row r="26" spans="1:22" x14ac:dyDescent="0.2">
      <c r="A26" s="20"/>
      <c r="B26" s="39" t="s">
        <v>489</v>
      </c>
      <c r="C26" s="50">
        <f>C8/C6</f>
        <v>0.58072569395965379</v>
      </c>
      <c r="D26" s="50">
        <f>D8/D6</f>
        <v>0.60681289660403481</v>
      </c>
      <c r="E26" s="50">
        <f>E8/E6</f>
        <v>0.66136186513952488</v>
      </c>
      <c r="F26" s="51">
        <f>F8/F6</f>
        <v>0.6348041494126595</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0.30807606441809643</v>
      </c>
      <c r="D27" s="50">
        <f>D9/(D13+D10)</f>
        <v>0.26275958954485623</v>
      </c>
      <c r="E27" s="50">
        <f>E9/(E13+E10)</f>
        <v>0.27814868193950559</v>
      </c>
      <c r="F27" s="51">
        <f>F9/(F13+F10)</f>
        <v>0.28907427097808613</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8.789422440889505E-2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5.3418763086980632E-2</v>
      </c>
      <c r="D31" s="50">
        <f>D17/(D13+D10)</f>
        <v>5.7876060123406778E-2</v>
      </c>
      <c r="E31" s="50">
        <f>E17/(E13+E10)</f>
        <v>7.6209926950962459E-2</v>
      </c>
      <c r="F31" s="51">
        <f>F17/(F13+F10)</f>
        <v>8.7628398577206751E-2</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A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0.12416666666666666</v>
      </c>
      <c r="J2" s="20"/>
      <c r="K2" s="20"/>
      <c r="L2" s="20"/>
      <c r="M2" s="20"/>
      <c r="N2" s="20"/>
      <c r="O2" s="20"/>
      <c r="P2" s="20"/>
      <c r="Q2" s="20"/>
      <c r="R2" s="20"/>
      <c r="S2" s="20"/>
      <c r="T2" s="20"/>
      <c r="U2" s="20"/>
      <c r="V2" s="20"/>
    </row>
    <row r="3" spans="1:22" ht="19" x14ac:dyDescent="0.25">
      <c r="A3" s="20"/>
      <c r="B3" s="26" t="s">
        <v>545</v>
      </c>
      <c r="C3" s="27">
        <v>775200000</v>
      </c>
      <c r="D3" s="27">
        <v>807100000</v>
      </c>
      <c r="E3" s="27">
        <v>635800000</v>
      </c>
      <c r="F3" s="28">
        <v>528600000</v>
      </c>
      <c r="G3" s="20"/>
      <c r="H3" s="20"/>
      <c r="I3" s="20"/>
      <c r="J3" s="20"/>
      <c r="K3" s="20"/>
      <c r="L3" s="20"/>
      <c r="M3" s="20"/>
      <c r="N3" s="20"/>
      <c r="O3" s="20"/>
      <c r="P3" s="20"/>
      <c r="Q3" s="20"/>
      <c r="R3" s="20"/>
      <c r="S3" s="20"/>
      <c r="T3" s="20"/>
      <c r="U3" s="20"/>
      <c r="V3" s="20"/>
    </row>
    <row r="4" spans="1:22" ht="19" x14ac:dyDescent="0.25">
      <c r="A4" s="20"/>
      <c r="B4" s="29" t="s">
        <v>546</v>
      </c>
      <c r="C4" s="27">
        <v>31581500000</v>
      </c>
      <c r="D4" s="27">
        <v>29113800000</v>
      </c>
      <c r="E4" s="27">
        <v>26982400000</v>
      </c>
      <c r="F4" s="28">
        <v>25707400000</v>
      </c>
      <c r="G4" s="20"/>
      <c r="H4" s="20"/>
      <c r="I4" s="20"/>
      <c r="J4" s="20"/>
      <c r="K4" s="20"/>
      <c r="L4" s="20"/>
      <c r="M4" s="20"/>
      <c r="N4" s="20"/>
      <c r="O4" s="20"/>
      <c r="P4" s="20"/>
      <c r="Q4" s="20"/>
      <c r="R4" s="20"/>
      <c r="S4" s="20"/>
      <c r="T4" s="20"/>
      <c r="U4" s="20"/>
      <c r="V4" s="20"/>
    </row>
    <row r="5" spans="1:22" ht="19" x14ac:dyDescent="0.25">
      <c r="A5" s="20"/>
      <c r="B5" s="29" t="s">
        <v>547</v>
      </c>
      <c r="C5" s="27">
        <v>3052800000</v>
      </c>
      <c r="D5" s="27">
        <v>3052800000</v>
      </c>
      <c r="E5" s="27">
        <v>3052800000</v>
      </c>
      <c r="F5" s="28">
        <v>3052800000</v>
      </c>
      <c r="G5" s="20"/>
      <c r="H5" s="20"/>
      <c r="I5" s="20"/>
      <c r="J5" s="20"/>
      <c r="K5" s="20"/>
      <c r="L5" s="20"/>
      <c r="M5" s="20"/>
      <c r="N5" s="20"/>
      <c r="O5" s="20"/>
      <c r="P5" s="20"/>
      <c r="Q5" s="20"/>
      <c r="R5" s="20"/>
      <c r="S5" s="20"/>
      <c r="T5" s="20"/>
      <c r="U5" s="20"/>
      <c r="V5" s="20"/>
    </row>
    <row r="6" spans="1:22" ht="19" x14ac:dyDescent="0.25">
      <c r="A6" s="20"/>
      <c r="B6" s="29" t="s">
        <v>548</v>
      </c>
      <c r="C6" s="27">
        <v>43939700000</v>
      </c>
      <c r="D6" s="27">
        <v>41872100000</v>
      </c>
      <c r="E6" s="27">
        <v>38988500000</v>
      </c>
      <c r="F6" s="28">
        <v>37028100000</v>
      </c>
      <c r="G6" s="20"/>
      <c r="H6" s="20"/>
      <c r="I6" s="20"/>
      <c r="J6" s="20"/>
      <c r="K6" s="20"/>
      <c r="L6" s="20"/>
      <c r="M6" s="20"/>
      <c r="N6" s="20"/>
      <c r="O6" s="20"/>
      <c r="P6" s="20"/>
      <c r="Q6" s="20"/>
      <c r="R6" s="20"/>
      <c r="S6" s="20"/>
      <c r="T6" s="20"/>
      <c r="U6" s="20"/>
      <c r="V6" s="20"/>
    </row>
    <row r="7" spans="1:22" ht="19" x14ac:dyDescent="0.25">
      <c r="A7" s="20"/>
      <c r="B7" s="29" t="s">
        <v>549</v>
      </c>
      <c r="C7" s="27">
        <v>5114800000</v>
      </c>
      <c r="D7" s="27">
        <v>4611000000</v>
      </c>
      <c r="E7" s="27">
        <v>3753000000</v>
      </c>
      <c r="F7" s="28">
        <v>4148100000</v>
      </c>
      <c r="G7" s="20"/>
      <c r="H7" s="20"/>
      <c r="I7" s="20"/>
      <c r="J7" s="20"/>
      <c r="K7" s="20"/>
      <c r="L7" s="20"/>
      <c r="M7" s="20"/>
      <c r="N7" s="20"/>
      <c r="O7" s="20"/>
      <c r="P7" s="20"/>
      <c r="Q7" s="20"/>
      <c r="R7" s="20"/>
      <c r="S7" s="20"/>
      <c r="T7" s="20"/>
      <c r="U7" s="20"/>
      <c r="V7" s="20"/>
    </row>
    <row r="8" spans="1:22" ht="19" x14ac:dyDescent="0.25">
      <c r="A8" s="20"/>
      <c r="B8" s="29" t="s">
        <v>550</v>
      </c>
      <c r="C8" s="27">
        <v>26753400000</v>
      </c>
      <c r="D8" s="27">
        <v>25644500000</v>
      </c>
      <c r="E8" s="27">
        <v>24122200000</v>
      </c>
      <c r="F8" s="28">
        <v>22217500000</v>
      </c>
      <c r="G8" s="20"/>
      <c r="H8" s="20"/>
      <c r="I8" s="20"/>
      <c r="J8" s="20"/>
      <c r="K8" s="20"/>
      <c r="L8" s="20"/>
      <c r="M8" s="20"/>
      <c r="N8" s="20"/>
      <c r="O8" s="20"/>
      <c r="P8" s="20"/>
      <c r="Q8" s="20"/>
      <c r="R8" s="20"/>
      <c r="S8" s="20"/>
      <c r="T8" s="20"/>
      <c r="U8" s="20"/>
      <c r="V8" s="20"/>
    </row>
    <row r="9" spans="1:22" ht="19" x14ac:dyDescent="0.25">
      <c r="A9" s="20"/>
      <c r="B9" s="29" t="s">
        <v>551</v>
      </c>
      <c r="C9" s="27">
        <v>31868200000</v>
      </c>
      <c r="D9" s="27">
        <v>30255500000</v>
      </c>
      <c r="E9" s="27">
        <v>27875200000</v>
      </c>
      <c r="F9" s="28">
        <v>26365600000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30400000</v>
      </c>
      <c r="D11" s="27">
        <v>30400000</v>
      </c>
      <c r="E11" s="27">
        <v>30400000</v>
      </c>
      <c r="F11" s="28">
        <v>30400000</v>
      </c>
      <c r="G11" s="20"/>
      <c r="H11" s="20"/>
      <c r="I11" s="20"/>
      <c r="J11" s="20"/>
      <c r="K11" s="20"/>
      <c r="L11" s="20"/>
      <c r="M11" s="20"/>
      <c r="N11" s="20"/>
      <c r="O11" s="20"/>
      <c r="P11" s="20"/>
      <c r="Q11" s="20"/>
      <c r="R11" s="20"/>
      <c r="S11" s="20"/>
      <c r="T11" s="20"/>
      <c r="U11" s="20"/>
      <c r="V11" s="20"/>
    </row>
    <row r="12" spans="1:22" ht="19" x14ac:dyDescent="0.25">
      <c r="A12" s="20"/>
      <c r="B12" s="29" t="s">
        <v>554</v>
      </c>
      <c r="C12" s="27">
        <v>7612800000</v>
      </c>
      <c r="D12" s="27">
        <v>7265300000</v>
      </c>
      <c r="E12" s="27">
        <v>6775100000</v>
      </c>
      <c r="F12" s="28">
        <v>6329600000</v>
      </c>
      <c r="G12" s="20"/>
      <c r="H12" s="20"/>
      <c r="I12" s="20"/>
      <c r="J12" s="20"/>
      <c r="K12" s="20"/>
      <c r="L12" s="20"/>
      <c r="M12" s="20"/>
      <c r="N12" s="20"/>
      <c r="O12" s="20"/>
      <c r="P12" s="20"/>
      <c r="Q12" s="20"/>
      <c r="R12" s="20"/>
      <c r="S12" s="20"/>
      <c r="T12" s="20"/>
      <c r="U12" s="20"/>
      <c r="V12" s="20"/>
    </row>
    <row r="13" spans="1:22" ht="19" x14ac:dyDescent="0.25">
      <c r="A13" s="20"/>
      <c r="B13" s="29" t="s">
        <v>555</v>
      </c>
      <c r="C13" s="27">
        <v>12071500000</v>
      </c>
      <c r="D13" s="27">
        <v>11616600000</v>
      </c>
      <c r="E13" s="27">
        <v>11113300000</v>
      </c>
      <c r="F13" s="28">
        <v>10662500000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3018400000</v>
      </c>
      <c r="D17" s="34">
        <v>2060700000</v>
      </c>
      <c r="E17" s="34">
        <v>2032700000</v>
      </c>
      <c r="F17" s="35">
        <v>2196000000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9.5574941025600435E-2</v>
      </c>
      <c r="D24" s="50">
        <f>D17/(D4)</f>
        <v>7.0780866805432469E-2</v>
      </c>
      <c r="E24" s="50">
        <f>E17/(E4)</f>
        <v>7.53342919829222E-2</v>
      </c>
      <c r="F24" s="51">
        <f>F17/(F4)</f>
        <v>8.5422874347464151E-2</v>
      </c>
      <c r="G24" s="46">
        <f>(IF(C24 &gt; 0.5, 100, IF(C24 &gt;= 0.2, 50, 0))) +
  (IF(D24 &gt; 0.5, 100, IF(D24 &gt;= 0.2, 50, 0))) +
  (IF(E24 &gt; 0.5, 100, IF(E24 &gt;= 0.2, 50, 0))) +
  (IF(F24 &gt; 0.5, 100, IF(F24 &gt;= 0.2, 50, 0)))</f>
        <v>0</v>
      </c>
      <c r="H24" s="47" t="s">
        <v>571</v>
      </c>
      <c r="I24" s="20"/>
      <c r="J24" s="20"/>
      <c r="K24" s="20"/>
      <c r="L24" s="20"/>
      <c r="M24" s="20"/>
      <c r="N24" s="20"/>
      <c r="O24" s="20"/>
      <c r="P24" s="20"/>
      <c r="Q24" s="20"/>
      <c r="R24" s="20"/>
      <c r="S24" s="20"/>
      <c r="T24" s="20"/>
      <c r="U24" s="20"/>
      <c r="V24" s="20"/>
    </row>
    <row r="25" spans="1:22" x14ac:dyDescent="0.2">
      <c r="A25" s="20"/>
      <c r="B25" s="39" t="s">
        <v>487</v>
      </c>
      <c r="C25" s="50">
        <f>C17/C6</f>
        <v>6.8694142199423297E-2</v>
      </c>
      <c r="D25" s="50">
        <f>D17/D6</f>
        <v>4.9214154532492997E-2</v>
      </c>
      <c r="E25" s="50">
        <f>E17/E6</f>
        <v>5.213588622286059E-2</v>
      </c>
      <c r="F25" s="51">
        <f>F17/F6</f>
        <v>5.9306310612750858E-2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0.60886624169031656</v>
      </c>
      <c r="D26" s="50">
        <f>D8/D6</f>
        <v>0.6124483844851345</v>
      </c>
      <c r="E26" s="50">
        <f>E8/E6</f>
        <v>0.61870038601125976</v>
      </c>
      <c r="F26" s="51">
        <f>F8/F6</f>
        <v>0.60001728417067035</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2.639953609741954</v>
      </c>
      <c r="D27" s="50">
        <f>D9/(D13+D10)</f>
        <v>2.6045056212661191</v>
      </c>
      <c r="E27" s="50">
        <f>E9/(E13+E10)</f>
        <v>2.5082738700476006</v>
      </c>
      <c r="F27" s="51">
        <f>F9/(F13+F10)</f>
        <v>2.472740914419695</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Fail</v>
      </c>
      <c r="D28" s="52" t="str">
        <f>IF(D11=0, "Pass", "Fail")</f>
        <v>Fail</v>
      </c>
      <c r="E28" s="52" t="str">
        <f>IF(E11=0, "Pass", "Fail")</f>
        <v>Fail</v>
      </c>
      <c r="F28" s="53" t="str">
        <f>IF(F11=0, "Pass", "Fail")</f>
        <v>Fail</v>
      </c>
      <c r="G28" s="46">
        <f>(COUNTIF(C28:F28, "Pass") * 100) + (COUNTIF(C28:F28, "Fail") * 0)</f>
        <v>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6.3522288874953273E-2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0.25004349086691796</v>
      </c>
      <c r="D31" s="50">
        <f>D17/(D13+D10)</f>
        <v>0.17739269665823046</v>
      </c>
      <c r="E31" s="50">
        <f>E17/(E13+E10)</f>
        <v>0.1829069673274365</v>
      </c>
      <c r="F31" s="51">
        <f>F17/(F13+F10)</f>
        <v>0.20595545134818288</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B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0.3783333333333333</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18236000000</v>
      </c>
      <c r="D4" s="27">
        <v>17977000000</v>
      </c>
      <c r="E4" s="27">
        <v>18558000000</v>
      </c>
      <c r="F4" s="28">
        <v>20592000000</v>
      </c>
      <c r="G4" s="20"/>
      <c r="H4" s="20"/>
      <c r="I4" s="20"/>
      <c r="J4" s="20"/>
      <c r="K4" s="20"/>
      <c r="L4" s="20"/>
      <c r="M4" s="20"/>
      <c r="N4" s="20"/>
      <c r="O4" s="20"/>
      <c r="P4" s="20"/>
      <c r="Q4" s="20"/>
      <c r="R4" s="20"/>
      <c r="S4" s="20"/>
      <c r="T4" s="20"/>
      <c r="U4" s="20"/>
      <c r="V4" s="20"/>
    </row>
    <row r="5" spans="1:22" ht="19" x14ac:dyDescent="0.25">
      <c r="A5" s="20"/>
      <c r="B5" s="29" t="s">
        <v>547</v>
      </c>
      <c r="C5" s="27">
        <v>25175000000</v>
      </c>
      <c r="D5" s="27">
        <v>25173000000</v>
      </c>
      <c r="E5" s="27">
        <v>25180000000</v>
      </c>
      <c r="F5" s="28">
        <v>26392000000</v>
      </c>
      <c r="G5" s="20"/>
      <c r="H5" s="20"/>
      <c r="I5" s="20"/>
      <c r="J5" s="20"/>
      <c r="K5" s="20"/>
      <c r="L5" s="20"/>
      <c r="M5" s="20"/>
      <c r="N5" s="20"/>
      <c r="O5" s="20"/>
      <c r="P5" s="20"/>
      <c r="Q5" s="20"/>
      <c r="R5" s="20"/>
      <c r="S5" s="20"/>
      <c r="T5" s="20"/>
      <c r="U5" s="20"/>
      <c r="V5" s="20"/>
    </row>
    <row r="6" spans="1:22" ht="19" x14ac:dyDescent="0.25">
      <c r="A6" s="20"/>
      <c r="B6" s="29" t="s">
        <v>548</v>
      </c>
      <c r="C6" s="27">
        <v>1932468000000</v>
      </c>
      <c r="D6" s="27">
        <v>1881020000000</v>
      </c>
      <c r="E6" s="27">
        <v>1948068000000</v>
      </c>
      <c r="F6" s="28">
        <v>1952911000000</v>
      </c>
      <c r="G6" s="20"/>
      <c r="H6" s="20"/>
      <c r="I6" s="20"/>
      <c r="J6" s="20"/>
      <c r="K6" s="20"/>
      <c r="L6" s="20"/>
      <c r="M6" s="20"/>
      <c r="N6" s="20"/>
      <c r="O6" s="20"/>
      <c r="P6" s="20"/>
      <c r="Q6" s="20"/>
      <c r="R6" s="20"/>
      <c r="S6" s="20"/>
      <c r="T6" s="20"/>
      <c r="U6" s="20"/>
      <c r="V6" s="20"/>
    </row>
    <row r="7" spans="1:22" ht="19" x14ac:dyDescent="0.25">
      <c r="A7" s="20"/>
      <c r="B7" s="29" t="s">
        <v>549</v>
      </c>
      <c r="C7" s="27">
        <v>0</v>
      </c>
      <c r="D7" s="27">
        <v>0</v>
      </c>
      <c r="E7" s="27">
        <v>0</v>
      </c>
      <c r="F7" s="28">
        <v>0</v>
      </c>
      <c r="G7" s="20"/>
      <c r="H7" s="20"/>
      <c r="I7" s="20"/>
      <c r="J7" s="20"/>
      <c r="K7" s="20"/>
      <c r="L7" s="20"/>
      <c r="M7" s="20"/>
      <c r="N7" s="20"/>
      <c r="O7" s="20"/>
      <c r="P7" s="20"/>
      <c r="Q7" s="20"/>
      <c r="R7" s="20"/>
      <c r="S7" s="20"/>
      <c r="T7" s="20"/>
      <c r="U7" s="20"/>
      <c r="V7" s="20"/>
    </row>
    <row r="8" spans="1:22" ht="19" x14ac:dyDescent="0.25">
      <c r="A8" s="20"/>
      <c r="B8" s="29" t="s">
        <v>550</v>
      </c>
      <c r="C8" s="27">
        <v>0</v>
      </c>
      <c r="D8" s="27">
        <v>0</v>
      </c>
      <c r="E8" s="27">
        <v>0</v>
      </c>
      <c r="F8" s="28">
        <v>0</v>
      </c>
      <c r="G8" s="20"/>
      <c r="H8" s="20"/>
      <c r="I8" s="20"/>
      <c r="J8" s="20"/>
      <c r="K8" s="20"/>
      <c r="L8" s="20"/>
      <c r="M8" s="20"/>
      <c r="N8" s="20"/>
      <c r="O8" s="20"/>
      <c r="P8" s="20"/>
      <c r="Q8" s="20"/>
      <c r="R8" s="20"/>
      <c r="S8" s="20"/>
      <c r="T8" s="20"/>
      <c r="U8" s="20"/>
      <c r="V8" s="20"/>
    </row>
    <row r="9" spans="1:22" ht="19" x14ac:dyDescent="0.25">
      <c r="A9" s="20"/>
      <c r="B9" s="29" t="s">
        <v>551</v>
      </c>
      <c r="C9" s="27">
        <v>1745025000000</v>
      </c>
      <c r="D9" s="27">
        <v>1698807000000</v>
      </c>
      <c r="E9" s="27">
        <v>1757958000000</v>
      </c>
      <c r="F9" s="28">
        <v>1767199000000</v>
      </c>
      <c r="G9" s="20"/>
      <c r="H9" s="20"/>
      <c r="I9" s="20"/>
      <c r="J9" s="20"/>
      <c r="K9" s="20"/>
      <c r="L9" s="20"/>
      <c r="M9" s="20"/>
      <c r="N9" s="20"/>
      <c r="O9" s="20"/>
      <c r="P9" s="20"/>
      <c r="Q9" s="20"/>
      <c r="R9" s="20"/>
      <c r="S9" s="20"/>
      <c r="T9" s="20"/>
      <c r="U9" s="20"/>
      <c r="V9" s="20"/>
    </row>
    <row r="10" spans="1:22" ht="19" x14ac:dyDescent="0.25">
      <c r="A10" s="20"/>
      <c r="B10" s="29" t="s">
        <v>552</v>
      </c>
      <c r="C10" s="27">
        <v>92960000000</v>
      </c>
      <c r="D10" s="27">
        <v>82853000000</v>
      </c>
      <c r="E10" s="27">
        <v>79757000000</v>
      </c>
      <c r="F10" s="28">
        <v>67791000000</v>
      </c>
      <c r="G10" s="20"/>
      <c r="H10" s="20"/>
      <c r="I10" s="20"/>
      <c r="J10" s="20"/>
      <c r="K10" s="20"/>
      <c r="L10" s="20"/>
      <c r="M10" s="20"/>
      <c r="N10" s="20"/>
      <c r="O10" s="20"/>
      <c r="P10" s="20"/>
      <c r="Q10" s="20"/>
      <c r="R10" s="20"/>
      <c r="S10" s="20"/>
      <c r="T10" s="20"/>
      <c r="U10" s="20"/>
      <c r="V10" s="20"/>
    </row>
    <row r="11" spans="1:22" ht="19" x14ac:dyDescent="0.25">
      <c r="A11" s="20"/>
      <c r="B11" s="29" t="s">
        <v>553</v>
      </c>
      <c r="C11" s="27">
        <v>19448000000</v>
      </c>
      <c r="D11" s="27">
        <v>19448000000</v>
      </c>
      <c r="E11" s="27">
        <v>20057000000</v>
      </c>
      <c r="F11" s="28">
        <v>21136000000</v>
      </c>
      <c r="G11" s="20"/>
      <c r="H11" s="20"/>
      <c r="I11" s="20"/>
      <c r="J11" s="20"/>
      <c r="K11" s="20"/>
      <c r="L11" s="20"/>
      <c r="M11" s="20"/>
      <c r="N11" s="20"/>
      <c r="O11" s="20"/>
      <c r="P11" s="20"/>
      <c r="Q11" s="20"/>
      <c r="R11" s="20"/>
      <c r="S11" s="20"/>
      <c r="T11" s="20"/>
      <c r="U11" s="20"/>
      <c r="V11" s="20"/>
    </row>
    <row r="12" spans="1:22" ht="19" x14ac:dyDescent="0.25">
      <c r="A12" s="20"/>
      <c r="B12" s="29" t="s">
        <v>554</v>
      </c>
      <c r="C12" s="27">
        <v>201136000000</v>
      </c>
      <c r="D12" s="27">
        <v>187968000000</v>
      </c>
      <c r="E12" s="27">
        <v>180322000000</v>
      </c>
      <c r="F12" s="28">
        <v>162683000000</v>
      </c>
      <c r="G12" s="20"/>
      <c r="H12" s="20"/>
      <c r="I12" s="20"/>
      <c r="J12" s="20"/>
      <c r="K12" s="20"/>
      <c r="L12" s="20"/>
      <c r="M12" s="20"/>
      <c r="N12" s="20"/>
      <c r="O12" s="20"/>
      <c r="P12" s="20"/>
      <c r="Q12" s="20"/>
      <c r="R12" s="20"/>
      <c r="S12" s="20"/>
      <c r="T12" s="20"/>
      <c r="U12" s="20"/>
      <c r="V12" s="20"/>
    </row>
    <row r="13" spans="1:22" ht="19" x14ac:dyDescent="0.25">
      <c r="A13" s="20"/>
      <c r="B13" s="29" t="s">
        <v>555</v>
      </c>
      <c r="C13" s="27">
        <v>187443000000</v>
      </c>
      <c r="D13" s="27">
        <v>182213000000</v>
      </c>
      <c r="E13" s="27">
        <v>190110000000</v>
      </c>
      <c r="F13" s="28">
        <v>185712000000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40358000000</v>
      </c>
      <c r="D17" s="34">
        <v>27048000000</v>
      </c>
      <c r="E17" s="34">
        <v>-11525000000</v>
      </c>
      <c r="F17" s="35">
        <v>2051000000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Fail</v>
      </c>
      <c r="F23" s="49" t="str">
        <f>IF(F17&gt;F7, "Pass", "Fail")</f>
        <v>Pass</v>
      </c>
      <c r="G23" s="46">
        <f>(COUNTIF(C23:F23, "Pass") * 100) + (COUNTIF(C23:F23, "Fail") * 0)</f>
        <v>300</v>
      </c>
      <c r="H23" s="47" t="s">
        <v>570</v>
      </c>
      <c r="I23" s="20"/>
      <c r="J23" s="20"/>
      <c r="K23" s="20"/>
      <c r="L23" s="20"/>
      <c r="M23" s="20"/>
      <c r="N23" s="20"/>
      <c r="O23" s="20"/>
      <c r="P23" s="20"/>
      <c r="Q23" s="20"/>
      <c r="R23" s="20"/>
      <c r="S23" s="20"/>
      <c r="T23" s="20"/>
      <c r="U23" s="20"/>
      <c r="V23" s="20"/>
    </row>
    <row r="24" spans="1:22" x14ac:dyDescent="0.2">
      <c r="A24" s="20"/>
      <c r="B24" s="39" t="s">
        <v>499</v>
      </c>
      <c r="C24" s="50">
        <f>C17/(C4)</f>
        <v>2.2130949769686334</v>
      </c>
      <c r="D24" s="50">
        <f>D17/(D4)</f>
        <v>1.5045891973076708</v>
      </c>
      <c r="E24" s="50">
        <f>E17/(E4)</f>
        <v>-0.62102597262636061</v>
      </c>
      <c r="F24" s="51">
        <f>F17/(F4)</f>
        <v>9.9601787101787104E-2</v>
      </c>
      <c r="G24" s="46">
        <f>(IF(C24 &gt; 0.5, 100, IF(C24 &gt;= 0.2, 50, 0))) +
  (IF(D24 &gt; 0.5, 100, IF(D24 &gt;= 0.2, 50, 0))) +
  (IF(E24 &gt; 0.5, 100, IF(E24 &gt;= 0.2, 50, 0))) +
  (IF(F24 &gt; 0.5, 100, IF(F24 &gt;= 0.2, 50, 0)))</f>
        <v>200</v>
      </c>
      <c r="H24" s="47" t="s">
        <v>571</v>
      </c>
      <c r="I24" s="20"/>
      <c r="J24" s="20"/>
      <c r="K24" s="20"/>
      <c r="L24" s="20"/>
      <c r="M24" s="20"/>
      <c r="N24" s="20"/>
      <c r="O24" s="20"/>
      <c r="P24" s="20"/>
      <c r="Q24" s="20"/>
      <c r="R24" s="20"/>
      <c r="S24" s="20"/>
      <c r="T24" s="20"/>
      <c r="U24" s="20"/>
      <c r="V24" s="20"/>
    </row>
    <row r="25" spans="1:22" x14ac:dyDescent="0.2">
      <c r="A25" s="20"/>
      <c r="B25" s="39" t="s">
        <v>487</v>
      </c>
      <c r="C25" s="50">
        <f>C17/C6</f>
        <v>2.0884175054903885E-2</v>
      </c>
      <c r="D25" s="50">
        <f>D17/D6</f>
        <v>1.4379432435593455E-2</v>
      </c>
      <c r="E25" s="50">
        <f>E17/E6</f>
        <v>-5.9161179178550231E-3</v>
      </c>
      <c r="F25" s="51">
        <f>F17/F6</f>
        <v>1.0502270712797459E-3</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v>
      </c>
      <c r="D26" s="50">
        <f>D8/D6</f>
        <v>0</v>
      </c>
      <c r="E26" s="50">
        <f>E8/E6</f>
        <v>0</v>
      </c>
      <c r="F26" s="51">
        <f>F8/F6</f>
        <v>0</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6.2232750719500149</v>
      </c>
      <c r="D27" s="50">
        <f>D9/(D13+D10)</f>
        <v>6.4089962499905688</v>
      </c>
      <c r="E27" s="50">
        <f>E9/(E13+E10)</f>
        <v>6.514164384678379</v>
      </c>
      <c r="F27" s="51">
        <f>F9/(F13+F10)</f>
        <v>6.97111671262273</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Fail</v>
      </c>
      <c r="D28" s="52" t="str">
        <f>IF(D11=0, "Pass", "Fail")</f>
        <v>Fail</v>
      </c>
      <c r="E28" s="52" t="str">
        <f>IF(E11=0, "Pass", "Fail")</f>
        <v>Fail</v>
      </c>
      <c r="F28" s="53" t="str">
        <f>IF(F11=0, "Pass", "Fail")</f>
        <v>Fail</v>
      </c>
      <c r="G28" s="46">
        <f>(COUNTIF(C28:F28, "Pass") * 100) + (COUNTIF(C28:F28, "Fail") * 0)</f>
        <v>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7.362733040553629E-2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0.14392855996547826</v>
      </c>
      <c r="D31" s="50">
        <f>D17/(D13+D10)</f>
        <v>0.1020425101672791</v>
      </c>
      <c r="E31" s="50">
        <f>E17/(E13+E10)</f>
        <v>-4.2706221953777233E-2</v>
      </c>
      <c r="F31" s="51">
        <f>F17/(F13+F10)</f>
        <v>8.0906340358891209E-3</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C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0.55583333333333329</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350969000</v>
      </c>
      <c r="D4" s="27">
        <v>323942000</v>
      </c>
      <c r="E4" s="27">
        <v>522796000</v>
      </c>
      <c r="F4" s="28">
        <v>465866000</v>
      </c>
      <c r="G4" s="20"/>
      <c r="H4" s="20"/>
      <c r="I4" s="20"/>
      <c r="J4" s="20"/>
      <c r="K4" s="20"/>
      <c r="L4" s="20"/>
      <c r="M4" s="20"/>
      <c r="N4" s="20"/>
      <c r="O4" s="20"/>
      <c r="P4" s="20"/>
      <c r="Q4" s="20"/>
      <c r="R4" s="20"/>
      <c r="S4" s="20"/>
      <c r="T4" s="20"/>
      <c r="U4" s="20"/>
      <c r="V4" s="20"/>
    </row>
    <row r="5" spans="1:22" ht="19" x14ac:dyDescent="0.25">
      <c r="A5" s="20"/>
      <c r="B5" s="29" t="s">
        <v>547</v>
      </c>
      <c r="C5" s="27">
        <v>68321000</v>
      </c>
      <c r="D5" s="27">
        <v>68321000</v>
      </c>
      <c r="E5" s="27">
        <v>68321000</v>
      </c>
      <c r="F5" s="28">
        <v>68321000</v>
      </c>
      <c r="G5" s="20"/>
      <c r="H5" s="20"/>
      <c r="I5" s="20"/>
      <c r="J5" s="20"/>
      <c r="K5" s="20"/>
      <c r="L5" s="20"/>
      <c r="M5" s="20"/>
      <c r="N5" s="20"/>
      <c r="O5" s="20"/>
      <c r="P5" s="20"/>
      <c r="Q5" s="20"/>
      <c r="R5" s="20"/>
      <c r="S5" s="20"/>
      <c r="T5" s="20"/>
      <c r="U5" s="20"/>
      <c r="V5" s="20"/>
    </row>
    <row r="6" spans="1:22" ht="19" x14ac:dyDescent="0.25">
      <c r="A6" s="20"/>
      <c r="B6" s="29" t="s">
        <v>548</v>
      </c>
      <c r="C6" s="27">
        <v>44012166000</v>
      </c>
      <c r="D6" s="27">
        <v>37893233000</v>
      </c>
      <c r="E6" s="27">
        <v>34910325000</v>
      </c>
      <c r="F6" s="28">
        <v>32483642000</v>
      </c>
      <c r="G6" s="20"/>
      <c r="H6" s="20"/>
      <c r="I6" s="20"/>
      <c r="J6" s="20"/>
      <c r="K6" s="20"/>
      <c r="L6" s="20"/>
      <c r="M6" s="20"/>
      <c r="N6" s="20"/>
      <c r="O6" s="20"/>
      <c r="P6" s="20"/>
      <c r="Q6" s="20"/>
      <c r="R6" s="20"/>
      <c r="S6" s="20"/>
      <c r="T6" s="20"/>
      <c r="U6" s="20"/>
      <c r="V6" s="20"/>
    </row>
    <row r="7" spans="1:22" ht="19" x14ac:dyDescent="0.25">
      <c r="A7" s="20"/>
      <c r="B7" s="29" t="s">
        <v>549</v>
      </c>
      <c r="C7" s="27">
        <v>1099922000</v>
      </c>
      <c r="D7" s="27">
        <v>1168092000</v>
      </c>
      <c r="E7" s="27">
        <v>1340530000</v>
      </c>
      <c r="F7" s="28">
        <v>622752000</v>
      </c>
      <c r="G7" s="20"/>
      <c r="H7" s="20"/>
      <c r="I7" s="20"/>
      <c r="J7" s="20"/>
      <c r="K7" s="20"/>
      <c r="L7" s="20"/>
      <c r="M7" s="20"/>
      <c r="N7" s="20"/>
      <c r="O7" s="20"/>
      <c r="P7" s="20"/>
      <c r="Q7" s="20"/>
      <c r="R7" s="20"/>
      <c r="S7" s="20"/>
      <c r="T7" s="20"/>
      <c r="U7" s="20"/>
      <c r="V7" s="20"/>
    </row>
    <row r="8" spans="1:22" ht="19" x14ac:dyDescent="0.25">
      <c r="A8" s="20"/>
      <c r="B8" s="29" t="s">
        <v>550</v>
      </c>
      <c r="C8" s="27">
        <v>16540517000</v>
      </c>
      <c r="D8" s="27">
        <v>15331145000</v>
      </c>
      <c r="E8" s="27">
        <v>14571922000</v>
      </c>
      <c r="F8" s="28">
        <v>14635828000</v>
      </c>
      <c r="G8" s="20"/>
      <c r="H8" s="20"/>
      <c r="I8" s="20"/>
      <c r="J8" s="20"/>
      <c r="K8" s="20"/>
      <c r="L8" s="20"/>
      <c r="M8" s="20"/>
      <c r="N8" s="20"/>
      <c r="O8" s="20"/>
      <c r="P8" s="20"/>
      <c r="Q8" s="20"/>
      <c r="R8" s="20"/>
      <c r="S8" s="20"/>
      <c r="T8" s="20"/>
      <c r="U8" s="20"/>
      <c r="V8" s="20"/>
    </row>
    <row r="9" spans="1:22" ht="19" x14ac:dyDescent="0.25">
      <c r="A9" s="20"/>
      <c r="B9" s="29" t="s">
        <v>551</v>
      </c>
      <c r="C9" s="27">
        <v>17640439000</v>
      </c>
      <c r="D9" s="27">
        <v>16499237000</v>
      </c>
      <c r="E9" s="27">
        <v>15912452000</v>
      </c>
      <c r="F9" s="28">
        <v>15258580000</v>
      </c>
      <c r="G9" s="20"/>
      <c r="H9" s="20"/>
      <c r="I9" s="20"/>
      <c r="J9" s="20"/>
      <c r="K9" s="20"/>
      <c r="L9" s="20"/>
      <c r="M9" s="20"/>
      <c r="N9" s="20"/>
      <c r="O9" s="20"/>
      <c r="P9" s="20"/>
      <c r="Q9" s="20"/>
      <c r="R9" s="20"/>
      <c r="S9" s="20"/>
      <c r="T9" s="20"/>
      <c r="U9" s="20"/>
      <c r="V9" s="20"/>
    </row>
    <row r="10" spans="1:22" ht="19" x14ac:dyDescent="0.25">
      <c r="A10" s="20"/>
      <c r="B10" s="29" t="s">
        <v>552</v>
      </c>
      <c r="C10" s="27">
        <v>111578000</v>
      </c>
      <c r="D10" s="27">
        <v>111001000</v>
      </c>
      <c r="E10" s="27">
        <v>107750000</v>
      </c>
      <c r="F10" s="28">
        <v>104490000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-7628729000</v>
      </c>
      <c r="D12" s="27">
        <v>-6709147000</v>
      </c>
      <c r="E12" s="27">
        <v>-5717179000</v>
      </c>
      <c r="F12" s="28">
        <v>-5016123000</v>
      </c>
      <c r="G12" s="20"/>
      <c r="H12" s="20"/>
      <c r="I12" s="20"/>
      <c r="J12" s="20"/>
      <c r="K12" s="20"/>
      <c r="L12" s="20"/>
      <c r="M12" s="20"/>
      <c r="N12" s="20"/>
      <c r="O12" s="20"/>
      <c r="P12" s="20"/>
      <c r="Q12" s="20"/>
      <c r="R12" s="20"/>
      <c r="S12" s="20"/>
      <c r="T12" s="20"/>
      <c r="U12" s="20"/>
      <c r="V12" s="20"/>
    </row>
    <row r="13" spans="1:22" ht="19" x14ac:dyDescent="0.25">
      <c r="A13" s="20"/>
      <c r="B13" s="29" t="s">
        <v>555</v>
      </c>
      <c r="C13" s="27">
        <v>26371727000</v>
      </c>
      <c r="D13" s="27">
        <v>21393996000</v>
      </c>
      <c r="E13" s="27">
        <v>18997873000</v>
      </c>
      <c r="F13" s="28">
        <v>17225062000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1601861000</v>
      </c>
      <c r="D17" s="34">
        <v>1328708000</v>
      </c>
      <c r="E17" s="34">
        <v>1275325000</v>
      </c>
      <c r="F17" s="35">
        <v>1364756000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Fail</v>
      </c>
      <c r="F23" s="49" t="str">
        <f>IF(F17&gt;F7, "Pass", "Fail")</f>
        <v>Pass</v>
      </c>
      <c r="G23" s="46">
        <f>(COUNTIF(C23:F23, "Pass") * 100) + (COUNTIF(C23:F23, "Fail") * 0)</f>
        <v>300</v>
      </c>
      <c r="H23" s="47" t="s">
        <v>570</v>
      </c>
      <c r="I23" s="20"/>
      <c r="J23" s="20"/>
      <c r="K23" s="20"/>
      <c r="L23" s="20"/>
      <c r="M23" s="20"/>
      <c r="N23" s="20"/>
      <c r="O23" s="20"/>
      <c r="P23" s="20"/>
      <c r="Q23" s="20"/>
      <c r="R23" s="20"/>
      <c r="S23" s="20"/>
      <c r="T23" s="20"/>
      <c r="U23" s="20"/>
      <c r="V23" s="20"/>
    </row>
    <row r="24" spans="1:22" x14ac:dyDescent="0.2">
      <c r="A24" s="20"/>
      <c r="B24" s="39" t="s">
        <v>499</v>
      </c>
      <c r="C24" s="50">
        <f>C17/(C4)</f>
        <v>4.5641096507098915</v>
      </c>
      <c r="D24" s="50">
        <f>D17/(D4)</f>
        <v>4.1016848695136785</v>
      </c>
      <c r="E24" s="50">
        <f>E17/(E4)</f>
        <v>2.4394314417095768</v>
      </c>
      <c r="F24" s="51">
        <f>F17/(F4)</f>
        <v>2.9295033335766081</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3.6395868360580119E-2</v>
      </c>
      <c r="D25" s="50">
        <f>D17/D6</f>
        <v>3.506451930348619E-2</v>
      </c>
      <c r="E25" s="50">
        <f>E17/E6</f>
        <v>3.6531455951785037E-2</v>
      </c>
      <c r="F25" s="51">
        <f>F17/F6</f>
        <v>4.2013638741616476E-2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0.37581692752862922</v>
      </c>
      <c r="D26" s="50">
        <f>D8/D6</f>
        <v>0.40458793790437464</v>
      </c>
      <c r="E26" s="50">
        <f>E8/E6</f>
        <v>0.41741009285934749</v>
      </c>
      <c r="F26" s="51">
        <f>F8/F6</f>
        <v>0.45055994644935443</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0.66609658424430029</v>
      </c>
      <c r="D27" s="50">
        <f>D9/(D13+D10)</f>
        <v>0.76722805401925886</v>
      </c>
      <c r="E27" s="50">
        <f>E9/(E13+E10)</f>
        <v>0.83286747571644226</v>
      </c>
      <c r="F27" s="51">
        <f>F9/(F13+F10)</f>
        <v>0.88049477562951428</v>
      </c>
      <c r="G27" s="46">
        <f>(IF(C27 &lt; 0.8, 100, IF(C27 &lt; 1, 50, 0))) +
  (IF(D27 &lt; 0.8, 100, IF(D27 &lt; 1, 50, 0))) +
  (IF(E27 &lt; 0.8, 100, IF(E27 &lt; 1, 50, 0))) +
  (IF(F27 &lt; 0.8, 100, IF(F27 &lt; 1, 50, 0)))</f>
        <v>300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0.15011033311135025</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6.0485690890921658E-2</v>
      </c>
      <c r="D31" s="50">
        <f>D17/(D13+D10)</f>
        <v>6.1786011874356457E-2</v>
      </c>
      <c r="E31" s="50">
        <f>E17/(E13+E10)</f>
        <v>6.6751290968109236E-2</v>
      </c>
      <c r="F31" s="51">
        <f>F17/(F13+F10)</f>
        <v>7.8753103369319649E-2</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D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0.78874999999999995</v>
      </c>
      <c r="J2" s="20"/>
      <c r="K2" s="20"/>
      <c r="L2" s="20"/>
      <c r="M2" s="20"/>
      <c r="N2" s="20"/>
      <c r="O2" s="20"/>
      <c r="P2" s="20"/>
      <c r="Q2" s="20"/>
      <c r="R2" s="20"/>
      <c r="S2" s="20"/>
      <c r="T2" s="20"/>
      <c r="U2" s="20"/>
      <c r="V2" s="20"/>
    </row>
    <row r="3" spans="1:22" ht="19" x14ac:dyDescent="0.25">
      <c r="A3" s="20"/>
      <c r="B3" s="26" t="s">
        <v>545</v>
      </c>
      <c r="C3" s="27">
        <v>434700000</v>
      </c>
      <c r="D3" s="27">
        <v>414800000</v>
      </c>
      <c r="E3" s="27">
        <v>378400000</v>
      </c>
      <c r="F3" s="28">
        <v>321300000</v>
      </c>
      <c r="G3" s="20"/>
      <c r="H3" s="20"/>
      <c r="I3" s="20"/>
      <c r="J3" s="20"/>
      <c r="K3" s="20"/>
      <c r="L3" s="20"/>
      <c r="M3" s="20"/>
      <c r="N3" s="20"/>
      <c r="O3" s="20"/>
      <c r="P3" s="20"/>
      <c r="Q3" s="20"/>
      <c r="R3" s="20"/>
      <c r="S3" s="20"/>
      <c r="T3" s="20"/>
      <c r="U3" s="20"/>
      <c r="V3" s="20"/>
    </row>
    <row r="4" spans="1:22" ht="19" x14ac:dyDescent="0.25">
      <c r="A4" s="20"/>
      <c r="B4" s="29" t="s">
        <v>546</v>
      </c>
      <c r="C4" s="27">
        <v>1512500000</v>
      </c>
      <c r="D4" s="27">
        <v>1262700000</v>
      </c>
      <c r="E4" s="27">
        <v>1126800000</v>
      </c>
      <c r="F4" s="28">
        <v>1011500000</v>
      </c>
      <c r="G4" s="20"/>
      <c r="H4" s="20"/>
      <c r="I4" s="20"/>
      <c r="J4" s="20"/>
      <c r="K4" s="20"/>
      <c r="L4" s="20"/>
      <c r="M4" s="20"/>
      <c r="N4" s="20"/>
      <c r="O4" s="20"/>
      <c r="P4" s="20"/>
      <c r="Q4" s="20"/>
      <c r="R4" s="20"/>
      <c r="S4" s="20"/>
      <c r="T4" s="20"/>
      <c r="U4" s="20"/>
      <c r="V4" s="20"/>
    </row>
    <row r="5" spans="1:22" ht="19" x14ac:dyDescent="0.25">
      <c r="A5" s="20"/>
      <c r="B5" s="29" t="s">
        <v>547</v>
      </c>
      <c r="C5" s="27">
        <v>108500000</v>
      </c>
      <c r="D5" s="27">
        <v>107300000</v>
      </c>
      <c r="E5" s="27">
        <v>109900000</v>
      </c>
      <c r="F5" s="28">
        <v>111100000</v>
      </c>
      <c r="G5" s="20"/>
      <c r="H5" s="20"/>
      <c r="I5" s="20"/>
      <c r="J5" s="20"/>
      <c r="K5" s="20"/>
      <c r="L5" s="20"/>
      <c r="M5" s="20"/>
      <c r="N5" s="20"/>
      <c r="O5" s="20"/>
      <c r="P5" s="20"/>
      <c r="Q5" s="20"/>
      <c r="R5" s="20"/>
      <c r="S5" s="20"/>
      <c r="T5" s="20"/>
      <c r="U5" s="20"/>
      <c r="V5" s="20"/>
    </row>
    <row r="6" spans="1:22" ht="19" x14ac:dyDescent="0.25">
      <c r="A6" s="20"/>
      <c r="B6" s="29" t="s">
        <v>548</v>
      </c>
      <c r="C6" s="27">
        <v>3829500000</v>
      </c>
      <c r="D6" s="27">
        <v>3616800000</v>
      </c>
      <c r="E6" s="27">
        <v>3313800000</v>
      </c>
      <c r="F6" s="28">
        <v>2793800000</v>
      </c>
      <c r="G6" s="20"/>
      <c r="H6" s="20"/>
      <c r="I6" s="20"/>
      <c r="J6" s="20"/>
      <c r="K6" s="20"/>
      <c r="L6" s="20"/>
      <c r="M6" s="20"/>
      <c r="N6" s="20"/>
      <c r="O6" s="20"/>
      <c r="P6" s="20"/>
      <c r="Q6" s="20"/>
      <c r="R6" s="20"/>
      <c r="S6" s="20"/>
      <c r="T6" s="20"/>
      <c r="U6" s="20"/>
      <c r="V6" s="20"/>
    </row>
    <row r="7" spans="1:22" ht="19" x14ac:dyDescent="0.25">
      <c r="A7" s="20"/>
      <c r="B7" s="29" t="s">
        <v>549</v>
      </c>
      <c r="C7" s="27">
        <v>671800000</v>
      </c>
      <c r="D7" s="27">
        <v>519000000</v>
      </c>
      <c r="E7" s="27">
        <v>594100000</v>
      </c>
      <c r="F7" s="28">
        <v>503400000</v>
      </c>
      <c r="G7" s="20"/>
      <c r="H7" s="20"/>
      <c r="I7" s="20"/>
      <c r="J7" s="20"/>
      <c r="K7" s="20"/>
      <c r="L7" s="20"/>
      <c r="M7" s="20"/>
      <c r="N7" s="20"/>
      <c r="O7" s="20"/>
      <c r="P7" s="20"/>
      <c r="Q7" s="20"/>
      <c r="R7" s="20"/>
      <c r="S7" s="20"/>
      <c r="T7" s="20"/>
      <c r="U7" s="20"/>
      <c r="V7" s="20"/>
    </row>
    <row r="8" spans="1:22" ht="19" x14ac:dyDescent="0.25">
      <c r="A8" s="20"/>
      <c r="B8" s="29" t="s">
        <v>550</v>
      </c>
      <c r="C8" s="27">
        <v>276700000</v>
      </c>
      <c r="D8" s="27">
        <v>412900000</v>
      </c>
      <c r="E8" s="27">
        <v>384300000</v>
      </c>
      <c r="F8" s="28">
        <v>435900000</v>
      </c>
      <c r="G8" s="20"/>
      <c r="H8" s="20"/>
      <c r="I8" s="20"/>
      <c r="J8" s="20"/>
      <c r="K8" s="20"/>
      <c r="L8" s="20"/>
      <c r="M8" s="20"/>
      <c r="N8" s="20"/>
      <c r="O8" s="20"/>
      <c r="P8" s="20"/>
      <c r="Q8" s="20"/>
      <c r="R8" s="20"/>
      <c r="S8" s="20"/>
      <c r="T8" s="20"/>
      <c r="U8" s="20"/>
      <c r="V8" s="20"/>
    </row>
    <row r="9" spans="1:22" ht="19" x14ac:dyDescent="0.25">
      <c r="A9" s="20"/>
      <c r="B9" s="29" t="s">
        <v>551</v>
      </c>
      <c r="C9" s="27">
        <v>948500000</v>
      </c>
      <c r="D9" s="27">
        <v>931900000</v>
      </c>
      <c r="E9" s="27">
        <v>978400000</v>
      </c>
      <c r="F9" s="28">
        <v>939300000</v>
      </c>
      <c r="G9" s="20"/>
      <c r="H9" s="20"/>
      <c r="I9" s="20"/>
      <c r="J9" s="20"/>
      <c r="K9" s="20"/>
      <c r="L9" s="20"/>
      <c r="M9" s="20"/>
      <c r="N9" s="20"/>
      <c r="O9" s="20"/>
      <c r="P9" s="20"/>
      <c r="Q9" s="20"/>
      <c r="R9" s="20"/>
      <c r="S9" s="20"/>
      <c r="T9" s="20"/>
      <c r="U9" s="20"/>
      <c r="V9" s="20"/>
    </row>
    <row r="10" spans="1:22" ht="19" x14ac:dyDescent="0.25">
      <c r="A10" s="20"/>
      <c r="B10" s="29" t="s">
        <v>552</v>
      </c>
      <c r="C10" s="27">
        <v>637600000</v>
      </c>
      <c r="D10" s="27">
        <v>370900000</v>
      </c>
      <c r="E10" s="27">
        <v>229500000</v>
      </c>
      <c r="F10" s="28">
        <v>167700000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3523400000</v>
      </c>
      <c r="D12" s="27">
        <v>2987800000</v>
      </c>
      <c r="E12" s="27">
        <v>2456700000</v>
      </c>
      <c r="F12" s="28">
        <v>1846700000</v>
      </c>
      <c r="G12" s="20"/>
      <c r="H12" s="20"/>
      <c r="I12" s="20"/>
      <c r="J12" s="20"/>
      <c r="K12" s="20"/>
      <c r="L12" s="20"/>
      <c r="M12" s="20"/>
      <c r="N12" s="20"/>
      <c r="O12" s="20"/>
      <c r="P12" s="20"/>
      <c r="Q12" s="20"/>
      <c r="R12" s="20"/>
      <c r="S12" s="20"/>
      <c r="T12" s="20"/>
      <c r="U12" s="20"/>
      <c r="V12" s="20"/>
    </row>
    <row r="13" spans="1:22" ht="19" x14ac:dyDescent="0.25">
      <c r="A13" s="20"/>
      <c r="B13" s="29" t="s">
        <v>555</v>
      </c>
      <c r="C13" s="27">
        <v>2881000000</v>
      </c>
      <c r="D13" s="27">
        <v>2684900000</v>
      </c>
      <c r="E13" s="27">
        <v>2335400000</v>
      </c>
      <c r="F13" s="28">
        <v>1854500000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68400000</v>
      </c>
      <c r="D15" s="27">
        <v>58500000</v>
      </c>
      <c r="E15" s="27">
        <v>52800000</v>
      </c>
      <c r="F15" s="28">
        <v>46900000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776500000</v>
      </c>
      <c r="D17" s="34">
        <v>724000000</v>
      </c>
      <c r="E17" s="34">
        <v>584000000</v>
      </c>
      <c r="F17" s="35">
        <v>472500000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Fail</v>
      </c>
      <c r="F23" s="49" t="str">
        <f>IF(F17&gt;F7, "Pass", "Fail")</f>
        <v>Fail</v>
      </c>
      <c r="G23" s="46">
        <f>(COUNTIF(C23:F23, "Pass") * 100) + (COUNTIF(C23:F23, "Fail") * 0)</f>
        <v>200</v>
      </c>
      <c r="H23" s="47" t="s">
        <v>570</v>
      </c>
      <c r="I23" s="20"/>
      <c r="J23" s="20"/>
      <c r="K23" s="20"/>
      <c r="L23" s="20"/>
      <c r="M23" s="20"/>
      <c r="N23" s="20"/>
      <c r="O23" s="20"/>
      <c r="P23" s="20"/>
      <c r="Q23" s="20"/>
      <c r="R23" s="20"/>
      <c r="S23" s="20"/>
      <c r="T23" s="20"/>
      <c r="U23" s="20"/>
      <c r="V23" s="20"/>
    </row>
    <row r="24" spans="1:22" x14ac:dyDescent="0.2">
      <c r="A24" s="20"/>
      <c r="B24" s="39" t="s">
        <v>499</v>
      </c>
      <c r="C24" s="50">
        <f>C17/(C4)</f>
        <v>0.51338842975206611</v>
      </c>
      <c r="D24" s="50">
        <f>D17/(D4)</f>
        <v>0.57337451492832814</v>
      </c>
      <c r="E24" s="50">
        <f>E17/(E4)</f>
        <v>0.5182818601348953</v>
      </c>
      <c r="F24" s="51">
        <f>F17/(F4)</f>
        <v>0.4671280276816609</v>
      </c>
      <c r="G24" s="46">
        <f>(IF(C24 &gt; 0.5, 100, IF(C24 &gt;= 0.2, 50, 0))) +
  (IF(D24 &gt; 0.5, 100, IF(D24 &gt;= 0.2, 50, 0))) +
  (IF(E24 &gt; 0.5, 100, IF(E24 &gt;= 0.2, 50, 0))) +
  (IF(F24 &gt; 0.5, 100, IF(F24 &gt;= 0.2, 50, 0)))</f>
        <v>350</v>
      </c>
      <c r="H24" s="47" t="s">
        <v>571</v>
      </c>
      <c r="I24" s="20"/>
      <c r="J24" s="20"/>
      <c r="K24" s="20"/>
      <c r="L24" s="20"/>
      <c r="M24" s="20"/>
      <c r="N24" s="20"/>
      <c r="O24" s="20"/>
      <c r="P24" s="20"/>
      <c r="Q24" s="20"/>
      <c r="R24" s="20"/>
      <c r="S24" s="20"/>
      <c r="T24" s="20"/>
      <c r="U24" s="20"/>
      <c r="V24" s="20"/>
    </row>
    <row r="25" spans="1:22" x14ac:dyDescent="0.2">
      <c r="A25" s="20"/>
      <c r="B25" s="39" t="s">
        <v>487</v>
      </c>
      <c r="C25" s="50">
        <f>C17/C6</f>
        <v>0.20276798537668103</v>
      </c>
      <c r="D25" s="50">
        <f>D17/D6</f>
        <v>0.20017695200176952</v>
      </c>
      <c r="E25" s="50">
        <f>E17/E6</f>
        <v>0.17623272376124088</v>
      </c>
      <c r="F25" s="51">
        <f>F17/F6</f>
        <v>0.16912448994201446</v>
      </c>
      <c r="G25" s="46">
        <f>(IF(C25 &gt; 0.17, 100, IF(C25 &gt;= 0.1, 50, 0))) +
  (IF(D25 &gt; 0.17, 100, IF(D25 &gt;= 0.1, 50, 0))) +
  (IF(E25 &gt; 0.17, 100, IF(E25 &gt;= 0.1, 50, 0))) +
  (IF(F25 &gt; 0.17, 100, IF(F25 &gt;= 0.1, 50, 0)))</f>
        <v>350</v>
      </c>
      <c r="H25" s="47" t="s">
        <v>572</v>
      </c>
      <c r="I25" s="20"/>
      <c r="J25" s="20"/>
      <c r="K25" s="20"/>
      <c r="L25" s="20"/>
      <c r="M25" s="20"/>
      <c r="N25" s="20"/>
      <c r="O25" s="20"/>
      <c r="P25" s="20"/>
      <c r="Q25" s="20"/>
      <c r="R25" s="20"/>
      <c r="S25" s="20"/>
      <c r="T25" s="20"/>
      <c r="U25" s="20"/>
      <c r="V25" s="20"/>
    </row>
    <row r="26" spans="1:22" x14ac:dyDescent="0.2">
      <c r="A26" s="20"/>
      <c r="B26" s="39" t="s">
        <v>489</v>
      </c>
      <c r="C26" s="50">
        <f>C8/C6</f>
        <v>7.2254863559211388E-2</v>
      </c>
      <c r="D26" s="50">
        <f>D8/D6</f>
        <v>0.1141616898916169</v>
      </c>
      <c r="E26" s="50">
        <f>E8/E6</f>
        <v>0.11596958174904944</v>
      </c>
      <c r="F26" s="51">
        <f>F8/F6</f>
        <v>0.15602405326079175</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0.26956744159608936</v>
      </c>
      <c r="D27" s="50">
        <f>D9/(D13+D10)</f>
        <v>0.30496105766084169</v>
      </c>
      <c r="E27" s="50">
        <f>E9/(E13+E10)</f>
        <v>0.38145736675893799</v>
      </c>
      <c r="F27" s="51">
        <f>F9/(F13+F10)</f>
        <v>0.46449411531994855</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0.24192186436326238</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0.22068436309895981</v>
      </c>
      <c r="D31" s="50">
        <f>D17/(D13+D10)</f>
        <v>0.23692650042542052</v>
      </c>
      <c r="E31" s="50">
        <f>E17/(E13+E10)</f>
        <v>0.22768918866232601</v>
      </c>
      <c r="F31" s="51">
        <f>F17/(F13+F10)</f>
        <v>0.23365641380674512</v>
      </c>
      <c r="G31" s="46">
        <f>(IF(C31 &gt; 0.23, 100, 0)) +
  (IF(D31 &gt; 0.23, 100, 0)) +
  (IF(E31 &gt; 0.23, 100, 0)) +
  (IF(F31 &gt; 0.23, 100, 0))</f>
        <v>200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E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603</v>
      </c>
      <c r="D2" s="23" t="s">
        <v>604</v>
      </c>
      <c r="E2" s="23" t="s">
        <v>605</v>
      </c>
      <c r="F2" s="23" t="s">
        <v>606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0.1875</v>
      </c>
      <c r="J2" s="20"/>
      <c r="K2" s="20"/>
      <c r="L2" s="20"/>
      <c r="M2" s="20"/>
      <c r="N2" s="20"/>
      <c r="O2" s="20"/>
      <c r="P2" s="20"/>
      <c r="Q2" s="20"/>
      <c r="R2" s="20"/>
      <c r="S2" s="20"/>
      <c r="T2" s="20"/>
      <c r="U2" s="20"/>
      <c r="V2" s="20"/>
    </row>
    <row r="3" spans="1:22" ht="19" x14ac:dyDescent="0.25">
      <c r="A3" s="20"/>
      <c r="B3" s="26" t="s">
        <v>545</v>
      </c>
      <c r="C3" s="27">
        <v>3342000000</v>
      </c>
      <c r="D3" s="27">
        <v>3698000000</v>
      </c>
      <c r="E3" s="27">
        <v>3638000000</v>
      </c>
      <c r="F3" s="28">
        <v>3616000000</v>
      </c>
      <c r="G3" s="20"/>
      <c r="H3" s="20"/>
      <c r="I3" s="20"/>
      <c r="J3" s="20"/>
      <c r="K3" s="20"/>
      <c r="L3" s="20"/>
      <c r="M3" s="20"/>
      <c r="N3" s="20"/>
      <c r="O3" s="20"/>
      <c r="P3" s="20"/>
      <c r="Q3" s="20"/>
      <c r="R3" s="20"/>
      <c r="S3" s="20"/>
      <c r="T3" s="20"/>
      <c r="U3" s="20"/>
      <c r="V3" s="20"/>
    </row>
    <row r="4" spans="1:22" ht="19" x14ac:dyDescent="0.25">
      <c r="A4" s="20"/>
      <c r="B4" s="29" t="s">
        <v>546</v>
      </c>
      <c r="C4" s="27">
        <v>3167000000</v>
      </c>
      <c r="D4" s="27">
        <v>3620000000</v>
      </c>
      <c r="E4" s="27">
        <v>3670000000</v>
      </c>
      <c r="F4" s="28">
        <v>3188000000</v>
      </c>
      <c r="G4" s="20"/>
      <c r="H4" s="20"/>
      <c r="I4" s="20"/>
      <c r="J4" s="20"/>
      <c r="K4" s="20"/>
      <c r="L4" s="20"/>
      <c r="M4" s="20"/>
      <c r="N4" s="20"/>
      <c r="O4" s="20"/>
      <c r="P4" s="20"/>
      <c r="Q4" s="20"/>
      <c r="R4" s="20"/>
      <c r="S4" s="20"/>
      <c r="T4" s="20"/>
      <c r="U4" s="20"/>
      <c r="V4" s="20"/>
    </row>
    <row r="5" spans="1:22" ht="19" x14ac:dyDescent="0.25">
      <c r="A5" s="20"/>
      <c r="B5" s="29" t="s">
        <v>547</v>
      </c>
      <c r="C5" s="27">
        <v>10032000000</v>
      </c>
      <c r="D5" s="27">
        <v>10037000000</v>
      </c>
      <c r="E5" s="27">
        <v>10041000000</v>
      </c>
      <c r="F5" s="28">
        <v>10066000000</v>
      </c>
      <c r="G5" s="20"/>
      <c r="H5" s="20"/>
      <c r="I5" s="20"/>
      <c r="J5" s="20"/>
      <c r="K5" s="20"/>
      <c r="L5" s="20"/>
      <c r="M5" s="20"/>
      <c r="N5" s="20"/>
      <c r="O5" s="20"/>
      <c r="P5" s="20"/>
      <c r="Q5" s="20"/>
      <c r="R5" s="20"/>
      <c r="S5" s="20"/>
      <c r="T5" s="20"/>
      <c r="U5" s="20"/>
      <c r="V5" s="20"/>
    </row>
    <row r="6" spans="1:22" ht="19" x14ac:dyDescent="0.25">
      <c r="A6" s="20"/>
      <c r="B6" s="29" t="s">
        <v>548</v>
      </c>
      <c r="C6" s="27">
        <v>24188000000</v>
      </c>
      <c r="D6" s="27">
        <v>24546000000</v>
      </c>
      <c r="E6" s="27">
        <v>26259000000</v>
      </c>
      <c r="F6" s="28">
        <v>26132000000</v>
      </c>
      <c r="G6" s="20"/>
      <c r="H6" s="20"/>
      <c r="I6" s="20"/>
      <c r="J6" s="20"/>
      <c r="K6" s="20"/>
      <c r="L6" s="20"/>
      <c r="M6" s="20"/>
      <c r="N6" s="20"/>
      <c r="O6" s="20"/>
      <c r="P6" s="20"/>
      <c r="Q6" s="20"/>
      <c r="R6" s="20"/>
      <c r="S6" s="20"/>
      <c r="T6" s="20"/>
      <c r="U6" s="20"/>
      <c r="V6" s="20"/>
    </row>
    <row r="7" spans="1:22" ht="19" x14ac:dyDescent="0.25">
      <c r="A7" s="20"/>
      <c r="B7" s="29" t="s">
        <v>549</v>
      </c>
      <c r="C7" s="27">
        <v>6087000000</v>
      </c>
      <c r="D7" s="27">
        <v>5434000000</v>
      </c>
      <c r="E7" s="27">
        <v>5237000000</v>
      </c>
      <c r="F7" s="28">
        <v>4870000000</v>
      </c>
      <c r="G7" s="20"/>
      <c r="H7" s="20"/>
      <c r="I7" s="20"/>
      <c r="J7" s="20"/>
      <c r="K7" s="20"/>
      <c r="L7" s="20"/>
      <c r="M7" s="20"/>
      <c r="N7" s="20"/>
      <c r="O7" s="20"/>
      <c r="P7" s="20"/>
      <c r="Q7" s="20"/>
      <c r="R7" s="20"/>
      <c r="S7" s="20"/>
      <c r="T7" s="20"/>
      <c r="U7" s="20"/>
      <c r="V7" s="20"/>
    </row>
    <row r="8" spans="1:22" ht="19" x14ac:dyDescent="0.25">
      <c r="A8" s="20"/>
      <c r="B8" s="29" t="s">
        <v>550</v>
      </c>
      <c r="C8" s="27">
        <v>7054000000</v>
      </c>
      <c r="D8" s="27">
        <v>7272000000</v>
      </c>
      <c r="E8" s="27">
        <v>8801000000</v>
      </c>
      <c r="F8" s="28">
        <v>10541000000</v>
      </c>
      <c r="G8" s="20"/>
      <c r="H8" s="20"/>
      <c r="I8" s="20"/>
      <c r="J8" s="20"/>
      <c r="K8" s="20"/>
      <c r="L8" s="20"/>
      <c r="M8" s="20"/>
      <c r="N8" s="20"/>
      <c r="O8" s="20"/>
      <c r="P8" s="20"/>
      <c r="Q8" s="20"/>
      <c r="R8" s="20"/>
      <c r="S8" s="20"/>
      <c r="T8" s="20"/>
      <c r="U8" s="20"/>
      <c r="V8" s="20"/>
    </row>
    <row r="9" spans="1:22" ht="19" x14ac:dyDescent="0.25">
      <c r="A9" s="20"/>
      <c r="B9" s="29" t="s">
        <v>551</v>
      </c>
      <c r="C9" s="27">
        <v>13141000000</v>
      </c>
      <c r="D9" s="27">
        <v>12706000000</v>
      </c>
      <c r="E9" s="27">
        <v>14038000000</v>
      </c>
      <c r="F9" s="28">
        <v>15411000000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232000000</v>
      </c>
      <c r="G10" s="20"/>
      <c r="H10" s="20"/>
      <c r="I10" s="20"/>
      <c r="J10" s="20"/>
      <c r="K10" s="20"/>
      <c r="L10" s="20"/>
      <c r="M10" s="20"/>
      <c r="N10" s="20"/>
      <c r="O10" s="20"/>
      <c r="P10" s="20"/>
      <c r="Q10" s="20"/>
      <c r="R10" s="20"/>
      <c r="S10" s="20"/>
      <c r="T10" s="20"/>
      <c r="U10" s="20"/>
      <c r="V10" s="20"/>
    </row>
    <row r="11" spans="1:22" ht="19" x14ac:dyDescent="0.25">
      <c r="A11" s="20"/>
      <c r="B11" s="29" t="s">
        <v>553</v>
      </c>
      <c r="C11" s="27">
        <v>229000000</v>
      </c>
      <c r="D11" s="27">
        <v>876000000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6775000000</v>
      </c>
      <c r="D12" s="27">
        <v>7573000000</v>
      </c>
      <c r="E12" s="27">
        <v>9039000000</v>
      </c>
      <c r="F12" s="28">
        <v>7539000000</v>
      </c>
      <c r="G12" s="20"/>
      <c r="H12" s="20"/>
      <c r="I12" s="20"/>
      <c r="J12" s="20"/>
      <c r="K12" s="20"/>
      <c r="L12" s="20"/>
      <c r="M12" s="20"/>
      <c r="N12" s="20"/>
      <c r="O12" s="20"/>
      <c r="P12" s="20"/>
      <c r="Q12" s="20"/>
      <c r="R12" s="20"/>
      <c r="S12" s="20"/>
      <c r="T12" s="20"/>
      <c r="U12" s="20"/>
      <c r="V12" s="20"/>
    </row>
    <row r="13" spans="1:22" ht="19" x14ac:dyDescent="0.25">
      <c r="A13" s="20"/>
      <c r="B13" s="29" t="s">
        <v>555</v>
      </c>
      <c r="C13" s="27">
        <v>11047000000</v>
      </c>
      <c r="D13" s="27">
        <v>11840000000</v>
      </c>
      <c r="E13" s="27">
        <v>12221000000</v>
      </c>
      <c r="F13" s="28">
        <v>10721000000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1907000000</v>
      </c>
      <c r="D15" s="27">
        <v>2009000000</v>
      </c>
      <c r="E15" s="27">
        <v>2323000000</v>
      </c>
      <c r="F15" s="28">
        <v>2243000000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-294000000</v>
      </c>
      <c r="D17" s="34">
        <v>-408000000</v>
      </c>
      <c r="E17" s="34">
        <v>1880000000</v>
      </c>
      <c r="F17" s="35">
        <v>1898000000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Fail</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-9.2832333438585407E-2</v>
      </c>
      <c r="D24" s="50">
        <f>D17/(D4)</f>
        <v>-0.112707182320442</v>
      </c>
      <c r="E24" s="50">
        <f>E17/(E4)</f>
        <v>0.5122615803814714</v>
      </c>
      <c r="F24" s="51">
        <f>F17/(F4)</f>
        <v>0.59535759096612295</v>
      </c>
      <c r="G24" s="46">
        <f>(IF(C24 &gt; 0.5, 100, IF(C24 &gt;= 0.2, 50, 0))) +
  (IF(D24 &gt; 0.5, 100, IF(D24 &gt;= 0.2, 50, 0))) +
  (IF(E24 &gt; 0.5, 100, IF(E24 &gt;= 0.2, 50, 0))) +
  (IF(F24 &gt; 0.5, 100, IF(F24 &gt;= 0.2, 50, 0)))</f>
        <v>200</v>
      </c>
      <c r="H24" s="47" t="s">
        <v>571</v>
      </c>
      <c r="I24" s="20"/>
      <c r="J24" s="20"/>
      <c r="K24" s="20"/>
      <c r="L24" s="20"/>
      <c r="M24" s="20"/>
      <c r="N24" s="20"/>
      <c r="O24" s="20"/>
      <c r="P24" s="20"/>
      <c r="Q24" s="20"/>
      <c r="R24" s="20"/>
      <c r="S24" s="20"/>
      <c r="T24" s="20"/>
      <c r="U24" s="20"/>
      <c r="V24" s="20"/>
    </row>
    <row r="25" spans="1:22" x14ac:dyDescent="0.2">
      <c r="A25" s="20"/>
      <c r="B25" s="39" t="s">
        <v>487</v>
      </c>
      <c r="C25" s="50">
        <f>C17/C6</f>
        <v>-1.215478749793286E-2</v>
      </c>
      <c r="D25" s="50">
        <f>D17/D6</f>
        <v>-1.6621852847714495E-2</v>
      </c>
      <c r="E25" s="50">
        <f>E17/E6</f>
        <v>7.159450093301345E-2</v>
      </c>
      <c r="F25" s="51">
        <f>F17/F6</f>
        <v>7.2631256696770244E-2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0.291632214321151</v>
      </c>
      <c r="D26" s="50">
        <f>D8/D6</f>
        <v>0.29626008310926422</v>
      </c>
      <c r="E26" s="50">
        <f>E8/E6</f>
        <v>0.33516127803800599</v>
      </c>
      <c r="F26" s="51">
        <f>F8/F6</f>
        <v>0.40337517220266339</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1.1895537249932109</v>
      </c>
      <c r="D27" s="50">
        <f>D9/(D13+D10)</f>
        <v>1.0731418918918918</v>
      </c>
      <c r="E27" s="50">
        <f>E9/(E13+E10)</f>
        <v>1.1486785042140577</v>
      </c>
      <c r="F27" s="51">
        <f>F9/(F13+F10)</f>
        <v>1.4070117775951794</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Fail</v>
      </c>
      <c r="D28" s="52" t="str">
        <f>IF(D11=0, "Pass", "Fail")</f>
        <v>Fail</v>
      </c>
      <c r="E28" s="52" t="str">
        <f>IF(E11=0, "Pass", "Fail")</f>
        <v>Pass</v>
      </c>
      <c r="F28" s="53" t="str">
        <f>IF(F11=0, "Pass", "Fail")</f>
        <v>Pass</v>
      </c>
      <c r="G28" s="46">
        <f>(COUNTIF(C28:F28, "Pass") * 100) + (COUNTIF(C28:F28, "Fail") * 0)</f>
        <v>200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-2.2865019591019432E-2</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Pass</v>
      </c>
      <c r="G30" s="46">
        <f>(COUNTIF(C30:F30, "Pass") * 100) + (COUNTIF(C30:F30, "Fail") * 0)</f>
        <v>100</v>
      </c>
      <c r="H30" s="47" t="s">
        <v>579</v>
      </c>
      <c r="I30" s="20"/>
      <c r="J30" s="20"/>
      <c r="K30" s="20"/>
      <c r="L30" s="20"/>
      <c r="M30" s="20"/>
      <c r="N30" s="20"/>
      <c r="O30" s="20"/>
      <c r="P30" s="20"/>
      <c r="Q30" s="20"/>
      <c r="R30" s="20"/>
      <c r="S30" s="20"/>
      <c r="T30" s="20"/>
      <c r="U30" s="20"/>
      <c r="V30" s="20"/>
    </row>
    <row r="31" spans="1:22" x14ac:dyDescent="0.2">
      <c r="A31" s="20"/>
      <c r="B31" s="39" t="s">
        <v>580</v>
      </c>
      <c r="C31" s="50">
        <f>C17/(C13+C10)</f>
        <v>-2.6613560242599799E-2</v>
      </c>
      <c r="D31" s="50">
        <f>D17/(D13+D10)</f>
        <v>-3.4459459459459461E-2</v>
      </c>
      <c r="E31" s="50">
        <f>E17/(E13+E10)</f>
        <v>0.15383356517469929</v>
      </c>
      <c r="F31" s="51">
        <f>F17/(F13+F10)</f>
        <v>0.17328585775586597</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F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0.75041666666666673</v>
      </c>
      <c r="J2" s="20"/>
      <c r="K2" s="20"/>
      <c r="L2" s="20"/>
      <c r="M2" s="20"/>
      <c r="N2" s="20"/>
      <c r="O2" s="20"/>
      <c r="P2" s="20"/>
      <c r="Q2" s="20"/>
      <c r="R2" s="20"/>
      <c r="S2" s="20"/>
      <c r="T2" s="20"/>
      <c r="U2" s="20"/>
      <c r="V2" s="20"/>
    </row>
    <row r="3" spans="1:22" ht="19" x14ac:dyDescent="0.25">
      <c r="A3" s="20"/>
      <c r="B3" s="26" t="s">
        <v>545</v>
      </c>
      <c r="C3" s="27">
        <v>566000000</v>
      </c>
      <c r="D3" s="27">
        <v>550000000</v>
      </c>
      <c r="E3" s="27">
        <v>520000000</v>
      </c>
      <c r="F3" s="28">
        <v>443000000</v>
      </c>
      <c r="G3" s="20"/>
      <c r="H3" s="20"/>
      <c r="I3" s="20"/>
      <c r="J3" s="20"/>
      <c r="K3" s="20"/>
      <c r="L3" s="20"/>
      <c r="M3" s="20"/>
      <c r="N3" s="20"/>
      <c r="O3" s="20"/>
      <c r="P3" s="20"/>
      <c r="Q3" s="20"/>
      <c r="R3" s="20"/>
      <c r="S3" s="20"/>
      <c r="T3" s="20"/>
      <c r="U3" s="20"/>
      <c r="V3" s="20"/>
    </row>
    <row r="4" spans="1:22" ht="19" x14ac:dyDescent="0.25">
      <c r="A4" s="20"/>
      <c r="B4" s="29" t="s">
        <v>546</v>
      </c>
      <c r="C4" s="27">
        <v>2739000000</v>
      </c>
      <c r="D4" s="27">
        <v>2607000000</v>
      </c>
      <c r="E4" s="27">
        <v>2487000000</v>
      </c>
      <c r="F4" s="28">
        <v>2354000000</v>
      </c>
      <c r="G4" s="20"/>
      <c r="H4" s="20"/>
      <c r="I4" s="20"/>
      <c r="J4" s="20"/>
      <c r="K4" s="20"/>
      <c r="L4" s="20"/>
      <c r="M4" s="20"/>
      <c r="N4" s="20"/>
      <c r="O4" s="20"/>
      <c r="P4" s="20"/>
      <c r="Q4" s="20"/>
      <c r="R4" s="20"/>
      <c r="S4" s="20"/>
      <c r="T4" s="20"/>
      <c r="U4" s="20"/>
      <c r="V4" s="20"/>
    </row>
    <row r="5" spans="1:22" ht="19" x14ac:dyDescent="0.25">
      <c r="A5" s="20"/>
      <c r="B5" s="29" t="s">
        <v>547</v>
      </c>
      <c r="C5" s="27">
        <v>0</v>
      </c>
      <c r="D5" s="27">
        <v>0</v>
      </c>
      <c r="E5" s="27">
        <v>0</v>
      </c>
      <c r="F5" s="28">
        <v>0</v>
      </c>
      <c r="G5" s="20"/>
      <c r="H5" s="20"/>
      <c r="I5" s="20"/>
      <c r="J5" s="20"/>
      <c r="K5" s="20"/>
      <c r="L5" s="20"/>
      <c r="M5" s="20"/>
      <c r="N5" s="20"/>
      <c r="O5" s="20"/>
      <c r="P5" s="20"/>
      <c r="Q5" s="20"/>
      <c r="R5" s="20"/>
      <c r="S5" s="20"/>
      <c r="T5" s="20"/>
      <c r="U5" s="20"/>
      <c r="V5" s="20"/>
    </row>
    <row r="6" spans="1:22" ht="19" x14ac:dyDescent="0.25">
      <c r="A6" s="20"/>
      <c r="B6" s="29" t="s">
        <v>548</v>
      </c>
      <c r="C6" s="27">
        <v>16983000000</v>
      </c>
      <c r="D6" s="27">
        <v>17340000000</v>
      </c>
      <c r="E6" s="27">
        <v>17652000000</v>
      </c>
      <c r="F6" s="28">
        <v>16311000000</v>
      </c>
      <c r="G6" s="20"/>
      <c r="H6" s="20"/>
      <c r="I6" s="20"/>
      <c r="J6" s="20"/>
      <c r="K6" s="20"/>
      <c r="L6" s="20"/>
      <c r="M6" s="20"/>
      <c r="N6" s="20"/>
      <c r="O6" s="20"/>
      <c r="P6" s="20"/>
      <c r="Q6" s="20"/>
      <c r="R6" s="20"/>
      <c r="S6" s="20"/>
      <c r="T6" s="20"/>
      <c r="U6" s="20"/>
      <c r="V6" s="20"/>
    </row>
    <row r="7" spans="1:22" ht="19" x14ac:dyDescent="0.25">
      <c r="A7" s="20"/>
      <c r="B7" s="29" t="s">
        <v>549</v>
      </c>
      <c r="C7" s="27">
        <v>788000000</v>
      </c>
      <c r="D7" s="27">
        <v>1740000000</v>
      </c>
      <c r="E7" s="27">
        <v>954000000</v>
      </c>
      <c r="F7" s="28">
        <v>950000000</v>
      </c>
      <c r="G7" s="20"/>
      <c r="H7" s="20"/>
      <c r="I7" s="20"/>
      <c r="J7" s="20"/>
      <c r="K7" s="20"/>
      <c r="L7" s="20"/>
      <c r="M7" s="20"/>
      <c r="N7" s="20"/>
      <c r="O7" s="20"/>
      <c r="P7" s="20"/>
      <c r="Q7" s="20"/>
      <c r="R7" s="20"/>
      <c r="S7" s="20"/>
      <c r="T7" s="20"/>
      <c r="U7" s="20"/>
      <c r="V7" s="20"/>
    </row>
    <row r="8" spans="1:22" ht="19" x14ac:dyDescent="0.25">
      <c r="A8" s="20"/>
      <c r="B8" s="29" t="s">
        <v>550</v>
      </c>
      <c r="C8" s="27">
        <v>5959000000</v>
      </c>
      <c r="D8" s="27">
        <v>4851000000</v>
      </c>
      <c r="E8" s="27">
        <v>5931000000</v>
      </c>
      <c r="F8" s="28">
        <v>6630000000</v>
      </c>
      <c r="G8" s="20"/>
      <c r="H8" s="20"/>
      <c r="I8" s="20"/>
      <c r="J8" s="20"/>
      <c r="K8" s="20"/>
      <c r="L8" s="20"/>
      <c r="M8" s="20"/>
      <c r="N8" s="20"/>
      <c r="O8" s="20"/>
      <c r="P8" s="20"/>
      <c r="Q8" s="20"/>
      <c r="R8" s="20"/>
      <c r="S8" s="20"/>
      <c r="T8" s="20"/>
      <c r="U8" s="20"/>
      <c r="V8" s="20"/>
    </row>
    <row r="9" spans="1:22" ht="19" x14ac:dyDescent="0.25">
      <c r="A9" s="20"/>
      <c r="B9" s="29" t="s">
        <v>551</v>
      </c>
      <c r="C9" s="27">
        <v>6747000000</v>
      </c>
      <c r="D9" s="27">
        <v>6591000000</v>
      </c>
      <c r="E9" s="27">
        <v>6885000000</v>
      </c>
      <c r="F9" s="28">
        <v>7580000000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2009000000</v>
      </c>
      <c r="D12" s="27">
        <v>2389000000</v>
      </c>
      <c r="E12" s="27">
        <v>2131000000</v>
      </c>
      <c r="F12" s="28">
        <v>411000000</v>
      </c>
      <c r="G12" s="20"/>
      <c r="H12" s="20"/>
      <c r="I12" s="20"/>
      <c r="J12" s="20"/>
      <c r="K12" s="20"/>
      <c r="L12" s="20"/>
      <c r="M12" s="20"/>
      <c r="N12" s="20"/>
      <c r="O12" s="20"/>
      <c r="P12" s="20"/>
      <c r="Q12" s="20"/>
      <c r="R12" s="20"/>
      <c r="S12" s="20"/>
      <c r="T12" s="20"/>
      <c r="U12" s="20"/>
      <c r="V12" s="20"/>
    </row>
    <row r="13" spans="1:22" ht="19" x14ac:dyDescent="0.25">
      <c r="A13" s="20"/>
      <c r="B13" s="29" t="s">
        <v>555</v>
      </c>
      <c r="C13" s="27">
        <v>10236000000</v>
      </c>
      <c r="D13" s="27">
        <v>10749000000</v>
      </c>
      <c r="E13" s="27">
        <v>10767000000</v>
      </c>
      <c r="F13" s="28">
        <v>8731000000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7000000</v>
      </c>
      <c r="D15" s="27">
        <v>6000000</v>
      </c>
      <c r="E15" s="27">
        <v>5000000</v>
      </c>
      <c r="F15" s="28">
        <v>5000000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1433000000</v>
      </c>
      <c r="D17" s="34">
        <v>2832000000</v>
      </c>
      <c r="E17" s="34">
        <v>3159000000</v>
      </c>
      <c r="F17" s="35">
        <v>1529000000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Fail</v>
      </c>
      <c r="E22" s="44" t="str">
        <f>IF(E17&gt;F17, "Pass", "Fail")</f>
        <v>Pass</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Pass</v>
      </c>
      <c r="E23" s="44" t="str">
        <f>IF(E17&gt;E7, "Pass", "Fail")</f>
        <v>Pass</v>
      </c>
      <c r="F23" s="49" t="str">
        <f>IF(F17&gt;F7, "Pass", "Fail")</f>
        <v>Pass</v>
      </c>
      <c r="G23" s="46">
        <f>(COUNTIF(C23:F23, "Pass") * 100) + (COUNTIF(C23:F23, "Fail") * 0)</f>
        <v>400</v>
      </c>
      <c r="H23" s="47" t="s">
        <v>570</v>
      </c>
      <c r="I23" s="20"/>
      <c r="J23" s="20"/>
      <c r="K23" s="20"/>
      <c r="L23" s="20"/>
      <c r="M23" s="20"/>
      <c r="N23" s="20"/>
      <c r="O23" s="20"/>
      <c r="P23" s="20"/>
      <c r="Q23" s="20"/>
      <c r="R23" s="20"/>
      <c r="S23" s="20"/>
      <c r="T23" s="20"/>
      <c r="U23" s="20"/>
      <c r="V23" s="20"/>
    </row>
    <row r="24" spans="1:22" x14ac:dyDescent="0.2">
      <c r="A24" s="20"/>
      <c r="B24" s="39" t="s">
        <v>499</v>
      </c>
      <c r="C24" s="50">
        <f>C17/(C4)</f>
        <v>0.52318364366557135</v>
      </c>
      <c r="D24" s="50">
        <f>D17/(D4)</f>
        <v>1.0863060989643267</v>
      </c>
      <c r="E24" s="50">
        <f>E17/(E4)</f>
        <v>1.270205066344994</v>
      </c>
      <c r="F24" s="51">
        <f>F17/(F4)</f>
        <v>0.64953271028037385</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8.4378496143202031E-2</v>
      </c>
      <c r="D25" s="50">
        <f>D17/D6</f>
        <v>0.16332179930795848</v>
      </c>
      <c r="E25" s="50">
        <f>E17/E6</f>
        <v>0.17895989123045547</v>
      </c>
      <c r="F25" s="51">
        <f>F17/F6</f>
        <v>9.3740420575072037E-2</v>
      </c>
      <c r="G25" s="46">
        <f>(IF(C25 &gt; 0.17, 100, IF(C25 &gt;= 0.1, 50, 0))) +
  (IF(D25 &gt; 0.17, 100, IF(D25 &gt;= 0.1, 50, 0))) +
  (IF(E25 &gt; 0.17, 100, IF(E25 &gt;= 0.1, 50, 0))) +
  (IF(F25 &gt; 0.17, 100, IF(F25 &gt;= 0.1, 50, 0)))</f>
        <v>150</v>
      </c>
      <c r="H25" s="47" t="s">
        <v>572</v>
      </c>
      <c r="I25" s="20"/>
      <c r="J25" s="20"/>
      <c r="K25" s="20"/>
      <c r="L25" s="20"/>
      <c r="M25" s="20"/>
      <c r="N25" s="20"/>
      <c r="O25" s="20"/>
      <c r="P25" s="20"/>
      <c r="Q25" s="20"/>
      <c r="R25" s="20"/>
      <c r="S25" s="20"/>
      <c r="T25" s="20"/>
      <c r="U25" s="20"/>
      <c r="V25" s="20"/>
    </row>
    <row r="26" spans="1:22" x14ac:dyDescent="0.2">
      <c r="A26" s="20"/>
      <c r="B26" s="39" t="s">
        <v>489</v>
      </c>
      <c r="C26" s="50">
        <f>C8/C6</f>
        <v>0.35088029205676263</v>
      </c>
      <c r="D26" s="50">
        <f>D8/D6</f>
        <v>0.27975778546712804</v>
      </c>
      <c r="E26" s="50">
        <f>E8/E6</f>
        <v>0.33599592114208021</v>
      </c>
      <c r="F26" s="51">
        <f>F8/F6</f>
        <v>0.40647415854331431</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0.65914419695193438</v>
      </c>
      <c r="D27" s="50">
        <f>D9/(D13+D10)</f>
        <v>0.61317331844822776</v>
      </c>
      <c r="E27" s="50">
        <f>E9/(E13+E10)</f>
        <v>0.63945388687656723</v>
      </c>
      <c r="F27" s="51">
        <f>F9/(F13+F10)</f>
        <v>0.86817088535104803</v>
      </c>
      <c r="G27" s="46">
        <f>(IF(C27 &lt; 0.8, 100, IF(C27 &lt; 1, 50, 0))) +
  (IF(D27 &lt; 0.8, 100, IF(D27 &lt; 1, 50, 0))) +
  (IF(E27 &lt; 0.8, 100, IF(E27 &lt; 1, 50, 0))) +
  (IF(F27 &lt; 0.8, 100, IF(F27 &lt; 1, 50, 0)))</f>
        <v>350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1.3823074642940882</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0.13999609222352483</v>
      </c>
      <c r="D31" s="50">
        <f>D17/(D13+D10)</f>
        <v>0.26346636896455483</v>
      </c>
      <c r="E31" s="50">
        <f>E17/(E13+E10)</f>
        <v>0.29339648927277795</v>
      </c>
      <c r="F31" s="51">
        <f>F17/(F13+F10)</f>
        <v>0.17512312449891193</v>
      </c>
      <c r="G31" s="46">
        <f>(IF(C31 &gt; 0.23, 100, 0)) +
  (IF(D31 &gt; 0.23, 100, 0)) +
  (IF(E31 &gt; 0.23, 100, 0)) +
  (IF(F31 &gt; 0.23, 100, 0))</f>
        <v>200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0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0.35416666666666674</v>
      </c>
      <c r="J2" s="20"/>
      <c r="K2" s="20"/>
      <c r="L2" s="20"/>
      <c r="M2" s="20"/>
      <c r="N2" s="20"/>
      <c r="O2" s="20"/>
      <c r="P2" s="20"/>
      <c r="Q2" s="20"/>
      <c r="R2" s="20"/>
      <c r="S2" s="20"/>
      <c r="T2" s="20"/>
      <c r="U2" s="20"/>
      <c r="V2" s="20"/>
    </row>
    <row r="3" spans="1:22" ht="19" x14ac:dyDescent="0.25">
      <c r="A3" s="20"/>
      <c r="B3" s="26" t="s">
        <v>545</v>
      </c>
      <c r="C3" s="27">
        <v>274000000</v>
      </c>
      <c r="D3" s="27">
        <v>320000000</v>
      </c>
      <c r="E3" s="27">
        <v>379000000</v>
      </c>
      <c r="F3" s="28">
        <v>136000000</v>
      </c>
      <c r="G3" s="20"/>
      <c r="H3" s="20"/>
      <c r="I3" s="20"/>
      <c r="J3" s="20"/>
      <c r="K3" s="20"/>
      <c r="L3" s="20"/>
      <c r="M3" s="20"/>
      <c r="N3" s="20"/>
      <c r="O3" s="20"/>
      <c r="P3" s="20"/>
      <c r="Q3" s="20"/>
      <c r="R3" s="20"/>
      <c r="S3" s="20"/>
      <c r="T3" s="20"/>
      <c r="U3" s="20"/>
      <c r="V3" s="20"/>
    </row>
    <row r="4" spans="1:22" ht="19" x14ac:dyDescent="0.25">
      <c r="A4" s="20"/>
      <c r="B4" s="29" t="s">
        <v>546</v>
      </c>
      <c r="C4" s="27">
        <v>34311000000</v>
      </c>
      <c r="D4" s="27">
        <v>30889000000</v>
      </c>
      <c r="E4" s="27">
        <v>29258000000</v>
      </c>
      <c r="F4" s="28">
        <v>28929000000</v>
      </c>
      <c r="G4" s="20"/>
      <c r="H4" s="20"/>
      <c r="I4" s="20"/>
      <c r="J4" s="20"/>
      <c r="K4" s="20"/>
      <c r="L4" s="20"/>
      <c r="M4" s="20"/>
      <c r="N4" s="20"/>
      <c r="O4" s="20"/>
      <c r="P4" s="20"/>
      <c r="Q4" s="20"/>
      <c r="R4" s="20"/>
      <c r="S4" s="20"/>
      <c r="T4" s="20"/>
      <c r="U4" s="20"/>
      <c r="V4" s="20"/>
    </row>
    <row r="5" spans="1:22" ht="19" x14ac:dyDescent="0.25">
      <c r="A5" s="20"/>
      <c r="B5" s="29" t="s">
        <v>547</v>
      </c>
      <c r="C5" s="27">
        <v>463000000</v>
      </c>
      <c r="D5" s="27">
        <v>0</v>
      </c>
      <c r="E5" s="27">
        <v>0</v>
      </c>
      <c r="F5" s="28">
        <v>0</v>
      </c>
      <c r="G5" s="20"/>
      <c r="H5" s="20"/>
      <c r="I5" s="20"/>
      <c r="J5" s="20"/>
      <c r="K5" s="20"/>
      <c r="L5" s="20"/>
      <c r="M5" s="20"/>
      <c r="N5" s="20"/>
      <c r="O5" s="20"/>
      <c r="P5" s="20"/>
      <c r="Q5" s="20"/>
      <c r="R5" s="20"/>
      <c r="S5" s="20"/>
      <c r="T5" s="20"/>
      <c r="U5" s="20"/>
      <c r="V5" s="20"/>
    </row>
    <row r="6" spans="1:22" ht="19" x14ac:dyDescent="0.25">
      <c r="A6" s="20"/>
      <c r="B6" s="29" t="s">
        <v>548</v>
      </c>
      <c r="C6" s="27">
        <v>52627000000</v>
      </c>
      <c r="D6" s="27">
        <v>48433000000</v>
      </c>
      <c r="E6" s="27">
        <v>47612000000</v>
      </c>
      <c r="F6" s="28">
        <v>44165000000</v>
      </c>
      <c r="G6" s="20"/>
      <c r="H6" s="20"/>
      <c r="I6" s="20"/>
      <c r="J6" s="20"/>
      <c r="K6" s="20"/>
      <c r="L6" s="20"/>
      <c r="M6" s="20"/>
      <c r="N6" s="20"/>
      <c r="O6" s="20"/>
      <c r="P6" s="20"/>
      <c r="Q6" s="20"/>
      <c r="R6" s="20"/>
      <c r="S6" s="20"/>
      <c r="T6" s="20"/>
      <c r="U6" s="20"/>
      <c r="V6" s="20"/>
    </row>
    <row r="7" spans="1:22" ht="19" x14ac:dyDescent="0.25">
      <c r="A7" s="20"/>
      <c r="B7" s="29" t="s">
        <v>549</v>
      </c>
      <c r="C7" s="27">
        <v>5830000000</v>
      </c>
      <c r="D7" s="27">
        <v>4890000000</v>
      </c>
      <c r="E7" s="27">
        <v>4972000000</v>
      </c>
      <c r="F7" s="28">
        <v>2319000000</v>
      </c>
      <c r="G7" s="20"/>
      <c r="H7" s="20"/>
      <c r="I7" s="20"/>
      <c r="J7" s="20"/>
      <c r="K7" s="20"/>
      <c r="L7" s="20"/>
      <c r="M7" s="20"/>
      <c r="N7" s="20"/>
      <c r="O7" s="20"/>
      <c r="P7" s="20"/>
      <c r="Q7" s="20"/>
      <c r="R7" s="20"/>
      <c r="S7" s="20"/>
      <c r="T7" s="20"/>
      <c r="U7" s="20"/>
      <c r="V7" s="20"/>
    </row>
    <row r="8" spans="1:22" ht="19" x14ac:dyDescent="0.25">
      <c r="A8" s="20"/>
      <c r="B8" s="29" t="s">
        <v>550</v>
      </c>
      <c r="C8" s="27">
        <v>31906000000</v>
      </c>
      <c r="D8" s="27">
        <v>29498000000</v>
      </c>
      <c r="E8" s="27">
        <v>28539000000</v>
      </c>
      <c r="F8" s="28">
        <v>27263000000</v>
      </c>
      <c r="G8" s="20"/>
      <c r="H8" s="20"/>
      <c r="I8" s="20"/>
      <c r="J8" s="20"/>
      <c r="K8" s="20"/>
      <c r="L8" s="20"/>
      <c r="M8" s="20"/>
      <c r="N8" s="20"/>
      <c r="O8" s="20"/>
      <c r="P8" s="20"/>
      <c r="Q8" s="20"/>
      <c r="R8" s="20"/>
      <c r="S8" s="20"/>
      <c r="T8" s="20"/>
      <c r="U8" s="20"/>
      <c r="V8" s="20"/>
    </row>
    <row r="9" spans="1:22" ht="19" x14ac:dyDescent="0.25">
      <c r="A9" s="20"/>
      <c r="B9" s="29" t="s">
        <v>551</v>
      </c>
      <c r="C9" s="27">
        <v>37736000000</v>
      </c>
      <c r="D9" s="27">
        <v>34388000000</v>
      </c>
      <c r="E9" s="27">
        <v>33511000000</v>
      </c>
      <c r="F9" s="28">
        <v>29582000000</v>
      </c>
      <c r="G9" s="20"/>
      <c r="H9" s="20"/>
      <c r="I9" s="20"/>
      <c r="J9" s="20"/>
      <c r="K9" s="20"/>
      <c r="L9" s="20"/>
      <c r="M9" s="20"/>
      <c r="N9" s="20"/>
      <c r="O9" s="20"/>
      <c r="P9" s="20"/>
      <c r="Q9" s="20"/>
      <c r="R9" s="20"/>
      <c r="S9" s="20"/>
      <c r="T9" s="20"/>
      <c r="U9" s="20"/>
      <c r="V9" s="20"/>
    </row>
    <row r="10" spans="1:22" ht="19" x14ac:dyDescent="0.25">
      <c r="A10" s="20"/>
      <c r="B10" s="29" t="s">
        <v>552</v>
      </c>
      <c r="C10" s="27">
        <v>1180000000</v>
      </c>
      <c r="D10" s="27">
        <v>1050000000</v>
      </c>
      <c r="E10" s="27">
        <v>1041000000</v>
      </c>
      <c r="F10" s="28">
        <v>1041000000</v>
      </c>
      <c r="G10" s="20"/>
      <c r="H10" s="20"/>
      <c r="I10" s="20"/>
      <c r="J10" s="20"/>
      <c r="K10" s="20"/>
      <c r="L10" s="20"/>
      <c r="M10" s="20"/>
      <c r="N10" s="20"/>
      <c r="O10" s="20"/>
      <c r="P10" s="20"/>
      <c r="Q10" s="20"/>
      <c r="R10" s="20"/>
      <c r="S10" s="20"/>
      <c r="T10" s="20"/>
      <c r="U10" s="20"/>
      <c r="V10" s="20"/>
    </row>
    <row r="11" spans="1:22" ht="19" x14ac:dyDescent="0.25">
      <c r="A11" s="20"/>
      <c r="B11" s="29" t="s">
        <v>553</v>
      </c>
      <c r="C11" s="27">
        <v>35000000</v>
      </c>
      <c r="D11" s="27">
        <v>35000000</v>
      </c>
      <c r="E11" s="27">
        <v>35000000</v>
      </c>
      <c r="F11" s="28">
        <v>35000000</v>
      </c>
      <c r="G11" s="20"/>
      <c r="H11" s="20"/>
      <c r="I11" s="20"/>
      <c r="J11" s="20"/>
      <c r="K11" s="20"/>
      <c r="L11" s="20"/>
      <c r="M11" s="20"/>
      <c r="N11" s="20"/>
      <c r="O11" s="20"/>
      <c r="P11" s="20"/>
      <c r="Q11" s="20"/>
      <c r="R11" s="20"/>
      <c r="S11" s="20"/>
      <c r="T11" s="20"/>
      <c r="U11" s="20"/>
      <c r="V11" s="20"/>
    </row>
    <row r="12" spans="1:22" ht="19" x14ac:dyDescent="0.25">
      <c r="A12" s="20"/>
      <c r="B12" s="29" t="s">
        <v>554</v>
      </c>
      <c r="C12" s="27">
        <v>-12287000000</v>
      </c>
      <c r="D12" s="27">
        <v>-13271000000</v>
      </c>
      <c r="E12" s="27">
        <v>-13237000000</v>
      </c>
      <c r="F12" s="28">
        <v>-12748000000</v>
      </c>
      <c r="G12" s="20"/>
      <c r="H12" s="20"/>
      <c r="I12" s="20"/>
      <c r="J12" s="20"/>
      <c r="K12" s="20"/>
      <c r="L12" s="20"/>
      <c r="M12" s="20"/>
      <c r="N12" s="20"/>
      <c r="O12" s="20"/>
      <c r="P12" s="20"/>
      <c r="Q12" s="20"/>
      <c r="R12" s="20"/>
      <c r="S12" s="20"/>
      <c r="T12" s="20"/>
      <c r="U12" s="20"/>
      <c r="V12" s="20"/>
    </row>
    <row r="13" spans="1:22" ht="19" x14ac:dyDescent="0.25">
      <c r="A13" s="20"/>
      <c r="B13" s="29" t="s">
        <v>555</v>
      </c>
      <c r="C13" s="27">
        <v>14891000000</v>
      </c>
      <c r="D13" s="27">
        <v>14045000000</v>
      </c>
      <c r="E13" s="27">
        <v>14101000000</v>
      </c>
      <c r="F13" s="28">
        <v>14583000000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5938000000</v>
      </c>
      <c r="D17" s="34">
        <v>4889000000</v>
      </c>
      <c r="E17" s="34">
        <v>3945000000</v>
      </c>
      <c r="F17" s="35">
        <v>3496000000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Pass</v>
      </c>
      <c r="F21" s="45"/>
      <c r="G21" s="46">
        <f>(((COUNTIF(C21:E21, "Pass") * 100) + (COUNTIF(C21:E21, "Fail") * 0)) * (400/300)) / 2</f>
        <v>66.666666666666657</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Fail</v>
      </c>
      <c r="E23" s="44" t="str">
        <f>IF(E17&gt;E7, "Pass", "Fail")</f>
        <v>Fail</v>
      </c>
      <c r="F23" s="49" t="str">
        <f>IF(F17&gt;F7, "Pass", "Fail")</f>
        <v>Pass</v>
      </c>
      <c r="G23" s="46">
        <f>(COUNTIF(C23:F23, "Pass") * 100) + (COUNTIF(C23:F23, "Fail") * 0)</f>
        <v>200</v>
      </c>
      <c r="H23" s="47" t="s">
        <v>570</v>
      </c>
      <c r="I23" s="20"/>
      <c r="J23" s="20"/>
      <c r="K23" s="20"/>
      <c r="L23" s="20"/>
      <c r="M23" s="20"/>
      <c r="N23" s="20"/>
      <c r="O23" s="20"/>
      <c r="P23" s="20"/>
      <c r="Q23" s="20"/>
      <c r="R23" s="20"/>
      <c r="S23" s="20"/>
      <c r="T23" s="20"/>
      <c r="U23" s="20"/>
      <c r="V23" s="20"/>
    </row>
    <row r="24" spans="1:22" x14ac:dyDescent="0.2">
      <c r="A24" s="20"/>
      <c r="B24" s="39" t="s">
        <v>499</v>
      </c>
      <c r="C24" s="50">
        <f>C17/(C4)</f>
        <v>0.17306403194310863</v>
      </c>
      <c r="D24" s="50">
        <f>D17/(D4)</f>
        <v>0.15827640907766519</v>
      </c>
      <c r="E24" s="50">
        <f>E17/(E4)</f>
        <v>0.13483491694579261</v>
      </c>
      <c r="F24" s="51">
        <f>F17/(F4)</f>
        <v>0.12084759238134744</v>
      </c>
      <c r="G24" s="46">
        <f>(IF(C24 &gt; 0.5, 100, IF(C24 &gt;= 0.2, 50, 0))) +
  (IF(D24 &gt; 0.5, 100, IF(D24 &gt;= 0.2, 50, 0))) +
  (IF(E24 &gt; 0.5, 100, IF(E24 &gt;= 0.2, 50, 0))) +
  (IF(F24 &gt; 0.5, 100, IF(F24 &gt;= 0.2, 50, 0)))</f>
        <v>0</v>
      </c>
      <c r="H24" s="47" t="s">
        <v>571</v>
      </c>
      <c r="I24" s="20"/>
      <c r="J24" s="20"/>
      <c r="K24" s="20"/>
      <c r="L24" s="20"/>
      <c r="M24" s="20"/>
      <c r="N24" s="20"/>
      <c r="O24" s="20"/>
      <c r="P24" s="20"/>
      <c r="Q24" s="20"/>
      <c r="R24" s="20"/>
      <c r="S24" s="20"/>
      <c r="T24" s="20"/>
      <c r="U24" s="20"/>
      <c r="V24" s="20"/>
    </row>
    <row r="25" spans="1:22" x14ac:dyDescent="0.2">
      <c r="A25" s="20"/>
      <c r="B25" s="39" t="s">
        <v>487</v>
      </c>
      <c r="C25" s="50">
        <f>C17/C6</f>
        <v>0.11283181636802402</v>
      </c>
      <c r="D25" s="50">
        <f>D17/D6</f>
        <v>0.10094357153180683</v>
      </c>
      <c r="E25" s="50">
        <f>E17/E6</f>
        <v>8.2857262874905482E-2</v>
      </c>
      <c r="F25" s="51">
        <f>F17/F6</f>
        <v>7.9157704064304307E-2</v>
      </c>
      <c r="G25" s="46">
        <f>(IF(C25 &gt; 0.17, 100, IF(C25 &gt;= 0.1, 50, 0))) +
  (IF(D25 &gt; 0.17, 100, IF(D25 &gt;= 0.1, 50, 0))) +
  (IF(E25 &gt; 0.17, 100, IF(E25 &gt;= 0.1, 50, 0))) +
  (IF(F25 &gt; 0.17, 100, IF(F25 &gt;= 0.1, 50, 0)))</f>
        <v>100</v>
      </c>
      <c r="H25" s="47" t="s">
        <v>572</v>
      </c>
      <c r="I25" s="20"/>
      <c r="J25" s="20"/>
      <c r="K25" s="20"/>
      <c r="L25" s="20"/>
      <c r="M25" s="20"/>
      <c r="N25" s="20"/>
      <c r="O25" s="20"/>
      <c r="P25" s="20"/>
      <c r="Q25" s="20"/>
      <c r="R25" s="20"/>
      <c r="S25" s="20"/>
      <c r="T25" s="20"/>
      <c r="U25" s="20"/>
      <c r="V25" s="20"/>
    </row>
    <row r="26" spans="1:22" x14ac:dyDescent="0.2">
      <c r="A26" s="20"/>
      <c r="B26" s="39" t="s">
        <v>489</v>
      </c>
      <c r="C26" s="50">
        <f>C8/C6</f>
        <v>0.60626674520683299</v>
      </c>
      <c r="D26" s="50">
        <f>D8/D6</f>
        <v>0.6090475502240208</v>
      </c>
      <c r="E26" s="50">
        <f>E8/E6</f>
        <v>0.59940771234142654</v>
      </c>
      <c r="F26" s="51">
        <f>F8/F6</f>
        <v>0.61729876599116951</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2.3480803932549312</v>
      </c>
      <c r="D27" s="50">
        <f>D9/(D13+D10)</f>
        <v>2.2781053328916858</v>
      </c>
      <c r="E27" s="50">
        <f>E9/(E13+E10)</f>
        <v>2.2131158367454762</v>
      </c>
      <c r="F27" s="51">
        <f>F9/(F13+F10)</f>
        <v>1.8933691756272402</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Fail</v>
      </c>
      <c r="D28" s="52" t="str">
        <f>IF(D11=0, "Pass", "Fail")</f>
        <v>Fail</v>
      </c>
      <c r="E28" s="52" t="str">
        <f>IF(E11=0, "Pass", "Fail")</f>
        <v>Fail</v>
      </c>
      <c r="F28" s="53" t="str">
        <f>IF(F11=0, "Pass", "Fail")</f>
        <v>Fail</v>
      </c>
      <c r="G28" s="46">
        <f>(COUNTIF(C28:F28, "Pass") * 100) + (COUNTIF(C28:F28, "Fail") * 0)</f>
        <v>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-1.1073039807591091E-2</v>
      </c>
      <c r="D29" s="54"/>
      <c r="E29" s="55"/>
      <c r="F29" s="56"/>
      <c r="G29" s="46">
        <f>(IF(C29 &gt;= 0.17, 100, IF(C29 &gt;= 0, 50, 0))) * (400/100)</f>
        <v>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0.36948540849978223</v>
      </c>
      <c r="D31" s="50">
        <f>D17/(D13+D10)</f>
        <v>0.32388208015899306</v>
      </c>
      <c r="E31" s="50">
        <f>E17/(E13+E10)</f>
        <v>0.26053361511028927</v>
      </c>
      <c r="F31" s="51">
        <f>F17/(F13+F10)</f>
        <v>0.22375832053251407</v>
      </c>
      <c r="G31" s="46">
        <f>(IF(C31 &gt; 0.23, 100, 0)) +
  (IF(D31 &gt; 0.23, 100, 0)) +
  (IF(E31 &gt; 0.23, 100, 0)) +
  (IF(F31 &gt; 0.23, 100, 0))</f>
        <v>300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1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0.28083333333333332</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1285000000</v>
      </c>
      <c r="D4" s="27">
        <v>1304000000</v>
      </c>
      <c r="E4" s="27">
        <v>1571000000</v>
      </c>
      <c r="F4" s="28">
        <v>1914000000</v>
      </c>
      <c r="G4" s="20"/>
      <c r="H4" s="20"/>
      <c r="I4" s="20"/>
      <c r="J4" s="20"/>
      <c r="K4" s="20"/>
      <c r="L4" s="20"/>
      <c r="M4" s="20"/>
      <c r="N4" s="20"/>
      <c r="O4" s="20"/>
      <c r="P4" s="20"/>
      <c r="Q4" s="20"/>
      <c r="R4" s="20"/>
      <c r="S4" s="20"/>
      <c r="T4" s="20"/>
      <c r="U4" s="20"/>
      <c r="V4" s="20"/>
    </row>
    <row r="5" spans="1:22" ht="19" x14ac:dyDescent="0.25">
      <c r="A5" s="20"/>
      <c r="B5" s="29" t="s">
        <v>547</v>
      </c>
      <c r="C5" s="27">
        <v>10195000000</v>
      </c>
      <c r="D5" s="27">
        <v>10173000000</v>
      </c>
      <c r="E5" s="27">
        <v>10183000000</v>
      </c>
      <c r="F5" s="28">
        <v>10392000000</v>
      </c>
      <c r="G5" s="20"/>
      <c r="H5" s="20"/>
      <c r="I5" s="20"/>
      <c r="J5" s="20"/>
      <c r="K5" s="20"/>
      <c r="L5" s="20"/>
      <c r="M5" s="20"/>
      <c r="N5" s="20"/>
      <c r="O5" s="20"/>
      <c r="P5" s="20"/>
      <c r="Q5" s="20"/>
      <c r="R5" s="20"/>
      <c r="S5" s="20"/>
      <c r="T5" s="20"/>
      <c r="U5" s="20"/>
      <c r="V5" s="20"/>
    </row>
    <row r="6" spans="1:22" ht="19" x14ac:dyDescent="0.25">
      <c r="A6" s="20"/>
      <c r="B6" s="29" t="s">
        <v>548</v>
      </c>
      <c r="C6" s="27">
        <v>29090000000</v>
      </c>
      <c r="D6" s="27">
        <v>31769000000</v>
      </c>
      <c r="E6" s="27">
        <v>34970000000</v>
      </c>
      <c r="F6" s="28">
        <v>38531000000</v>
      </c>
      <c r="G6" s="20"/>
      <c r="H6" s="20"/>
      <c r="I6" s="20"/>
      <c r="J6" s="20"/>
      <c r="K6" s="20"/>
      <c r="L6" s="20"/>
      <c r="M6" s="20"/>
      <c r="N6" s="20"/>
      <c r="O6" s="20"/>
      <c r="P6" s="20"/>
      <c r="Q6" s="20"/>
      <c r="R6" s="20"/>
      <c r="S6" s="20"/>
      <c r="T6" s="20"/>
      <c r="U6" s="20"/>
      <c r="V6" s="20"/>
    </row>
    <row r="7" spans="1:22" ht="19" x14ac:dyDescent="0.25">
      <c r="A7" s="20"/>
      <c r="B7" s="29" t="s">
        <v>549</v>
      </c>
      <c r="C7" s="27">
        <v>12630000000</v>
      </c>
      <c r="D7" s="27">
        <v>14779000000</v>
      </c>
      <c r="E7" s="27">
        <v>14724000000</v>
      </c>
      <c r="F7" s="28">
        <v>19332000000</v>
      </c>
      <c r="G7" s="20"/>
      <c r="H7" s="20"/>
      <c r="I7" s="20"/>
      <c r="J7" s="20"/>
      <c r="K7" s="20"/>
      <c r="L7" s="20"/>
      <c r="M7" s="20"/>
      <c r="N7" s="20"/>
      <c r="O7" s="20"/>
      <c r="P7" s="20"/>
      <c r="Q7" s="20"/>
      <c r="R7" s="20"/>
      <c r="S7" s="20"/>
      <c r="T7" s="20"/>
      <c r="U7" s="20"/>
      <c r="V7" s="20"/>
    </row>
    <row r="8" spans="1:22" ht="19" x14ac:dyDescent="0.25">
      <c r="A8" s="20"/>
      <c r="B8" s="29" t="s">
        <v>550</v>
      </c>
      <c r="C8" s="27">
        <v>6867000000</v>
      </c>
      <c r="D8" s="27">
        <v>6897000000</v>
      </c>
      <c r="E8" s="27">
        <v>6938000000</v>
      </c>
      <c r="F8" s="28">
        <v>8267000000</v>
      </c>
      <c r="G8" s="20"/>
      <c r="H8" s="20"/>
      <c r="I8" s="20"/>
      <c r="J8" s="20"/>
      <c r="K8" s="20"/>
      <c r="L8" s="20"/>
      <c r="M8" s="20"/>
      <c r="N8" s="20"/>
      <c r="O8" s="20"/>
      <c r="P8" s="20"/>
      <c r="Q8" s="20"/>
      <c r="R8" s="20"/>
      <c r="S8" s="20"/>
      <c r="T8" s="20"/>
      <c r="U8" s="20"/>
      <c r="V8" s="20"/>
    </row>
    <row r="9" spans="1:22" ht="19" x14ac:dyDescent="0.25">
      <c r="A9" s="20"/>
      <c r="B9" s="29" t="s">
        <v>551</v>
      </c>
      <c r="C9" s="27">
        <v>19497000000</v>
      </c>
      <c r="D9" s="27">
        <v>21676000000</v>
      </c>
      <c r="E9" s="27">
        <v>21662000000</v>
      </c>
      <c r="F9" s="28">
        <v>27599000000</v>
      </c>
      <c r="G9" s="20"/>
      <c r="H9" s="20"/>
      <c r="I9" s="20"/>
      <c r="J9" s="20"/>
      <c r="K9" s="20"/>
      <c r="L9" s="20"/>
      <c r="M9" s="20"/>
      <c r="N9" s="20"/>
      <c r="O9" s="20"/>
      <c r="P9" s="20"/>
      <c r="Q9" s="20"/>
      <c r="R9" s="20"/>
      <c r="S9" s="20"/>
      <c r="T9" s="20"/>
      <c r="U9" s="20"/>
      <c r="V9" s="20"/>
    </row>
    <row r="10" spans="1:22" ht="19" x14ac:dyDescent="0.25">
      <c r="A10" s="20"/>
      <c r="B10" s="29" t="s">
        <v>552</v>
      </c>
      <c r="C10" s="27">
        <v>0</v>
      </c>
      <c r="D10" s="27">
        <v>3000000</v>
      </c>
      <c r="E10" s="27">
        <v>3000000</v>
      </c>
      <c r="F10" s="28">
        <v>3000000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1466000000</v>
      </c>
      <c r="D12" s="27">
        <v>1764000000</v>
      </c>
      <c r="E12" s="27">
        <v>4645000000</v>
      </c>
      <c r="F12" s="28">
        <v>2434000000</v>
      </c>
      <c r="G12" s="20"/>
      <c r="H12" s="20"/>
      <c r="I12" s="20"/>
      <c r="J12" s="20"/>
      <c r="K12" s="20"/>
      <c r="L12" s="20"/>
      <c r="M12" s="20"/>
      <c r="N12" s="20"/>
      <c r="O12" s="20"/>
      <c r="P12" s="20"/>
      <c r="Q12" s="20"/>
      <c r="R12" s="20"/>
      <c r="S12" s="20"/>
      <c r="T12" s="20"/>
      <c r="U12" s="20"/>
      <c r="V12" s="20"/>
    </row>
    <row r="13" spans="1:22" ht="19" x14ac:dyDescent="0.25">
      <c r="A13" s="20"/>
      <c r="B13" s="29" t="s">
        <v>555</v>
      </c>
      <c r="C13" s="27">
        <v>9593000000</v>
      </c>
      <c r="D13" s="27">
        <v>10093000000</v>
      </c>
      <c r="E13" s="27">
        <v>13308000000</v>
      </c>
      <c r="F13" s="28">
        <v>10932000000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1345000000</v>
      </c>
      <c r="D17" s="34">
        <v>812000000</v>
      </c>
      <c r="E17" s="34">
        <v>2061000000</v>
      </c>
      <c r="F17" s="35">
        <v>1774000000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1.0466926070038911</v>
      </c>
      <c r="D24" s="50">
        <f>D17/(D4)</f>
        <v>0.62269938650306744</v>
      </c>
      <c r="E24" s="50">
        <f>E17/(E4)</f>
        <v>1.311903246339911</v>
      </c>
      <c r="F24" s="51">
        <f>F17/(F4)</f>
        <v>0.92685475444096133</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4.623581986937092E-2</v>
      </c>
      <c r="D25" s="50">
        <f>D17/D6</f>
        <v>2.5559507696181812E-2</v>
      </c>
      <c r="E25" s="50">
        <f>E17/E6</f>
        <v>5.8936231055190164E-2</v>
      </c>
      <c r="F25" s="51">
        <f>F17/F6</f>
        <v>4.6040850224494563E-2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0.23606050189068409</v>
      </c>
      <c r="D26" s="50">
        <f>D8/D6</f>
        <v>0.21709842928641129</v>
      </c>
      <c r="E26" s="50">
        <f>E8/E6</f>
        <v>0.19839862739490993</v>
      </c>
      <c r="F26" s="51">
        <f>F8/F6</f>
        <v>0.21455451454672861</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2.0324194725320548</v>
      </c>
      <c r="D27" s="50">
        <f>D9/(D13+D10)</f>
        <v>2.1469889064976226</v>
      </c>
      <c r="E27" s="50">
        <f>E9/(E13+E10)</f>
        <v>1.6273758545563819</v>
      </c>
      <c r="F27" s="51">
        <f>F9/(F13+F10)</f>
        <v>2.5239140374942846</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3.9736737088556628E-2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Pass</v>
      </c>
      <c r="E30" s="57" t="str">
        <f>IF(E10&lt;&gt;0,"Pass","Fail")</f>
        <v>Pass</v>
      </c>
      <c r="F30" s="58" t="str">
        <f>IF(F10&lt;&gt;0,"Pass","Fail")</f>
        <v>Pass</v>
      </c>
      <c r="G30" s="46">
        <f>(COUNTIF(C30:F30, "Pass") * 100) + (COUNTIF(C30:F30, "Fail") * 0)</f>
        <v>300</v>
      </c>
      <c r="H30" s="47" t="s">
        <v>579</v>
      </c>
      <c r="I30" s="20"/>
      <c r="J30" s="20"/>
      <c r="K30" s="20"/>
      <c r="L30" s="20"/>
      <c r="M30" s="20"/>
      <c r="N30" s="20"/>
      <c r="O30" s="20"/>
      <c r="P30" s="20"/>
      <c r="Q30" s="20"/>
      <c r="R30" s="20"/>
      <c r="S30" s="20"/>
      <c r="T30" s="20"/>
      <c r="U30" s="20"/>
      <c r="V30" s="20"/>
    </row>
    <row r="31" spans="1:22" x14ac:dyDescent="0.2">
      <c r="A31" s="20"/>
      <c r="B31" s="39" t="s">
        <v>580</v>
      </c>
      <c r="C31" s="50">
        <f>C17/(C13+C10)</f>
        <v>0.14020640050036484</v>
      </c>
      <c r="D31" s="50">
        <f>D17/(D13+D10)</f>
        <v>8.042789223454834E-2</v>
      </c>
      <c r="E31" s="50">
        <f>E17/(E13+E10)</f>
        <v>0.15483434753211631</v>
      </c>
      <c r="F31" s="51">
        <f>F17/(F13+F10)</f>
        <v>0.16223136716963876</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4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2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0.32250000000000001</v>
      </c>
      <c r="J2" s="20"/>
      <c r="K2" s="20"/>
      <c r="L2" s="20"/>
      <c r="M2" s="20"/>
      <c r="N2" s="20"/>
      <c r="O2" s="20"/>
      <c r="P2" s="20"/>
      <c r="Q2" s="20"/>
      <c r="R2" s="20"/>
      <c r="S2" s="20"/>
      <c r="T2" s="20"/>
      <c r="U2" s="20"/>
      <c r="V2" s="20"/>
    </row>
    <row r="3" spans="1:22" ht="19" x14ac:dyDescent="0.25">
      <c r="A3" s="20"/>
      <c r="B3" s="26" t="s">
        <v>545</v>
      </c>
      <c r="C3" s="27">
        <v>75552000</v>
      </c>
      <c r="D3" s="27">
        <v>70094000</v>
      </c>
      <c r="E3" s="27">
        <v>69967000</v>
      </c>
      <c r="F3" s="28">
        <v>66285000</v>
      </c>
      <c r="G3" s="20"/>
      <c r="H3" s="20"/>
      <c r="I3" s="20"/>
      <c r="J3" s="20"/>
      <c r="K3" s="20"/>
      <c r="L3" s="20"/>
      <c r="M3" s="20"/>
      <c r="N3" s="20"/>
      <c r="O3" s="20"/>
      <c r="P3" s="20"/>
      <c r="Q3" s="20"/>
      <c r="R3" s="20"/>
      <c r="S3" s="20"/>
      <c r="T3" s="20"/>
      <c r="U3" s="20"/>
      <c r="V3" s="20"/>
    </row>
    <row r="4" spans="1:22" ht="19" x14ac:dyDescent="0.25">
      <c r="A4" s="20"/>
      <c r="B4" s="29" t="s">
        <v>546</v>
      </c>
      <c r="C4" s="27">
        <v>8521375000</v>
      </c>
      <c r="D4" s="27">
        <v>8749224000</v>
      </c>
      <c r="E4" s="27">
        <v>9136673000</v>
      </c>
      <c r="F4" s="28">
        <v>9595238000</v>
      </c>
      <c r="G4" s="20"/>
      <c r="H4" s="20"/>
      <c r="I4" s="20"/>
      <c r="J4" s="20"/>
      <c r="K4" s="20"/>
      <c r="L4" s="20"/>
      <c r="M4" s="20"/>
      <c r="N4" s="20"/>
      <c r="O4" s="20"/>
      <c r="P4" s="20"/>
      <c r="Q4" s="20"/>
      <c r="R4" s="20"/>
      <c r="S4" s="20"/>
      <c r="T4" s="20"/>
      <c r="U4" s="20"/>
      <c r="V4" s="20"/>
    </row>
    <row r="5" spans="1:22" ht="19" x14ac:dyDescent="0.25">
      <c r="A5" s="20"/>
      <c r="B5" s="29" t="s">
        <v>547</v>
      </c>
      <c r="C5" s="27">
        <v>18463000</v>
      </c>
      <c r="D5" s="27">
        <v>90520000</v>
      </c>
      <c r="E5" s="27">
        <v>129738000</v>
      </c>
      <c r="F5" s="28">
        <v>144095000</v>
      </c>
      <c r="G5" s="20"/>
      <c r="H5" s="20"/>
      <c r="I5" s="20"/>
      <c r="J5" s="20"/>
      <c r="K5" s="20"/>
      <c r="L5" s="20"/>
      <c r="M5" s="20"/>
      <c r="N5" s="20"/>
      <c r="O5" s="20"/>
      <c r="P5" s="20"/>
      <c r="Q5" s="20"/>
      <c r="R5" s="20"/>
      <c r="S5" s="20"/>
      <c r="T5" s="20"/>
      <c r="U5" s="20"/>
      <c r="V5" s="20"/>
    </row>
    <row r="6" spans="1:22" ht="19" x14ac:dyDescent="0.25">
      <c r="A6" s="20"/>
      <c r="B6" s="29" t="s">
        <v>548</v>
      </c>
      <c r="C6" s="27">
        <v>13996223000</v>
      </c>
      <c r="D6" s="27">
        <v>13415100000</v>
      </c>
      <c r="E6" s="27">
        <v>12530826000</v>
      </c>
      <c r="F6" s="28">
        <v>13869547000</v>
      </c>
      <c r="G6" s="20"/>
      <c r="H6" s="20"/>
      <c r="I6" s="20"/>
      <c r="J6" s="20"/>
      <c r="K6" s="20"/>
      <c r="L6" s="20"/>
      <c r="M6" s="20"/>
      <c r="N6" s="20"/>
      <c r="O6" s="20"/>
      <c r="P6" s="20"/>
      <c r="Q6" s="20"/>
      <c r="R6" s="20"/>
      <c r="S6" s="20"/>
      <c r="T6" s="20"/>
      <c r="U6" s="20"/>
      <c r="V6" s="20"/>
    </row>
    <row r="7" spans="1:22" ht="19" x14ac:dyDescent="0.25">
      <c r="A7" s="20"/>
      <c r="B7" s="29" t="s">
        <v>549</v>
      </c>
      <c r="C7" s="27">
        <v>2200454000</v>
      </c>
      <c r="D7" s="27">
        <v>1811423000</v>
      </c>
      <c r="E7" s="27">
        <v>1287880000</v>
      </c>
      <c r="F7" s="28">
        <v>1880888000</v>
      </c>
      <c r="G7" s="20"/>
      <c r="H7" s="20"/>
      <c r="I7" s="20"/>
      <c r="J7" s="20"/>
      <c r="K7" s="20"/>
      <c r="L7" s="20"/>
      <c r="M7" s="20"/>
      <c r="N7" s="20"/>
      <c r="O7" s="20"/>
      <c r="P7" s="20"/>
      <c r="Q7" s="20"/>
      <c r="R7" s="20"/>
      <c r="S7" s="20"/>
      <c r="T7" s="20"/>
      <c r="U7" s="20"/>
      <c r="V7" s="20"/>
    </row>
    <row r="8" spans="1:22" ht="19" x14ac:dyDescent="0.25">
      <c r="A8" s="20"/>
      <c r="B8" s="29" t="s">
        <v>550</v>
      </c>
      <c r="C8" s="27">
        <v>12896703000</v>
      </c>
      <c r="D8" s="27">
        <v>13244042000</v>
      </c>
      <c r="E8" s="27">
        <v>12079161000</v>
      </c>
      <c r="F8" s="28">
        <v>12725976000</v>
      </c>
      <c r="G8" s="20"/>
      <c r="H8" s="20"/>
      <c r="I8" s="20"/>
      <c r="J8" s="20"/>
      <c r="K8" s="20"/>
      <c r="L8" s="20"/>
      <c r="M8" s="20"/>
      <c r="N8" s="20"/>
      <c r="O8" s="20"/>
      <c r="P8" s="20"/>
      <c r="Q8" s="20"/>
      <c r="R8" s="20"/>
      <c r="S8" s="20"/>
      <c r="T8" s="20"/>
      <c r="U8" s="20"/>
      <c r="V8" s="20"/>
    </row>
    <row r="9" spans="1:22" ht="19" x14ac:dyDescent="0.25">
      <c r="A9" s="20"/>
      <c r="B9" s="29" t="s">
        <v>551</v>
      </c>
      <c r="C9" s="27">
        <v>15097157000</v>
      </c>
      <c r="D9" s="27">
        <v>15055465000</v>
      </c>
      <c r="E9" s="27">
        <v>13367041000</v>
      </c>
      <c r="F9" s="28">
        <v>14606864000</v>
      </c>
      <c r="G9" s="20"/>
      <c r="H9" s="20"/>
      <c r="I9" s="20"/>
      <c r="J9" s="20"/>
      <c r="K9" s="20"/>
      <c r="L9" s="20"/>
      <c r="M9" s="20"/>
      <c r="N9" s="20"/>
      <c r="O9" s="20"/>
      <c r="P9" s="20"/>
      <c r="Q9" s="20"/>
      <c r="R9" s="20"/>
      <c r="S9" s="20"/>
      <c r="T9" s="20"/>
      <c r="U9" s="20"/>
      <c r="V9" s="20"/>
    </row>
    <row r="10" spans="1:22" ht="19" x14ac:dyDescent="0.25">
      <c r="A10" s="20"/>
      <c r="B10" s="29" t="s">
        <v>552</v>
      </c>
      <c r="C10" s="27">
        <v>1836326000</v>
      </c>
      <c r="D10" s="27">
        <v>1623872000</v>
      </c>
      <c r="E10" s="27">
        <v>1436373000</v>
      </c>
      <c r="F10" s="28">
        <v>1422531000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-2066953000</v>
      </c>
      <c r="D12" s="27">
        <v>-2711808000</v>
      </c>
      <c r="E12" s="27">
        <v>-2288078000</v>
      </c>
      <c r="F12" s="28">
        <v>-1532420000</v>
      </c>
      <c r="G12" s="20"/>
      <c r="H12" s="20"/>
      <c r="I12" s="20"/>
      <c r="J12" s="20"/>
      <c r="K12" s="20"/>
      <c r="L12" s="20"/>
      <c r="M12" s="20"/>
      <c r="N12" s="20"/>
      <c r="O12" s="20"/>
      <c r="P12" s="20"/>
      <c r="Q12" s="20"/>
      <c r="R12" s="20"/>
      <c r="S12" s="20"/>
      <c r="T12" s="20"/>
      <c r="U12" s="20"/>
      <c r="V12" s="20"/>
    </row>
    <row r="13" spans="1:22" ht="19" x14ac:dyDescent="0.25">
      <c r="A13" s="20"/>
      <c r="B13" s="29" t="s">
        <v>555</v>
      </c>
      <c r="C13" s="27">
        <v>-1100934000</v>
      </c>
      <c r="D13" s="27">
        <v>-1640365000</v>
      </c>
      <c r="E13" s="27">
        <v>-836215000</v>
      </c>
      <c r="F13" s="28">
        <v>-737317000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1247879000</v>
      </c>
      <c r="D17" s="34">
        <v>-71272000</v>
      </c>
      <c r="E17" s="34">
        <v>-222591000</v>
      </c>
      <c r="F17" s="35">
        <v>-1072425000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Pass</v>
      </c>
      <c r="F22" s="40"/>
      <c r="G22" s="46">
        <f>(((COUNTIF(C22:F22, "Pass") * 100) + (COUNTIF(C22:F22, "Fail") * 0)) * (400/300)) / 2</f>
        <v>200</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0.14644103797802585</v>
      </c>
      <c r="D24" s="50">
        <f>D17/(D4)</f>
        <v>-8.1460938707249922E-3</v>
      </c>
      <c r="E24" s="50">
        <f>E17/(E4)</f>
        <v>-2.4362369103064101E-2</v>
      </c>
      <c r="F24" s="51">
        <f>F17/(F4)</f>
        <v>-0.11176637828055959</v>
      </c>
      <c r="G24" s="46">
        <f>(IF(C24 &gt; 0.5, 100, IF(C24 &gt;= 0.2, 50, 0))) +
  (IF(D24 &gt; 0.5, 100, IF(D24 &gt;= 0.2, 50, 0))) +
  (IF(E24 &gt; 0.5, 100, IF(E24 &gt;= 0.2, 50, 0))) +
  (IF(F24 &gt; 0.5, 100, IF(F24 &gt;= 0.2, 50, 0)))</f>
        <v>0</v>
      </c>
      <c r="H24" s="47" t="s">
        <v>571</v>
      </c>
      <c r="I24" s="20"/>
      <c r="J24" s="20"/>
      <c r="K24" s="20"/>
      <c r="L24" s="20"/>
      <c r="M24" s="20"/>
      <c r="N24" s="20"/>
      <c r="O24" s="20"/>
      <c r="P24" s="20"/>
      <c r="Q24" s="20"/>
      <c r="R24" s="20"/>
      <c r="S24" s="20"/>
      <c r="T24" s="20"/>
      <c r="U24" s="20"/>
      <c r="V24" s="20"/>
    </row>
    <row r="25" spans="1:22" x14ac:dyDescent="0.2">
      <c r="A25" s="20"/>
      <c r="B25" s="39" t="s">
        <v>487</v>
      </c>
      <c r="C25" s="50">
        <f>C17/C6</f>
        <v>8.9158267912707589E-2</v>
      </c>
      <c r="D25" s="50">
        <f>D17/D6</f>
        <v>-5.3128191366445272E-3</v>
      </c>
      <c r="E25" s="50">
        <f>E17/E6</f>
        <v>-1.7763473852402067E-2</v>
      </c>
      <c r="F25" s="51">
        <f>F17/F6</f>
        <v>-7.7322280244625147E-2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0.92144166322585741</v>
      </c>
      <c r="D26" s="50">
        <f>D8/D6</f>
        <v>0.98724884644915056</v>
      </c>
      <c r="E26" s="50">
        <f>E8/E6</f>
        <v>0.96395568815655086</v>
      </c>
      <c r="F26" s="51">
        <f>F8/F6</f>
        <v>0.91754806411485534</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20.52940064618598</v>
      </c>
      <c r="D27" s="50">
        <f>D9/(D13+D10)</f>
        <v>-912.83968956527008</v>
      </c>
      <c r="E27" s="50">
        <f>E9/(E13+E10)</f>
        <v>22.272536565371119</v>
      </c>
      <c r="F27" s="51">
        <f>F9/(F13+F10)</f>
        <v>21.317229361921967</v>
      </c>
      <c r="G27" s="46">
        <f>(IF(C27 &lt; 0.8, 100, IF(C27 &lt; 1, 50, 0))) +
  (IF(D27 &lt; 0.8, 100, IF(D27 &lt; 1, 50, 0))) +
  (IF(E27 &lt; 0.8, 100, IF(E27 &lt; 1, 50, 0))) +
  (IF(F27 &lt; 0.8, 100, IF(F27 &lt; 1, 50, 0)))</f>
        <v>100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0.14683643230887852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1.6968895500630956</v>
      </c>
      <c r="D31" s="50">
        <f>D17/(D13+D10)</f>
        <v>4.3213484508579398</v>
      </c>
      <c r="E31" s="50">
        <f>E17/(E13+E10)</f>
        <v>-0.37088733300230942</v>
      </c>
      <c r="F31" s="51">
        <f>F17/(F13+F10)</f>
        <v>-1.5650949922214081</v>
      </c>
      <c r="G31" s="46">
        <f>(IF(C31 &gt; 0.23, 100, 0)) +
  (IF(D31 &gt; 0.23, 100, 0)) +
  (IF(E31 &gt; 0.23, 100, 0)) +
  (IF(F31 &gt; 0.23, 100, 0))</f>
        <v>200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5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3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0.21166666666666664</v>
      </c>
      <c r="J2" s="20"/>
      <c r="K2" s="20"/>
      <c r="L2" s="20"/>
      <c r="M2" s="20"/>
      <c r="N2" s="20"/>
      <c r="O2" s="20"/>
      <c r="P2" s="20"/>
      <c r="Q2" s="20"/>
      <c r="R2" s="20"/>
      <c r="S2" s="20"/>
      <c r="T2" s="20"/>
      <c r="U2" s="20"/>
      <c r="V2" s="20"/>
    </row>
    <row r="3" spans="1:22" ht="19" x14ac:dyDescent="0.25">
      <c r="A3" s="20"/>
      <c r="B3" s="26" t="s">
        <v>545</v>
      </c>
      <c r="C3" s="27">
        <v>711000000</v>
      </c>
      <c r="D3" s="27">
        <v>803000000</v>
      </c>
      <c r="E3" s="27">
        <v>631000000</v>
      </c>
      <c r="F3" s="28">
        <v>535000000</v>
      </c>
      <c r="G3" s="20"/>
      <c r="H3" s="20"/>
      <c r="I3" s="20"/>
      <c r="J3" s="20"/>
      <c r="K3" s="20"/>
      <c r="L3" s="20"/>
      <c r="M3" s="20"/>
      <c r="N3" s="20"/>
      <c r="O3" s="20"/>
      <c r="P3" s="20"/>
      <c r="Q3" s="20"/>
      <c r="R3" s="20"/>
      <c r="S3" s="20"/>
      <c r="T3" s="20"/>
      <c r="U3" s="20"/>
      <c r="V3" s="20"/>
    </row>
    <row r="4" spans="1:22" ht="19" x14ac:dyDescent="0.25">
      <c r="A4" s="20"/>
      <c r="B4" s="29" t="s">
        <v>546</v>
      </c>
      <c r="C4" s="27">
        <v>52859000000</v>
      </c>
      <c r="D4" s="27">
        <v>49457000000</v>
      </c>
      <c r="E4" s="27">
        <v>46748000000</v>
      </c>
      <c r="F4" s="28">
        <v>44440000000</v>
      </c>
      <c r="G4" s="20"/>
      <c r="H4" s="20"/>
      <c r="I4" s="20"/>
      <c r="J4" s="20"/>
      <c r="K4" s="20"/>
      <c r="L4" s="20"/>
      <c r="M4" s="20"/>
      <c r="N4" s="20"/>
      <c r="O4" s="20"/>
      <c r="P4" s="20"/>
      <c r="Q4" s="20"/>
      <c r="R4" s="20"/>
      <c r="S4" s="20"/>
      <c r="T4" s="20"/>
      <c r="U4" s="20"/>
      <c r="V4" s="20"/>
    </row>
    <row r="5" spans="1:22" ht="19" x14ac:dyDescent="0.25">
      <c r="A5" s="20"/>
      <c r="B5" s="29" t="s">
        <v>547</v>
      </c>
      <c r="C5" s="27">
        <v>0</v>
      </c>
      <c r="D5" s="27">
        <v>0</v>
      </c>
      <c r="E5" s="27">
        <v>0</v>
      </c>
      <c r="F5" s="28">
        <v>0</v>
      </c>
      <c r="G5" s="20"/>
      <c r="H5" s="20"/>
      <c r="I5" s="20"/>
      <c r="J5" s="20"/>
      <c r="K5" s="20"/>
      <c r="L5" s="20"/>
      <c r="M5" s="20"/>
      <c r="N5" s="20"/>
      <c r="O5" s="20"/>
      <c r="P5" s="20"/>
      <c r="Q5" s="20"/>
      <c r="R5" s="20"/>
      <c r="S5" s="20"/>
      <c r="T5" s="20"/>
      <c r="U5" s="20"/>
      <c r="V5" s="20"/>
    </row>
    <row r="6" spans="1:22" ht="19" x14ac:dyDescent="0.25">
      <c r="A6" s="20"/>
      <c r="B6" s="29" t="s">
        <v>548</v>
      </c>
      <c r="C6" s="27">
        <v>64079000000</v>
      </c>
      <c r="D6" s="27">
        <v>61188000000</v>
      </c>
      <c r="E6" s="27">
        <v>57851000000</v>
      </c>
      <c r="F6" s="28">
        <v>53957000000</v>
      </c>
      <c r="G6" s="20"/>
      <c r="H6" s="20"/>
      <c r="I6" s="20"/>
      <c r="J6" s="20"/>
      <c r="K6" s="20"/>
      <c r="L6" s="20"/>
      <c r="M6" s="20"/>
      <c r="N6" s="20"/>
      <c r="O6" s="20"/>
      <c r="P6" s="20"/>
      <c r="Q6" s="20"/>
      <c r="R6" s="20"/>
      <c r="S6" s="20"/>
      <c r="T6" s="20"/>
      <c r="U6" s="20"/>
      <c r="V6" s="20"/>
    </row>
    <row r="7" spans="1:22" ht="19" x14ac:dyDescent="0.25">
      <c r="A7" s="20"/>
      <c r="B7" s="29" t="s">
        <v>549</v>
      </c>
      <c r="C7" s="27">
        <v>5652000000</v>
      </c>
      <c r="D7" s="27">
        <v>6078000000</v>
      </c>
      <c r="E7" s="27">
        <v>5046000000</v>
      </c>
      <c r="F7" s="28">
        <v>4239000000</v>
      </c>
      <c r="G7" s="20"/>
      <c r="H7" s="20"/>
      <c r="I7" s="20"/>
      <c r="J7" s="20"/>
      <c r="K7" s="20"/>
      <c r="L7" s="20"/>
      <c r="M7" s="20"/>
      <c r="N7" s="20"/>
      <c r="O7" s="20"/>
      <c r="P7" s="20"/>
      <c r="Q7" s="20"/>
      <c r="R7" s="20"/>
      <c r="S7" s="20"/>
      <c r="T7" s="20"/>
      <c r="U7" s="20"/>
      <c r="V7" s="20"/>
    </row>
    <row r="8" spans="1:22" ht="19" x14ac:dyDescent="0.25">
      <c r="A8" s="20"/>
      <c r="B8" s="29" t="s">
        <v>550</v>
      </c>
      <c r="C8" s="27">
        <v>40811000000</v>
      </c>
      <c r="D8" s="27">
        <v>38435000000</v>
      </c>
      <c r="E8" s="27">
        <v>37193000000</v>
      </c>
      <c r="F8" s="28">
        <v>35143000000</v>
      </c>
      <c r="G8" s="20"/>
      <c r="H8" s="20"/>
      <c r="I8" s="20"/>
      <c r="J8" s="20"/>
      <c r="K8" s="20"/>
      <c r="L8" s="20"/>
      <c r="M8" s="20"/>
      <c r="N8" s="20"/>
      <c r="O8" s="20"/>
      <c r="P8" s="20"/>
      <c r="Q8" s="20"/>
      <c r="R8" s="20"/>
      <c r="S8" s="20"/>
      <c r="T8" s="20"/>
      <c r="U8" s="20"/>
      <c r="V8" s="20"/>
    </row>
    <row r="9" spans="1:22" ht="19" x14ac:dyDescent="0.25">
      <c r="A9" s="20"/>
      <c r="B9" s="29" t="s">
        <v>551</v>
      </c>
      <c r="C9" s="27">
        <v>46463000000</v>
      </c>
      <c r="D9" s="27">
        <v>44513000000</v>
      </c>
      <c r="E9" s="27">
        <v>42239000000</v>
      </c>
      <c r="F9" s="28">
        <v>39382000000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7858000000</v>
      </c>
      <c r="D12" s="27">
        <v>7239000000</v>
      </c>
      <c r="E12" s="27">
        <v>6572000000</v>
      </c>
      <c r="F12" s="28">
        <v>5968000000</v>
      </c>
      <c r="G12" s="20"/>
      <c r="H12" s="20"/>
      <c r="I12" s="20"/>
      <c r="J12" s="20"/>
      <c r="K12" s="20"/>
      <c r="L12" s="20"/>
      <c r="M12" s="20"/>
      <c r="N12" s="20"/>
      <c r="O12" s="20"/>
      <c r="P12" s="20"/>
      <c r="Q12" s="20"/>
      <c r="R12" s="20"/>
      <c r="S12" s="20"/>
      <c r="T12" s="20"/>
      <c r="U12" s="20"/>
      <c r="V12" s="20"/>
    </row>
    <row r="13" spans="1:22" ht="19" x14ac:dyDescent="0.25">
      <c r="A13" s="20"/>
      <c r="B13" s="29" t="s">
        <v>555</v>
      </c>
      <c r="C13" s="27">
        <v>17616000000</v>
      </c>
      <c r="D13" s="27">
        <v>16675000000</v>
      </c>
      <c r="E13" s="27">
        <v>15612000000</v>
      </c>
      <c r="F13" s="28">
        <v>14575000000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5327000000</v>
      </c>
      <c r="D17" s="34">
        <v>3932000000</v>
      </c>
      <c r="E17" s="34">
        <v>2189000000</v>
      </c>
      <c r="F17" s="35">
        <v>2848000000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Pass</v>
      </c>
      <c r="F21" s="45"/>
      <c r="G21" s="46">
        <f>(((COUNTIF(C21:E21, "Pass") * 100) + (COUNTIF(C21:E21, "Fail") * 0)) * (400/300)) / 2</f>
        <v>133.33333333333331</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0.10077754024858586</v>
      </c>
      <c r="D24" s="50">
        <f>D17/(D4)</f>
        <v>7.9503407000020218E-2</v>
      </c>
      <c r="E24" s="50">
        <f>E17/(E4)</f>
        <v>4.682553264310773E-2</v>
      </c>
      <c r="F24" s="51">
        <f>F17/(F4)</f>
        <v>6.4086408640864082E-2</v>
      </c>
      <c r="G24" s="46">
        <f>(IF(C24 &gt; 0.5, 100, IF(C24 &gt;= 0.2, 50, 0))) +
  (IF(D24 &gt; 0.5, 100, IF(D24 &gt;= 0.2, 50, 0))) +
  (IF(E24 &gt; 0.5, 100, IF(E24 &gt;= 0.2, 50, 0))) +
  (IF(F24 &gt; 0.5, 100, IF(F24 &gt;= 0.2, 50, 0)))</f>
        <v>0</v>
      </c>
      <c r="H24" s="47" t="s">
        <v>571</v>
      </c>
      <c r="I24" s="20"/>
      <c r="J24" s="20"/>
      <c r="K24" s="20"/>
      <c r="L24" s="20"/>
      <c r="M24" s="20"/>
      <c r="N24" s="20"/>
      <c r="O24" s="20"/>
      <c r="P24" s="20"/>
      <c r="Q24" s="20"/>
      <c r="R24" s="20"/>
      <c r="S24" s="20"/>
      <c r="T24" s="20"/>
      <c r="U24" s="20"/>
      <c r="V24" s="20"/>
    </row>
    <row r="25" spans="1:22" x14ac:dyDescent="0.2">
      <c r="A25" s="20"/>
      <c r="B25" s="39" t="s">
        <v>487</v>
      </c>
      <c r="C25" s="50">
        <f>C17/C6</f>
        <v>8.313175923469468E-2</v>
      </c>
      <c r="D25" s="50">
        <f>D17/D6</f>
        <v>6.4260966202523376E-2</v>
      </c>
      <c r="E25" s="50">
        <f>E17/E6</f>
        <v>3.7838585331282086E-2</v>
      </c>
      <c r="F25" s="51">
        <f>F17/F6</f>
        <v>5.2782771466167507E-2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0.6368857191903744</v>
      </c>
      <c r="D26" s="50">
        <f>D8/D6</f>
        <v>0.62814604170752431</v>
      </c>
      <c r="E26" s="50">
        <f>E8/E6</f>
        <v>0.64291023491383037</v>
      </c>
      <c r="F26" s="51">
        <f>F8/F6</f>
        <v>0.65131493596752965</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2.6375454132606722</v>
      </c>
      <c r="D27" s="50">
        <f>D9/(D13+D10)</f>
        <v>2.6694452773613193</v>
      </c>
      <c r="E27" s="50">
        <f>E9/(E13+E10)</f>
        <v>2.705547015116577</v>
      </c>
      <c r="F27" s="51">
        <f>F9/(F13+F10)</f>
        <v>2.7020240137221267</v>
      </c>
      <c r="G27" s="46">
        <f>(IF(C27 &lt; 0.8, 100, IF(C27 &lt; 1, 50, 0))) +
  (IF(D27 &lt; 0.8, 100, IF(D27 &lt; 1, 50, 0))) +
  (IF(E27 &lt; 0.8, 100, IF(E27 &lt; 1, 50, 0))) +
  (IF(F27 &lt; 0.8, 100, IF(F27 &lt; 1, 50, 0)))</f>
        <v>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9.6068885735965115E-2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0.30239554950045411</v>
      </c>
      <c r="D31" s="50">
        <f>D17/(D13+D10)</f>
        <v>0.23580209895052473</v>
      </c>
      <c r="E31" s="50">
        <f>E17/(E13+E10)</f>
        <v>0.14021265693056623</v>
      </c>
      <c r="F31" s="51">
        <f>F17/(F13+F10)</f>
        <v>0.19540308747855917</v>
      </c>
      <c r="G31" s="46">
        <f>(IF(C31 &gt; 0.23, 100, 0)) +
  (IF(D31 &gt; 0.23, 100, 0)) +
  (IF(E31 &gt; 0.23, 100, 0)) +
  (IF(F31 &gt; 0.23, 100, 0))</f>
        <v>200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5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4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0.42333333333333334</v>
      </c>
      <c r="J2" s="20"/>
      <c r="K2" s="20"/>
      <c r="L2" s="20"/>
      <c r="M2" s="20"/>
      <c r="N2" s="20"/>
      <c r="O2" s="20"/>
      <c r="P2" s="20"/>
      <c r="Q2" s="20"/>
      <c r="R2" s="20"/>
      <c r="S2" s="20"/>
      <c r="T2" s="20"/>
      <c r="U2" s="20"/>
      <c r="V2" s="20"/>
    </row>
    <row r="3" spans="1:22" ht="19" x14ac:dyDescent="0.25">
      <c r="A3" s="20"/>
      <c r="B3" s="26" t="s">
        <v>545</v>
      </c>
      <c r="C3" s="27">
        <v>1018000000</v>
      </c>
      <c r="D3" s="27">
        <v>799000000</v>
      </c>
      <c r="E3" s="27">
        <v>700000000</v>
      </c>
      <c r="F3" s="28">
        <v>558000000</v>
      </c>
      <c r="G3" s="20"/>
      <c r="H3" s="20"/>
      <c r="I3" s="20"/>
      <c r="J3" s="20"/>
      <c r="K3" s="20"/>
      <c r="L3" s="20"/>
      <c r="M3" s="20"/>
      <c r="N3" s="20"/>
      <c r="O3" s="20"/>
      <c r="P3" s="20"/>
      <c r="Q3" s="20"/>
      <c r="R3" s="20"/>
      <c r="S3" s="20"/>
      <c r="T3" s="20"/>
      <c r="U3" s="20"/>
      <c r="V3" s="20"/>
    </row>
    <row r="4" spans="1:22" ht="19" x14ac:dyDescent="0.25">
      <c r="A4" s="20"/>
      <c r="B4" s="29" t="s">
        <v>546</v>
      </c>
      <c r="C4" s="27">
        <v>1169000000</v>
      </c>
      <c r="D4" s="27">
        <v>630000000</v>
      </c>
      <c r="E4" s="27">
        <v>644000000</v>
      </c>
      <c r="F4" s="28">
        <v>657000000</v>
      </c>
      <c r="G4" s="20"/>
      <c r="H4" s="20"/>
      <c r="I4" s="20"/>
      <c r="J4" s="20"/>
      <c r="K4" s="20"/>
      <c r="L4" s="20"/>
      <c r="M4" s="20"/>
      <c r="N4" s="20"/>
      <c r="O4" s="20"/>
      <c r="P4" s="20"/>
      <c r="Q4" s="20"/>
      <c r="R4" s="20"/>
      <c r="S4" s="20"/>
      <c r="T4" s="20"/>
      <c r="U4" s="20"/>
      <c r="V4" s="20"/>
    </row>
    <row r="5" spans="1:22" ht="19" x14ac:dyDescent="0.25">
      <c r="A5" s="20"/>
      <c r="B5" s="29" t="s">
        <v>547</v>
      </c>
      <c r="C5" s="27">
        <v>7587000000</v>
      </c>
      <c r="D5" s="27">
        <v>2719000000</v>
      </c>
      <c r="E5" s="27">
        <v>2792000000</v>
      </c>
      <c r="F5" s="28">
        <v>2854000000</v>
      </c>
      <c r="G5" s="20"/>
      <c r="H5" s="20"/>
      <c r="I5" s="20"/>
      <c r="J5" s="20"/>
      <c r="K5" s="20"/>
      <c r="L5" s="20"/>
      <c r="M5" s="20"/>
      <c r="N5" s="20"/>
      <c r="O5" s="20"/>
      <c r="P5" s="20"/>
      <c r="Q5" s="20"/>
      <c r="R5" s="20"/>
      <c r="S5" s="20"/>
      <c r="T5" s="20"/>
      <c r="U5" s="20"/>
      <c r="V5" s="20"/>
    </row>
    <row r="6" spans="1:22" ht="19" x14ac:dyDescent="0.25">
      <c r="A6" s="20"/>
      <c r="B6" s="29" t="s">
        <v>548</v>
      </c>
      <c r="C6" s="27">
        <v>16112000000</v>
      </c>
      <c r="D6" s="27">
        <v>7952000000</v>
      </c>
      <c r="E6" s="27">
        <v>8276000000</v>
      </c>
      <c r="F6" s="28">
        <v>8750000000</v>
      </c>
      <c r="G6" s="20"/>
      <c r="H6" s="20"/>
      <c r="I6" s="20"/>
      <c r="J6" s="20"/>
      <c r="K6" s="20"/>
      <c r="L6" s="20"/>
      <c r="M6" s="20"/>
      <c r="N6" s="20"/>
      <c r="O6" s="20"/>
      <c r="P6" s="20"/>
      <c r="Q6" s="20"/>
      <c r="R6" s="20"/>
      <c r="S6" s="20"/>
      <c r="T6" s="20"/>
      <c r="U6" s="20"/>
      <c r="V6" s="20"/>
    </row>
    <row r="7" spans="1:22" ht="19" x14ac:dyDescent="0.25">
      <c r="A7" s="20"/>
      <c r="B7" s="29" t="s">
        <v>549</v>
      </c>
      <c r="C7" s="27">
        <v>2205000000</v>
      </c>
      <c r="D7" s="27">
        <v>1590000000</v>
      </c>
      <c r="E7" s="27">
        <v>1391000000</v>
      </c>
      <c r="F7" s="28">
        <v>1956000000</v>
      </c>
      <c r="G7" s="20"/>
      <c r="H7" s="20"/>
      <c r="I7" s="20"/>
      <c r="J7" s="20"/>
      <c r="K7" s="20"/>
      <c r="L7" s="20"/>
      <c r="M7" s="20"/>
      <c r="N7" s="20"/>
      <c r="O7" s="20"/>
      <c r="P7" s="20"/>
      <c r="Q7" s="20"/>
      <c r="R7" s="20"/>
      <c r="S7" s="20"/>
      <c r="T7" s="20"/>
      <c r="U7" s="20"/>
      <c r="V7" s="20"/>
    </row>
    <row r="8" spans="1:22" ht="19" x14ac:dyDescent="0.25">
      <c r="A8" s="20"/>
      <c r="B8" s="29" t="s">
        <v>550</v>
      </c>
      <c r="C8" s="27">
        <v>3731000000</v>
      </c>
      <c r="D8" s="27">
        <v>2859000000</v>
      </c>
      <c r="E8" s="27">
        <v>3659000000</v>
      </c>
      <c r="F8" s="28">
        <v>3818000000</v>
      </c>
      <c r="G8" s="20"/>
      <c r="H8" s="20"/>
      <c r="I8" s="20"/>
      <c r="J8" s="20"/>
      <c r="K8" s="20"/>
      <c r="L8" s="20"/>
      <c r="M8" s="20"/>
      <c r="N8" s="20"/>
      <c r="O8" s="20"/>
      <c r="P8" s="20"/>
      <c r="Q8" s="20"/>
      <c r="R8" s="20"/>
      <c r="S8" s="20"/>
      <c r="T8" s="20"/>
      <c r="U8" s="20"/>
      <c r="V8" s="20"/>
    </row>
    <row r="9" spans="1:22" ht="19" x14ac:dyDescent="0.25">
      <c r="A9" s="20"/>
      <c r="B9" s="29" t="s">
        <v>551</v>
      </c>
      <c r="C9" s="27">
        <v>5936000000</v>
      </c>
      <c r="D9" s="27">
        <v>4449000000</v>
      </c>
      <c r="E9" s="27">
        <v>5050000000</v>
      </c>
      <c r="F9" s="28">
        <v>5774000000</v>
      </c>
      <c r="G9" s="20"/>
      <c r="H9" s="20"/>
      <c r="I9" s="20"/>
      <c r="J9" s="20"/>
      <c r="K9" s="20"/>
      <c r="L9" s="20"/>
      <c r="M9" s="20"/>
      <c r="N9" s="20"/>
      <c r="O9" s="20"/>
      <c r="P9" s="20"/>
      <c r="Q9" s="20"/>
      <c r="R9" s="20"/>
      <c r="S9" s="20"/>
      <c r="T9" s="20"/>
      <c r="U9" s="20"/>
      <c r="V9" s="20"/>
    </row>
    <row r="10" spans="1:22" ht="19" x14ac:dyDescent="0.25">
      <c r="A10" s="20"/>
      <c r="B10" s="29" t="s">
        <v>552</v>
      </c>
      <c r="C10" s="27">
        <v>733000000</v>
      </c>
      <c r="D10" s="27">
        <v>708000000</v>
      </c>
      <c r="E10" s="27">
        <v>656000000</v>
      </c>
      <c r="F10" s="28">
        <v>588000000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2601000000</v>
      </c>
      <c r="D12" s="27">
        <v>2292000000</v>
      </c>
      <c r="E12" s="27">
        <v>2154000000</v>
      </c>
      <c r="F12" s="28">
        <v>1930000000</v>
      </c>
      <c r="G12" s="20"/>
      <c r="H12" s="20"/>
      <c r="I12" s="20"/>
      <c r="J12" s="20"/>
      <c r="K12" s="20"/>
      <c r="L12" s="20"/>
      <c r="M12" s="20"/>
      <c r="N12" s="20"/>
      <c r="O12" s="20"/>
      <c r="P12" s="20"/>
      <c r="Q12" s="20"/>
      <c r="R12" s="20"/>
      <c r="S12" s="20"/>
      <c r="T12" s="20"/>
      <c r="U12" s="20"/>
      <c r="V12" s="20"/>
    </row>
    <row r="13" spans="1:22" ht="19" x14ac:dyDescent="0.25">
      <c r="A13" s="20"/>
      <c r="B13" s="29" t="s">
        <v>555</v>
      </c>
      <c r="C13" s="27">
        <v>10176000000</v>
      </c>
      <c r="D13" s="27">
        <v>3503000000</v>
      </c>
      <c r="E13" s="27">
        <v>3226000000</v>
      </c>
      <c r="F13" s="28">
        <v>2976000000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232000000</v>
      </c>
      <c r="D15" s="27">
        <v>206000000</v>
      </c>
      <c r="E15" s="27">
        <v>204000000</v>
      </c>
      <c r="F15" s="28">
        <v>187000000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837000000</v>
      </c>
      <c r="D17" s="34">
        <v>596000000</v>
      </c>
      <c r="E17" s="34">
        <v>538000000</v>
      </c>
      <c r="F17" s="35">
        <v>824000000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Pass</v>
      </c>
      <c r="E22" s="44" t="str">
        <f>IF(E17&gt;F17, "Pass", "Fail")</f>
        <v>Fail</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0.71599657827202734</v>
      </c>
      <c r="D24" s="50">
        <f>D17/(D4)</f>
        <v>0.946031746031746</v>
      </c>
      <c r="E24" s="50">
        <f>E17/(E4)</f>
        <v>0.8354037267080745</v>
      </c>
      <c r="F24" s="51">
        <f>F17/(F4)</f>
        <v>1.2541856925418569</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5.1948857994041711E-2</v>
      </c>
      <c r="D25" s="50">
        <f>D17/D6</f>
        <v>7.4949698189134814E-2</v>
      </c>
      <c r="E25" s="50">
        <f>E17/E6</f>
        <v>6.5007249879168685E-2</v>
      </c>
      <c r="F25" s="51">
        <f>F17/F6</f>
        <v>9.4171428571428573E-2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0.23156653426017876</v>
      </c>
      <c r="D26" s="50">
        <f>D8/D6</f>
        <v>0.35953219315895374</v>
      </c>
      <c r="E26" s="50">
        <f>E8/E6</f>
        <v>0.44212179797003381</v>
      </c>
      <c r="F26" s="51">
        <f>F8/F6</f>
        <v>0.43634285714285714</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0.54413786781556517</v>
      </c>
      <c r="D27" s="50">
        <f>D9/(D13+D10)</f>
        <v>1.0565186416528141</v>
      </c>
      <c r="E27" s="50">
        <f>E9/(E13+E10)</f>
        <v>1.300875837197321</v>
      </c>
      <c r="F27" s="51">
        <f>F9/(F13+F10)</f>
        <v>1.6200897867564534</v>
      </c>
      <c r="G27" s="46">
        <f>(IF(C27 &lt; 0.8, 100, IF(C27 &lt; 1, 50, 0))) +
  (IF(D27 &lt; 0.8, 100, IF(D27 &lt; 1, 50, 0))) +
  (IF(E27 &lt; 0.8, 100, IF(E27 &lt; 1, 50, 0))) +
  (IF(F27 &lt; 0.8, 100, IF(F27 &lt; 1, 50, 0)))</f>
        <v>100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0.10498192748673089</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7.672563938032817E-2</v>
      </c>
      <c r="D31" s="50">
        <f>D17/(D13+D10)</f>
        <v>0.14153407741629068</v>
      </c>
      <c r="E31" s="50">
        <f>E17/(E13+E10)</f>
        <v>0.13858835651725915</v>
      </c>
      <c r="F31" s="51">
        <f>F17/(F13+F10)</f>
        <v>0.23120089786756454</v>
      </c>
      <c r="G31" s="46">
        <f>(IF(C31 &gt; 0.23, 100, 0)) +
  (IF(D31 &gt; 0.23, 100, 0)) +
  (IF(E31 &gt; 0.23, 100, 0)) +
  (IF(F31 &gt; 0.23, 100, 0))</f>
        <v>100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5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5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0.51333333333333331</v>
      </c>
      <c r="J2" s="20"/>
      <c r="K2" s="20"/>
      <c r="L2" s="20"/>
      <c r="M2" s="20"/>
      <c r="N2" s="20"/>
      <c r="O2" s="20"/>
      <c r="P2" s="20"/>
      <c r="Q2" s="20"/>
      <c r="R2" s="20"/>
      <c r="S2" s="20"/>
      <c r="T2" s="20"/>
      <c r="U2" s="20"/>
      <c r="V2" s="20"/>
    </row>
    <row r="3" spans="1:22" ht="19" x14ac:dyDescent="0.25">
      <c r="A3" s="20"/>
      <c r="B3" s="26" t="s">
        <v>545</v>
      </c>
      <c r="C3" s="27">
        <v>0</v>
      </c>
      <c r="D3" s="27">
        <v>0</v>
      </c>
      <c r="E3" s="27">
        <v>0</v>
      </c>
      <c r="F3" s="28">
        <v>0</v>
      </c>
      <c r="G3" s="20"/>
      <c r="H3" s="20"/>
      <c r="I3" s="20"/>
      <c r="J3" s="20"/>
      <c r="K3" s="20"/>
      <c r="L3" s="20"/>
      <c r="M3" s="20"/>
      <c r="N3" s="20"/>
      <c r="O3" s="20"/>
      <c r="P3" s="20"/>
      <c r="Q3" s="20"/>
      <c r="R3" s="20"/>
      <c r="S3" s="20"/>
      <c r="T3" s="20"/>
      <c r="U3" s="20"/>
      <c r="V3" s="20"/>
    </row>
    <row r="4" spans="1:22" ht="19" x14ac:dyDescent="0.25">
      <c r="A4" s="20"/>
      <c r="B4" s="29" t="s">
        <v>546</v>
      </c>
      <c r="C4" s="27">
        <v>1961000000</v>
      </c>
      <c r="D4" s="27">
        <v>1913000000</v>
      </c>
      <c r="E4" s="27">
        <v>2016000000</v>
      </c>
      <c r="F4" s="28">
        <v>2086000000</v>
      </c>
      <c r="G4" s="20"/>
      <c r="H4" s="20"/>
      <c r="I4" s="20"/>
      <c r="J4" s="20"/>
      <c r="K4" s="20"/>
      <c r="L4" s="20"/>
      <c r="M4" s="20"/>
      <c r="N4" s="20"/>
      <c r="O4" s="20"/>
      <c r="P4" s="20"/>
      <c r="Q4" s="20"/>
      <c r="R4" s="20"/>
      <c r="S4" s="20"/>
      <c r="T4" s="20"/>
      <c r="U4" s="20"/>
      <c r="V4" s="20"/>
    </row>
    <row r="5" spans="1:22" ht="19" x14ac:dyDescent="0.25">
      <c r="A5" s="20"/>
      <c r="B5" s="29" t="s">
        <v>547</v>
      </c>
      <c r="C5" s="27">
        <v>642000000</v>
      </c>
      <c r="D5" s="27">
        <v>638000000</v>
      </c>
      <c r="E5" s="27">
        <v>657000000</v>
      </c>
      <c r="F5" s="28">
        <v>597000000</v>
      </c>
      <c r="G5" s="20"/>
      <c r="H5" s="20"/>
      <c r="I5" s="20"/>
      <c r="J5" s="20"/>
      <c r="K5" s="20"/>
      <c r="L5" s="20"/>
      <c r="M5" s="20"/>
      <c r="N5" s="20"/>
      <c r="O5" s="20"/>
      <c r="P5" s="20"/>
      <c r="Q5" s="20"/>
      <c r="R5" s="20"/>
      <c r="S5" s="20"/>
      <c r="T5" s="20"/>
      <c r="U5" s="20"/>
      <c r="V5" s="20"/>
    </row>
    <row r="6" spans="1:22" ht="19" x14ac:dyDescent="0.25">
      <c r="A6" s="20"/>
      <c r="B6" s="29" t="s">
        <v>548</v>
      </c>
      <c r="C6" s="27">
        <v>6231000000</v>
      </c>
      <c r="D6" s="27">
        <v>5846000000</v>
      </c>
      <c r="E6" s="27">
        <v>5966000000</v>
      </c>
      <c r="F6" s="28">
        <v>5852000000</v>
      </c>
      <c r="G6" s="20"/>
      <c r="H6" s="20"/>
      <c r="I6" s="20"/>
      <c r="J6" s="20"/>
      <c r="K6" s="20"/>
      <c r="L6" s="20"/>
      <c r="M6" s="20"/>
      <c r="N6" s="20"/>
      <c r="O6" s="20"/>
      <c r="P6" s="20"/>
      <c r="Q6" s="20"/>
      <c r="R6" s="20"/>
      <c r="S6" s="20"/>
      <c r="T6" s="20"/>
      <c r="U6" s="20"/>
      <c r="V6" s="20"/>
    </row>
    <row r="7" spans="1:22" ht="19" x14ac:dyDescent="0.25">
      <c r="A7" s="20"/>
      <c r="B7" s="29" t="s">
        <v>549</v>
      </c>
      <c r="C7" s="27">
        <v>1277000000</v>
      </c>
      <c r="D7" s="27">
        <v>1665000000</v>
      </c>
      <c r="E7" s="27">
        <v>1415000000</v>
      </c>
      <c r="F7" s="28">
        <v>1675000000</v>
      </c>
      <c r="G7" s="20"/>
      <c r="H7" s="20"/>
      <c r="I7" s="20"/>
      <c r="J7" s="20"/>
      <c r="K7" s="20"/>
      <c r="L7" s="20"/>
      <c r="M7" s="20"/>
      <c r="N7" s="20"/>
      <c r="O7" s="20"/>
      <c r="P7" s="20"/>
      <c r="Q7" s="20"/>
      <c r="R7" s="20"/>
      <c r="S7" s="20"/>
      <c r="T7" s="20"/>
      <c r="U7" s="20"/>
      <c r="V7" s="20"/>
    </row>
    <row r="8" spans="1:22" ht="19" x14ac:dyDescent="0.25">
      <c r="A8" s="20"/>
      <c r="B8" s="29" t="s">
        <v>550</v>
      </c>
      <c r="C8" s="27">
        <v>12812000000</v>
      </c>
      <c r="D8" s="27">
        <v>13057000000</v>
      </c>
      <c r="E8" s="27">
        <v>12924000000</v>
      </c>
      <c r="F8" s="28">
        <v>12068000000</v>
      </c>
      <c r="G8" s="20"/>
      <c r="H8" s="20"/>
      <c r="I8" s="20"/>
      <c r="J8" s="20"/>
      <c r="K8" s="20"/>
      <c r="L8" s="20"/>
      <c r="M8" s="20"/>
      <c r="N8" s="20"/>
      <c r="O8" s="20"/>
      <c r="P8" s="20"/>
      <c r="Q8" s="20"/>
      <c r="R8" s="20"/>
      <c r="S8" s="20"/>
      <c r="T8" s="20"/>
      <c r="U8" s="20"/>
      <c r="V8" s="20"/>
    </row>
    <row r="9" spans="1:22" ht="19" x14ac:dyDescent="0.25">
      <c r="A9" s="20"/>
      <c r="B9" s="29" t="s">
        <v>551</v>
      </c>
      <c r="C9" s="27">
        <v>14089000000</v>
      </c>
      <c r="D9" s="27">
        <v>14722000000</v>
      </c>
      <c r="E9" s="27">
        <v>14339000000</v>
      </c>
      <c r="F9" s="28">
        <v>13743000000</v>
      </c>
      <c r="G9" s="20"/>
      <c r="H9" s="20"/>
      <c r="I9" s="20"/>
      <c r="J9" s="20"/>
      <c r="K9" s="20"/>
      <c r="L9" s="20"/>
      <c r="M9" s="20"/>
      <c r="N9" s="20"/>
      <c r="O9" s="20"/>
      <c r="P9" s="20"/>
      <c r="Q9" s="20"/>
      <c r="R9" s="20"/>
      <c r="S9" s="20"/>
      <c r="T9" s="20"/>
      <c r="U9" s="20"/>
      <c r="V9" s="20"/>
    </row>
    <row r="10" spans="1:22" ht="19" x14ac:dyDescent="0.25">
      <c r="A10" s="20"/>
      <c r="B10" s="29" t="s">
        <v>552</v>
      </c>
      <c r="C10" s="27">
        <v>0</v>
      </c>
      <c r="D10" s="27">
        <v>0</v>
      </c>
      <c r="E10" s="27">
        <v>0</v>
      </c>
      <c r="F10" s="28">
        <v>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-7616000000</v>
      </c>
      <c r="D12" s="27">
        <v>-8507000000</v>
      </c>
      <c r="E12" s="27">
        <v>-8048000000</v>
      </c>
      <c r="F12" s="28">
        <v>-7480000000</v>
      </c>
      <c r="G12" s="20"/>
      <c r="H12" s="20"/>
      <c r="I12" s="20"/>
      <c r="J12" s="20"/>
      <c r="K12" s="20"/>
      <c r="L12" s="20"/>
      <c r="M12" s="20"/>
      <c r="N12" s="20"/>
      <c r="O12" s="20"/>
      <c r="P12" s="20"/>
      <c r="Q12" s="20"/>
      <c r="R12" s="20"/>
      <c r="S12" s="20"/>
      <c r="T12" s="20"/>
      <c r="U12" s="20"/>
      <c r="V12" s="20"/>
    </row>
    <row r="13" spans="1:22" ht="19" x14ac:dyDescent="0.25">
      <c r="A13" s="20"/>
      <c r="B13" s="29" t="s">
        <v>555</v>
      </c>
      <c r="C13" s="27">
        <v>-7858000000</v>
      </c>
      <c r="D13" s="27">
        <v>-8876000000</v>
      </c>
      <c r="E13" s="27">
        <v>-8373000000</v>
      </c>
      <c r="F13" s="28">
        <v>-7891000000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0</v>
      </c>
      <c r="D15" s="27">
        <v>0</v>
      </c>
      <c r="E15" s="27">
        <v>0</v>
      </c>
      <c r="F15" s="28">
        <v>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1603000000</v>
      </c>
      <c r="D17" s="34">
        <v>1427000000</v>
      </c>
      <c r="E17" s="34">
        <v>1706000000</v>
      </c>
      <c r="F17" s="35">
        <v>1305000000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Fail</v>
      </c>
      <c r="E21" s="44" t="str">
        <f>IF(E3&gt;F3, "Pass", "Fail")</f>
        <v>Fail</v>
      </c>
      <c r="F21" s="45"/>
      <c r="G21" s="46">
        <f>(((COUNTIF(C21:E21, "Pass") * 100) + (COUNTIF(C21:E21, "Fail") * 0)) * (400/300)) / 2</f>
        <v>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Fail</v>
      </c>
      <c r="E23" s="44" t="str">
        <f>IF(E17&gt;E7, "Pass", "Fail")</f>
        <v>Pass</v>
      </c>
      <c r="F23" s="49" t="str">
        <f>IF(F17&gt;F7, "Pass", "Fail")</f>
        <v>Fail</v>
      </c>
      <c r="G23" s="46">
        <f>(COUNTIF(C23:F23, "Pass") * 100) + (COUNTIF(C23:F23, "Fail") * 0)</f>
        <v>200</v>
      </c>
      <c r="H23" s="47" t="s">
        <v>570</v>
      </c>
      <c r="I23" s="20"/>
      <c r="J23" s="20"/>
      <c r="K23" s="20"/>
      <c r="L23" s="20"/>
      <c r="M23" s="20"/>
      <c r="N23" s="20"/>
      <c r="O23" s="20"/>
      <c r="P23" s="20"/>
      <c r="Q23" s="20"/>
      <c r="R23" s="20"/>
      <c r="S23" s="20"/>
      <c r="T23" s="20"/>
      <c r="U23" s="20"/>
      <c r="V23" s="20"/>
    </row>
    <row r="24" spans="1:22" x14ac:dyDescent="0.2">
      <c r="A24" s="20"/>
      <c r="B24" s="39" t="s">
        <v>499</v>
      </c>
      <c r="C24" s="50">
        <f>C17/(C4)</f>
        <v>0.81744008159102499</v>
      </c>
      <c r="D24" s="50">
        <f>D17/(D4)</f>
        <v>0.74594877156299011</v>
      </c>
      <c r="E24" s="50">
        <f>E17/(E4)</f>
        <v>0.84623015873015872</v>
      </c>
      <c r="F24" s="51">
        <f>F17/(F4)</f>
        <v>0.62559923298178333</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0.25726207671320817</v>
      </c>
      <c r="D25" s="50">
        <f>D17/D6</f>
        <v>0.24409852890865549</v>
      </c>
      <c r="E25" s="50">
        <f>E17/E6</f>
        <v>0.2859537378478042</v>
      </c>
      <c r="F25" s="51">
        <f>F17/F6</f>
        <v>0.22300068352699931</v>
      </c>
      <c r="G25" s="46">
        <f>(IF(C25 &gt; 0.17, 100, IF(C25 &gt;= 0.1, 50, 0))) +
  (IF(D25 &gt; 0.17, 100, IF(D25 &gt;= 0.1, 50, 0))) +
  (IF(E25 &gt; 0.17, 100, IF(E25 &gt;= 0.1, 50, 0))) +
  (IF(F25 &gt; 0.17, 100, IF(F25 &gt;= 0.1, 50, 0)))</f>
        <v>400</v>
      </c>
      <c r="H25" s="47" t="s">
        <v>572</v>
      </c>
      <c r="I25" s="20"/>
      <c r="J25" s="20"/>
      <c r="K25" s="20"/>
      <c r="L25" s="20"/>
      <c r="M25" s="20"/>
      <c r="N25" s="20"/>
      <c r="O25" s="20"/>
      <c r="P25" s="20"/>
      <c r="Q25" s="20"/>
      <c r="R25" s="20"/>
      <c r="S25" s="20"/>
      <c r="T25" s="20"/>
      <c r="U25" s="20"/>
      <c r="V25" s="20"/>
    </row>
    <row r="26" spans="1:22" x14ac:dyDescent="0.2">
      <c r="A26" s="20"/>
      <c r="B26" s="39" t="s">
        <v>489</v>
      </c>
      <c r="C26" s="50">
        <f>C8/C6</f>
        <v>2.0561707591076872</v>
      </c>
      <c r="D26" s="50">
        <f>D8/D6</f>
        <v>2.2334929866575437</v>
      </c>
      <c r="E26" s="50">
        <f>E8/E6</f>
        <v>2.1662755615152531</v>
      </c>
      <c r="F26" s="51">
        <f>F8/F6</f>
        <v>2.062200956937799</v>
      </c>
      <c r="G26" s="46">
        <f>(IF(C26 &lt; 0.5, 100, 0)) +
  (IF(D26 &lt; 0.5, 100, 0)) +
  (IF(E26 &lt; 0.5, 100, 0)) +
  (IF(F26 &lt; 0.5, 100, 0))</f>
        <v>0</v>
      </c>
      <c r="H26" s="47" t="s">
        <v>573</v>
      </c>
      <c r="I26" s="20"/>
      <c r="J26" s="20"/>
      <c r="K26" s="20"/>
      <c r="L26" s="20"/>
      <c r="M26" s="20"/>
      <c r="N26" s="20"/>
      <c r="O26" s="20"/>
      <c r="P26" s="20"/>
      <c r="Q26" s="20"/>
      <c r="R26" s="20"/>
      <c r="S26" s="20"/>
      <c r="T26" s="20"/>
      <c r="U26" s="20"/>
      <c r="V26" s="20"/>
    </row>
    <row r="27" spans="1:22" x14ac:dyDescent="0.2">
      <c r="A27" s="20"/>
      <c r="B27" s="39" t="s">
        <v>574</v>
      </c>
      <c r="C27" s="50">
        <f>C9/(C13+C10)</f>
        <v>-1.7929498600152711</v>
      </c>
      <c r="D27" s="50">
        <f>D9/(D13+D10)</f>
        <v>-1.6586300135196035</v>
      </c>
      <c r="E27" s="50">
        <f>E9/(E13+E10)</f>
        <v>-1.7125283649826823</v>
      </c>
      <c r="F27" s="51">
        <f>F9/(F13+F10)</f>
        <v>-1.7416043593967812</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9.4104522909260746E-3</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Fail</v>
      </c>
      <c r="D30" s="57" t="str">
        <f>IF(D10&lt;&gt;0,"Pass","Fail")</f>
        <v>Fail</v>
      </c>
      <c r="E30" s="57" t="str">
        <f>IF(E10&lt;&gt;0,"Pass","Fail")</f>
        <v>Fail</v>
      </c>
      <c r="F30" s="58" t="str">
        <f>IF(F10&lt;&gt;0,"Pass","Fail")</f>
        <v>Fail</v>
      </c>
      <c r="G30" s="46">
        <f>(COUNTIF(C30:F30, "Pass") * 100) + (COUNTIF(C30:F30, "Fail") * 0)</f>
        <v>0</v>
      </c>
      <c r="H30" s="47" t="s">
        <v>579</v>
      </c>
      <c r="I30" s="20"/>
      <c r="J30" s="20"/>
      <c r="K30" s="20"/>
      <c r="L30" s="20"/>
      <c r="M30" s="20"/>
      <c r="N30" s="20"/>
      <c r="O30" s="20"/>
      <c r="P30" s="20"/>
      <c r="Q30" s="20"/>
      <c r="R30" s="20"/>
      <c r="S30" s="20"/>
      <c r="T30" s="20"/>
      <c r="U30" s="20"/>
      <c r="V30" s="20"/>
    </row>
    <row r="31" spans="1:22" x14ac:dyDescent="0.2">
      <c r="A31" s="20"/>
      <c r="B31" s="39" t="s">
        <v>580</v>
      </c>
      <c r="C31" s="50">
        <f>C17/(C13+C10)</f>
        <v>-0.20399592771697633</v>
      </c>
      <c r="D31" s="50">
        <f>D17/(D13+D10)</f>
        <v>-0.16077061739522308</v>
      </c>
      <c r="E31" s="50">
        <f>E17/(E13+E10)</f>
        <v>-0.20375014928938254</v>
      </c>
      <c r="F31" s="51">
        <f>F17/(F13+F10)</f>
        <v>-0.16537827905208466</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5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6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0.46833333333333327</v>
      </c>
      <c r="J2" s="20"/>
      <c r="K2" s="20"/>
      <c r="L2" s="20"/>
      <c r="M2" s="20"/>
      <c r="N2" s="20"/>
      <c r="O2" s="20"/>
      <c r="P2" s="20"/>
      <c r="Q2" s="20"/>
      <c r="R2" s="20"/>
      <c r="S2" s="20"/>
      <c r="T2" s="20"/>
      <c r="U2" s="20"/>
      <c r="V2" s="20"/>
    </row>
    <row r="3" spans="1:22" ht="19" x14ac:dyDescent="0.25">
      <c r="A3" s="20"/>
      <c r="B3" s="26" t="s">
        <v>545</v>
      </c>
      <c r="C3" s="27">
        <v>804000000</v>
      </c>
      <c r="D3" s="27">
        <v>860000000</v>
      </c>
      <c r="E3" s="27">
        <v>491000000</v>
      </c>
      <c r="F3" s="28">
        <v>511000000</v>
      </c>
      <c r="G3" s="20"/>
      <c r="H3" s="20"/>
      <c r="I3" s="20"/>
      <c r="J3" s="20"/>
      <c r="K3" s="20"/>
      <c r="L3" s="20"/>
      <c r="M3" s="20"/>
      <c r="N3" s="20"/>
      <c r="O3" s="20"/>
      <c r="P3" s="20"/>
      <c r="Q3" s="20"/>
      <c r="R3" s="20"/>
      <c r="S3" s="20"/>
      <c r="T3" s="20"/>
      <c r="U3" s="20"/>
      <c r="V3" s="20"/>
    </row>
    <row r="4" spans="1:22" ht="19" x14ac:dyDescent="0.25">
      <c r="A4" s="20"/>
      <c r="B4" s="29" t="s">
        <v>546</v>
      </c>
      <c r="C4" s="27">
        <v>478000000</v>
      </c>
      <c r="D4" s="27">
        <v>434000000</v>
      </c>
      <c r="E4" s="27">
        <v>403000000</v>
      </c>
      <c r="F4" s="28">
        <v>409000000</v>
      </c>
      <c r="G4" s="20"/>
      <c r="H4" s="20"/>
      <c r="I4" s="20"/>
      <c r="J4" s="20"/>
      <c r="K4" s="20"/>
      <c r="L4" s="20"/>
      <c r="M4" s="20"/>
      <c r="N4" s="20"/>
      <c r="O4" s="20"/>
      <c r="P4" s="20"/>
      <c r="Q4" s="20"/>
      <c r="R4" s="20"/>
      <c r="S4" s="20"/>
      <c r="T4" s="20"/>
      <c r="U4" s="20"/>
      <c r="V4" s="20"/>
    </row>
    <row r="5" spans="1:22" ht="19" x14ac:dyDescent="0.25">
      <c r="A5" s="20"/>
      <c r="B5" s="29" t="s">
        <v>547</v>
      </c>
      <c r="C5" s="27">
        <v>3895000000</v>
      </c>
      <c r="D5" s="27">
        <v>3899000000</v>
      </c>
      <c r="E5" s="27">
        <v>3265000000</v>
      </c>
      <c r="F5" s="28">
        <v>2988000000</v>
      </c>
      <c r="G5" s="20"/>
      <c r="H5" s="20"/>
      <c r="I5" s="20"/>
      <c r="J5" s="20"/>
      <c r="K5" s="20"/>
      <c r="L5" s="20"/>
      <c r="M5" s="20"/>
      <c r="N5" s="20"/>
      <c r="O5" s="20"/>
      <c r="P5" s="20"/>
      <c r="Q5" s="20"/>
      <c r="R5" s="20"/>
      <c r="S5" s="20"/>
      <c r="T5" s="20"/>
      <c r="U5" s="20"/>
      <c r="V5" s="20"/>
    </row>
    <row r="6" spans="1:22" ht="19" x14ac:dyDescent="0.25">
      <c r="A6" s="20"/>
      <c r="B6" s="29" t="s">
        <v>548</v>
      </c>
      <c r="C6" s="27">
        <v>7306000000</v>
      </c>
      <c r="D6" s="27">
        <v>7529000000</v>
      </c>
      <c r="E6" s="27">
        <v>6215000000</v>
      </c>
      <c r="F6" s="28">
        <v>5375000000</v>
      </c>
      <c r="G6" s="20"/>
      <c r="H6" s="20"/>
      <c r="I6" s="20"/>
      <c r="J6" s="20"/>
      <c r="K6" s="20"/>
      <c r="L6" s="20"/>
      <c r="M6" s="20"/>
      <c r="N6" s="20"/>
      <c r="O6" s="20"/>
      <c r="P6" s="20"/>
      <c r="Q6" s="20"/>
      <c r="R6" s="20"/>
      <c r="S6" s="20"/>
      <c r="T6" s="20"/>
      <c r="U6" s="20"/>
      <c r="V6" s="20"/>
    </row>
    <row r="7" spans="1:22" ht="19" x14ac:dyDescent="0.25">
      <c r="A7" s="20"/>
      <c r="B7" s="29" t="s">
        <v>549</v>
      </c>
      <c r="C7" s="27">
        <v>1598000000</v>
      </c>
      <c r="D7" s="27">
        <v>2332000000</v>
      </c>
      <c r="E7" s="27">
        <v>1800000000</v>
      </c>
      <c r="F7" s="28">
        <v>1851000000</v>
      </c>
      <c r="G7" s="20"/>
      <c r="H7" s="20"/>
      <c r="I7" s="20"/>
      <c r="J7" s="20"/>
      <c r="K7" s="20"/>
      <c r="L7" s="20"/>
      <c r="M7" s="20"/>
      <c r="N7" s="20"/>
      <c r="O7" s="20"/>
      <c r="P7" s="20"/>
      <c r="Q7" s="20"/>
      <c r="R7" s="20"/>
      <c r="S7" s="20"/>
      <c r="T7" s="20"/>
      <c r="U7" s="20"/>
      <c r="V7" s="20"/>
    </row>
    <row r="8" spans="1:22" ht="19" x14ac:dyDescent="0.25">
      <c r="A8" s="20"/>
      <c r="B8" s="29" t="s">
        <v>550</v>
      </c>
      <c r="C8" s="27">
        <v>2672000000</v>
      </c>
      <c r="D8" s="27">
        <v>2464000000</v>
      </c>
      <c r="E8" s="27">
        <v>1431000000</v>
      </c>
      <c r="F8" s="28">
        <v>1380000000</v>
      </c>
      <c r="G8" s="20"/>
      <c r="H8" s="20"/>
      <c r="I8" s="20"/>
      <c r="J8" s="20"/>
      <c r="K8" s="20"/>
      <c r="L8" s="20"/>
      <c r="M8" s="20"/>
      <c r="N8" s="20"/>
      <c r="O8" s="20"/>
      <c r="P8" s="20"/>
      <c r="Q8" s="20"/>
      <c r="R8" s="20"/>
      <c r="S8" s="20"/>
      <c r="T8" s="20"/>
      <c r="U8" s="20"/>
      <c r="V8" s="20"/>
    </row>
    <row r="9" spans="1:22" ht="19" x14ac:dyDescent="0.25">
      <c r="A9" s="20"/>
      <c r="B9" s="29" t="s">
        <v>551</v>
      </c>
      <c r="C9" s="27">
        <v>4270000000</v>
      </c>
      <c r="D9" s="27">
        <v>4796000000</v>
      </c>
      <c r="E9" s="27">
        <v>3231000000</v>
      </c>
      <c r="F9" s="28">
        <v>3231000000</v>
      </c>
      <c r="G9" s="20"/>
      <c r="H9" s="20"/>
      <c r="I9" s="20"/>
      <c r="J9" s="20"/>
      <c r="K9" s="20"/>
      <c r="L9" s="20"/>
      <c r="M9" s="20"/>
      <c r="N9" s="20"/>
      <c r="O9" s="20"/>
      <c r="P9" s="20"/>
      <c r="Q9" s="20"/>
      <c r="R9" s="20"/>
      <c r="S9" s="20"/>
      <c r="T9" s="20"/>
      <c r="U9" s="20"/>
      <c r="V9" s="20"/>
    </row>
    <row r="10" spans="1:22" ht="19" x14ac:dyDescent="0.25">
      <c r="A10" s="20"/>
      <c r="B10" s="29" t="s">
        <v>552</v>
      </c>
      <c r="C10" s="27">
        <v>1858000000</v>
      </c>
      <c r="D10" s="27">
        <v>1799000000</v>
      </c>
      <c r="E10" s="27">
        <v>1023000000</v>
      </c>
      <c r="F10" s="28">
        <v>919000000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4332000000</v>
      </c>
      <c r="D12" s="27">
        <v>4036000000</v>
      </c>
      <c r="E12" s="27">
        <v>3573000000</v>
      </c>
      <c r="F12" s="28">
        <v>2736000000</v>
      </c>
      <c r="G12" s="20"/>
      <c r="H12" s="20"/>
      <c r="I12" s="20"/>
      <c r="J12" s="20"/>
      <c r="K12" s="20"/>
      <c r="L12" s="20"/>
      <c r="M12" s="20"/>
      <c r="N12" s="20"/>
      <c r="O12" s="20"/>
      <c r="P12" s="20"/>
      <c r="Q12" s="20"/>
      <c r="R12" s="20"/>
      <c r="S12" s="20"/>
      <c r="T12" s="20"/>
      <c r="U12" s="20"/>
      <c r="V12" s="20"/>
    </row>
    <row r="13" spans="1:22" ht="19" x14ac:dyDescent="0.25">
      <c r="A13" s="20"/>
      <c r="B13" s="29" t="s">
        <v>555</v>
      </c>
      <c r="C13" s="27">
        <v>3036000000</v>
      </c>
      <c r="D13" s="27">
        <v>2733000000</v>
      </c>
      <c r="E13" s="27">
        <v>2984000000</v>
      </c>
      <c r="F13" s="28">
        <v>2144000000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519000000</v>
      </c>
      <c r="D15" s="27">
        <v>570000000</v>
      </c>
      <c r="E15" s="27">
        <v>567000000</v>
      </c>
      <c r="F15" s="28">
        <v>453000000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-4000000</v>
      </c>
      <c r="D17" s="34">
        <v>488000000</v>
      </c>
      <c r="E17" s="34">
        <v>1069000000</v>
      </c>
      <c r="F17" s="35">
        <v>962000000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Fail</v>
      </c>
      <c r="D21" s="44" t="str">
        <f>IF(D3&gt;E3, "Pass", "Fail")</f>
        <v>Pass</v>
      </c>
      <c r="E21" s="44" t="str">
        <f>IF(E3&gt;F3, "Pass", "Fail")</f>
        <v>Fail</v>
      </c>
      <c r="F21" s="45"/>
      <c r="G21" s="46">
        <f>(((COUNTIF(C21:E21, "Pass") * 100) + (COUNTIF(C21:E21, "Fail") * 0)) * (400/300)) / 2</f>
        <v>66.666666666666657</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Fail</v>
      </c>
      <c r="D22" s="44" t="str">
        <f>IF(D17&gt;E17, "Pass", "Fail")</f>
        <v>Fail</v>
      </c>
      <c r="E22" s="44" t="str">
        <f>IF(E17&gt;F17, "Pass", "Fail")</f>
        <v>Pass</v>
      </c>
      <c r="F22" s="40"/>
      <c r="G22" s="46">
        <f>(((COUNTIF(C22:F22, "Pass") * 100) + (COUNTIF(C22:F22, "Fail") * 0)) * (400/300)) / 2</f>
        <v>66.666666666666657</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-8.368200836820083E-3</v>
      </c>
      <c r="D24" s="50">
        <f>D17/(D4)</f>
        <v>1.1244239631336406</v>
      </c>
      <c r="E24" s="50">
        <f>E17/(E4)</f>
        <v>2.6526054590570718</v>
      </c>
      <c r="F24" s="51">
        <f>F17/(F4)</f>
        <v>2.3520782396088018</v>
      </c>
      <c r="G24" s="46">
        <f>(IF(C24 &gt; 0.5, 100, IF(C24 &gt;= 0.2, 50, 0))) +
  (IF(D24 &gt; 0.5, 100, IF(D24 &gt;= 0.2, 50, 0))) +
  (IF(E24 &gt; 0.5, 100, IF(E24 &gt;= 0.2, 50, 0))) +
  (IF(F24 &gt; 0.5, 100, IF(F24 &gt;= 0.2, 50, 0)))</f>
        <v>300</v>
      </c>
      <c r="H24" s="47" t="s">
        <v>571</v>
      </c>
      <c r="I24" s="20"/>
      <c r="J24" s="20"/>
      <c r="K24" s="20"/>
      <c r="L24" s="20"/>
      <c r="M24" s="20"/>
      <c r="N24" s="20"/>
      <c r="O24" s="20"/>
      <c r="P24" s="20"/>
      <c r="Q24" s="20"/>
      <c r="R24" s="20"/>
      <c r="S24" s="20"/>
      <c r="T24" s="20"/>
      <c r="U24" s="20"/>
      <c r="V24" s="20"/>
    </row>
    <row r="25" spans="1:22" x14ac:dyDescent="0.2">
      <c r="A25" s="20"/>
      <c r="B25" s="39" t="s">
        <v>487</v>
      </c>
      <c r="C25" s="50">
        <f>C17/C6</f>
        <v>-5.4749520941691757E-4</v>
      </c>
      <c r="D25" s="50">
        <f>D17/D6</f>
        <v>6.4816044627440561E-2</v>
      </c>
      <c r="E25" s="50">
        <f>E17/E6</f>
        <v>0.17200321802091714</v>
      </c>
      <c r="F25" s="51">
        <f>F17/F6</f>
        <v>0.1789767441860465</v>
      </c>
      <c r="G25" s="46">
        <f>(IF(C25 &gt; 0.17, 100, IF(C25 &gt;= 0.1, 50, 0))) +
  (IF(D25 &gt; 0.17, 100, IF(D25 &gt;= 0.1, 50, 0))) +
  (IF(E25 &gt; 0.17, 100, IF(E25 &gt;= 0.1, 50, 0))) +
  (IF(F25 &gt; 0.17, 100, IF(F25 &gt;= 0.1, 50, 0)))</f>
        <v>200</v>
      </c>
      <c r="H25" s="47" t="s">
        <v>572</v>
      </c>
      <c r="I25" s="20"/>
      <c r="J25" s="20"/>
      <c r="K25" s="20"/>
      <c r="L25" s="20"/>
      <c r="M25" s="20"/>
      <c r="N25" s="20"/>
      <c r="O25" s="20"/>
      <c r="P25" s="20"/>
      <c r="Q25" s="20"/>
      <c r="R25" s="20"/>
      <c r="S25" s="20"/>
      <c r="T25" s="20"/>
      <c r="U25" s="20"/>
      <c r="V25" s="20"/>
    </row>
    <row r="26" spans="1:22" x14ac:dyDescent="0.2">
      <c r="A26" s="20"/>
      <c r="B26" s="39" t="s">
        <v>489</v>
      </c>
      <c r="C26" s="50">
        <f>C8/C6</f>
        <v>0.36572679989050094</v>
      </c>
      <c r="D26" s="50">
        <f>D8/D6</f>
        <v>0.3272678974631425</v>
      </c>
      <c r="E26" s="50">
        <f>E8/E6</f>
        <v>0.23024939662107805</v>
      </c>
      <c r="F26" s="51">
        <f>F8/F6</f>
        <v>0.25674418604651161</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0.87249693502247649</v>
      </c>
      <c r="D27" s="50">
        <f>D9/(D13+D10)</f>
        <v>1.058252427184466</v>
      </c>
      <c r="E27" s="50">
        <f>E9/(E13+E10)</f>
        <v>0.80633890691290244</v>
      </c>
      <c r="F27" s="51">
        <f>F9/(F13+F10)</f>
        <v>1.0548481880509304</v>
      </c>
      <c r="G27" s="46">
        <f>(IF(C27 &lt; 0.8, 100, IF(C27 &lt; 1, 50, 0))) +
  (IF(D27 &lt; 0.8, 100, IF(D27 &lt; 1, 50, 0))) +
  (IF(E27 &lt; 0.8, 100, IF(E27 &lt; 1, 50, 0))) +
  (IF(F27 &lt; 0.8, 100, IF(F27 &lt; 1, 50, 0)))</f>
        <v>100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0.16961465888467595</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-8.1732733959950961E-4</v>
      </c>
      <c r="D31" s="50">
        <f>D17/(D13+D10)</f>
        <v>0.10767872903795234</v>
      </c>
      <c r="E31" s="50">
        <f>E17/(E13+E10)</f>
        <v>0.26678312952333416</v>
      </c>
      <c r="F31" s="51">
        <f>F17/(F13+F10)</f>
        <v>0.31407117205354229</v>
      </c>
      <c r="G31" s="46">
        <f>(IF(C31 &gt; 0.23, 100, 0)) +
  (IF(D31 &gt; 0.23, 100, 0)) +
  (IF(E31 &gt; 0.23, 100, 0)) +
  (IF(F31 &gt; 0.23, 100, 0))</f>
        <v>200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5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7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0.45500000000000002</v>
      </c>
      <c r="J2" s="20"/>
      <c r="K2" s="20"/>
      <c r="L2" s="20"/>
      <c r="M2" s="20"/>
      <c r="N2" s="20"/>
      <c r="O2" s="20"/>
      <c r="P2" s="20"/>
      <c r="Q2" s="20"/>
      <c r="R2" s="20"/>
      <c r="S2" s="20"/>
      <c r="T2" s="20"/>
      <c r="U2" s="20"/>
      <c r="V2" s="20"/>
    </row>
    <row r="3" spans="1:22" ht="19" x14ac:dyDescent="0.25">
      <c r="A3" s="20"/>
      <c r="B3" s="26" t="s">
        <v>545</v>
      </c>
      <c r="C3" s="27">
        <v>2385200000</v>
      </c>
      <c r="D3" s="27">
        <v>2147200000</v>
      </c>
      <c r="E3" s="27">
        <v>2148000000</v>
      </c>
      <c r="F3" s="28">
        <v>2450700000</v>
      </c>
      <c r="G3" s="20"/>
      <c r="H3" s="20"/>
      <c r="I3" s="20"/>
      <c r="J3" s="20"/>
      <c r="K3" s="20"/>
      <c r="L3" s="20"/>
      <c r="M3" s="20"/>
      <c r="N3" s="20"/>
      <c r="O3" s="20"/>
      <c r="P3" s="20"/>
      <c r="Q3" s="20"/>
      <c r="R3" s="20"/>
      <c r="S3" s="20"/>
      <c r="T3" s="20"/>
      <c r="U3" s="20"/>
      <c r="V3" s="20"/>
    </row>
    <row r="4" spans="1:22" ht="19" x14ac:dyDescent="0.25">
      <c r="A4" s="20"/>
      <c r="B4" s="29" t="s">
        <v>546</v>
      </c>
      <c r="C4" s="27">
        <v>2060400000</v>
      </c>
      <c r="D4" s="27">
        <v>1872500000</v>
      </c>
      <c r="E4" s="27">
        <v>1836600000</v>
      </c>
      <c r="F4" s="28">
        <v>2047700000</v>
      </c>
      <c r="G4" s="20"/>
      <c r="H4" s="20"/>
      <c r="I4" s="20"/>
      <c r="J4" s="20"/>
      <c r="K4" s="20"/>
      <c r="L4" s="20"/>
      <c r="M4" s="20"/>
      <c r="N4" s="20"/>
      <c r="O4" s="20"/>
      <c r="P4" s="20"/>
      <c r="Q4" s="20"/>
      <c r="R4" s="20"/>
      <c r="S4" s="20"/>
      <c r="T4" s="20"/>
      <c r="U4" s="20"/>
      <c r="V4" s="20"/>
    </row>
    <row r="5" spans="1:22" ht="19" x14ac:dyDescent="0.25">
      <c r="A5" s="20"/>
      <c r="B5" s="29" t="s">
        <v>547</v>
      </c>
      <c r="C5" s="27">
        <v>8818500000</v>
      </c>
      <c r="D5" s="27">
        <v>8580200000</v>
      </c>
      <c r="E5" s="27">
        <v>8919400000</v>
      </c>
      <c r="F5" s="28">
        <v>9261800000</v>
      </c>
      <c r="G5" s="20"/>
      <c r="H5" s="20"/>
      <c r="I5" s="20"/>
      <c r="J5" s="20"/>
      <c r="K5" s="20"/>
      <c r="L5" s="20"/>
      <c r="M5" s="20"/>
      <c r="N5" s="20"/>
      <c r="O5" s="20"/>
      <c r="P5" s="20"/>
      <c r="Q5" s="20"/>
      <c r="R5" s="20"/>
      <c r="S5" s="20"/>
      <c r="T5" s="20"/>
      <c r="U5" s="20"/>
      <c r="V5" s="20"/>
    </row>
    <row r="6" spans="1:22" ht="19" x14ac:dyDescent="0.25">
      <c r="A6" s="20"/>
      <c r="B6" s="29" t="s">
        <v>548</v>
      </c>
      <c r="C6" s="27">
        <v>21496900000</v>
      </c>
      <c r="D6" s="27">
        <v>21066000000</v>
      </c>
      <c r="E6" s="27">
        <v>23456400000</v>
      </c>
      <c r="F6" s="28">
        <v>24417700000</v>
      </c>
      <c r="G6" s="20"/>
      <c r="H6" s="20"/>
      <c r="I6" s="20"/>
      <c r="J6" s="20"/>
      <c r="K6" s="20"/>
      <c r="L6" s="20"/>
      <c r="M6" s="20"/>
      <c r="N6" s="20"/>
      <c r="O6" s="20"/>
      <c r="P6" s="20"/>
      <c r="Q6" s="20"/>
      <c r="R6" s="20"/>
      <c r="S6" s="20"/>
      <c r="T6" s="20"/>
      <c r="U6" s="20"/>
      <c r="V6" s="20"/>
    </row>
    <row r="7" spans="1:22" ht="19" x14ac:dyDescent="0.25">
      <c r="A7" s="20"/>
      <c r="B7" s="29" t="s">
        <v>549</v>
      </c>
      <c r="C7" s="27">
        <v>2857400000</v>
      </c>
      <c r="D7" s="27">
        <v>2358200000</v>
      </c>
      <c r="E7" s="27">
        <v>3467900000</v>
      </c>
      <c r="F7" s="28">
        <v>2556900000</v>
      </c>
      <c r="G7" s="20"/>
      <c r="H7" s="20"/>
      <c r="I7" s="20"/>
      <c r="J7" s="20"/>
      <c r="K7" s="20"/>
      <c r="L7" s="20"/>
      <c r="M7" s="20"/>
      <c r="N7" s="20"/>
      <c r="O7" s="20"/>
      <c r="P7" s="20"/>
      <c r="Q7" s="20"/>
      <c r="R7" s="20"/>
      <c r="S7" s="20"/>
      <c r="T7" s="20"/>
      <c r="U7" s="20"/>
      <c r="V7" s="20"/>
    </row>
    <row r="8" spans="1:22" ht="19" x14ac:dyDescent="0.25">
      <c r="A8" s="20"/>
      <c r="B8" s="29" t="s">
        <v>550</v>
      </c>
      <c r="C8" s="27">
        <v>6151400000</v>
      </c>
      <c r="D8" s="27">
        <v>6680800000</v>
      </c>
      <c r="E8" s="27">
        <v>7322100000</v>
      </c>
      <c r="F8" s="28">
        <v>9661400000</v>
      </c>
      <c r="G8" s="20"/>
      <c r="H8" s="20"/>
      <c r="I8" s="20"/>
      <c r="J8" s="20"/>
      <c r="K8" s="20"/>
      <c r="L8" s="20"/>
      <c r="M8" s="20"/>
      <c r="N8" s="20"/>
      <c r="O8" s="20"/>
      <c r="P8" s="20"/>
      <c r="Q8" s="20"/>
      <c r="R8" s="20"/>
      <c r="S8" s="20"/>
      <c r="T8" s="20"/>
      <c r="U8" s="20"/>
      <c r="V8" s="20"/>
    </row>
    <row r="9" spans="1:22" ht="19" x14ac:dyDescent="0.25">
      <c r="A9" s="20"/>
      <c r="B9" s="29" t="s">
        <v>551</v>
      </c>
      <c r="C9" s="27">
        <v>9008800000</v>
      </c>
      <c r="D9" s="27">
        <v>9039000000</v>
      </c>
      <c r="E9" s="27">
        <v>10790000000</v>
      </c>
      <c r="F9" s="28">
        <v>12218300000</v>
      </c>
      <c r="G9" s="20"/>
      <c r="H9" s="20"/>
      <c r="I9" s="20"/>
      <c r="J9" s="20"/>
      <c r="K9" s="20"/>
      <c r="L9" s="20"/>
      <c r="M9" s="20"/>
      <c r="N9" s="20"/>
      <c r="O9" s="20"/>
      <c r="P9" s="20"/>
      <c r="Q9" s="20"/>
      <c r="R9" s="20"/>
      <c r="S9" s="20"/>
      <c r="T9" s="20"/>
      <c r="U9" s="20"/>
      <c r="V9" s="20"/>
    </row>
    <row r="10" spans="1:22" ht="19" x14ac:dyDescent="0.25">
      <c r="A10" s="20"/>
      <c r="B10" s="29" t="s">
        <v>552</v>
      </c>
      <c r="C10" s="27">
        <v>7562300000</v>
      </c>
      <c r="D10" s="27">
        <v>6867200000</v>
      </c>
      <c r="E10" s="27">
        <v>6717800000</v>
      </c>
      <c r="F10" s="28">
        <v>6719600000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10384500000</v>
      </c>
      <c r="D12" s="27">
        <v>9559300000</v>
      </c>
      <c r="E12" s="27">
        <v>10292200000</v>
      </c>
      <c r="F12" s="28">
        <v>10086900000</v>
      </c>
      <c r="G12" s="20"/>
      <c r="H12" s="20"/>
      <c r="I12" s="20"/>
      <c r="J12" s="20"/>
      <c r="K12" s="20"/>
      <c r="L12" s="20"/>
      <c r="M12" s="20"/>
      <c r="N12" s="20"/>
      <c r="O12" s="20"/>
      <c r="P12" s="20"/>
      <c r="Q12" s="20"/>
      <c r="R12" s="20"/>
      <c r="S12" s="20"/>
      <c r="T12" s="20"/>
      <c r="U12" s="20"/>
      <c r="V12" s="20"/>
    </row>
    <row r="13" spans="1:22" ht="19" x14ac:dyDescent="0.25">
      <c r="A13" s="20"/>
      <c r="B13" s="29" t="s">
        <v>555</v>
      </c>
      <c r="C13" s="27">
        <v>12488100000</v>
      </c>
      <c r="D13" s="27">
        <v>12027000000</v>
      </c>
      <c r="E13" s="27">
        <v>12666400000</v>
      </c>
      <c r="F13" s="28">
        <v>12199400000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458700000</v>
      </c>
      <c r="D15" s="27">
        <v>406000000</v>
      </c>
      <c r="E15" s="27">
        <v>435800000</v>
      </c>
      <c r="F15" s="28">
        <v>322800000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1581600000</v>
      </c>
      <c r="D17" s="34">
        <v>1284700000</v>
      </c>
      <c r="E17" s="34">
        <v>1499200000</v>
      </c>
      <c r="F17" s="35">
        <v>1204500000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Fail</v>
      </c>
      <c r="E21" s="44" t="str">
        <f>IF(E3&gt;F3, "Pass", "Fail")</f>
        <v>Fail</v>
      </c>
      <c r="F21" s="45"/>
      <c r="G21" s="46">
        <f>(((COUNTIF(C21:E21, "Pass") * 100) + (COUNTIF(C21:E21, "Fail") * 0)) * (400/300)) / 2</f>
        <v>66.666666666666657</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Fail</v>
      </c>
      <c r="D23" s="44" t="str">
        <f>IF(D17&gt;D7, "Pass", "Fail")</f>
        <v>Fail</v>
      </c>
      <c r="E23" s="44" t="str">
        <f>IF(E17&gt;E7, "Pass", "Fail")</f>
        <v>Fail</v>
      </c>
      <c r="F23" s="49" t="str">
        <f>IF(F17&gt;F7, "Pass", "Fail")</f>
        <v>Fail</v>
      </c>
      <c r="G23" s="46">
        <f>(COUNTIF(C23:F23, "Pass") * 100) + (COUNTIF(C23:F23, "Fail") * 0)</f>
        <v>0</v>
      </c>
      <c r="H23" s="47" t="s">
        <v>570</v>
      </c>
      <c r="I23" s="20"/>
      <c r="J23" s="20"/>
      <c r="K23" s="20"/>
      <c r="L23" s="20"/>
      <c r="M23" s="20"/>
      <c r="N23" s="20"/>
      <c r="O23" s="20"/>
      <c r="P23" s="20"/>
      <c r="Q23" s="20"/>
      <c r="R23" s="20"/>
      <c r="S23" s="20"/>
      <c r="T23" s="20"/>
      <c r="U23" s="20"/>
      <c r="V23" s="20"/>
    </row>
    <row r="24" spans="1:22" x14ac:dyDescent="0.2">
      <c r="A24" s="20"/>
      <c r="B24" s="39" t="s">
        <v>499</v>
      </c>
      <c r="C24" s="50">
        <f>C17/(C4)</f>
        <v>0.76761793826441471</v>
      </c>
      <c r="D24" s="50">
        <f>D17/(D4)</f>
        <v>0.68608811748998666</v>
      </c>
      <c r="E24" s="50">
        <f>E17/(E4)</f>
        <v>0.81629097244909066</v>
      </c>
      <c r="F24" s="51">
        <f>F17/(F4)</f>
        <v>0.58822093080041027</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7.3573398955198197E-2</v>
      </c>
      <c r="D25" s="50">
        <f>D17/D6</f>
        <v>6.0984524826735026E-2</v>
      </c>
      <c r="E25" s="50">
        <f>E17/E6</f>
        <v>6.3914326154056039E-2</v>
      </c>
      <c r="F25" s="51">
        <f>F17/F6</f>
        <v>4.9328970378045435E-2</v>
      </c>
      <c r="G25" s="46">
        <f>(IF(C25 &gt; 0.17, 100, IF(C25 &gt;= 0.1, 50, 0))) +
  (IF(D25 &gt; 0.17, 100, IF(D25 &gt;= 0.1, 50, 0))) +
  (IF(E25 &gt; 0.17, 100, IF(E25 &gt;= 0.1, 50, 0))) +
  (IF(F25 &gt; 0.17, 100, IF(F25 &gt;= 0.1, 50, 0)))</f>
        <v>0</v>
      </c>
      <c r="H25" s="47" t="s">
        <v>572</v>
      </c>
      <c r="I25" s="20"/>
      <c r="J25" s="20"/>
      <c r="K25" s="20"/>
      <c r="L25" s="20"/>
      <c r="M25" s="20"/>
      <c r="N25" s="20"/>
      <c r="O25" s="20"/>
      <c r="P25" s="20"/>
      <c r="Q25" s="20"/>
      <c r="R25" s="20"/>
      <c r="S25" s="20"/>
      <c r="T25" s="20"/>
      <c r="U25" s="20"/>
      <c r="V25" s="20"/>
    </row>
    <row r="26" spans="1:22" x14ac:dyDescent="0.2">
      <c r="A26" s="20"/>
      <c r="B26" s="39" t="s">
        <v>489</v>
      </c>
      <c r="C26" s="50">
        <f>C8/C6</f>
        <v>0.28615288716047432</v>
      </c>
      <c r="D26" s="50">
        <f>D8/D6</f>
        <v>0.3171366182474129</v>
      </c>
      <c r="E26" s="50">
        <f>E8/E6</f>
        <v>0.31215787588888322</v>
      </c>
      <c r="F26" s="51">
        <f>F8/F6</f>
        <v>0.39567199203856218</v>
      </c>
      <c r="G26" s="46">
        <f>(IF(C26 &lt; 0.5, 100, 0)) +
  (IF(D26 &lt; 0.5, 100, 0)) +
  (IF(E26 &lt; 0.5, 100, 0)) +
  (IF(F26 &lt; 0.5, 100, 0))</f>
        <v>400</v>
      </c>
      <c r="H26" s="47" t="s">
        <v>573</v>
      </c>
      <c r="I26" s="20"/>
      <c r="J26" s="20"/>
      <c r="K26" s="20"/>
      <c r="L26" s="20"/>
      <c r="M26" s="20"/>
      <c r="N26" s="20"/>
      <c r="O26" s="20"/>
      <c r="P26" s="20"/>
      <c r="Q26" s="20"/>
      <c r="R26" s="20"/>
      <c r="S26" s="20"/>
      <c r="T26" s="20"/>
      <c r="U26" s="20"/>
      <c r="V26" s="20"/>
    </row>
    <row r="27" spans="1:22" x14ac:dyDescent="0.2">
      <c r="A27" s="20"/>
      <c r="B27" s="39" t="s">
        <v>574</v>
      </c>
      <c r="C27" s="50">
        <f>C9/(C13+C10)</f>
        <v>0.4493077444839006</v>
      </c>
      <c r="D27" s="50">
        <f>D9/(D13+D10)</f>
        <v>0.47840077907506007</v>
      </c>
      <c r="E27" s="50">
        <f>E9/(E13+E10)</f>
        <v>0.55663891210367211</v>
      </c>
      <c r="F27" s="51">
        <f>F9/(F13+F10)</f>
        <v>0.64582166076431102</v>
      </c>
      <c r="G27" s="46">
        <f>(IF(C27 &lt; 0.8, 100, IF(C27 &lt; 1, 50, 0))) +
  (IF(D27 &lt; 0.8, 100, IF(D27 &lt; 1, 50, 0))) +
  (IF(E27 &lt; 0.8, 100, IF(E27 &lt; 1, 50, 0))) +
  (IF(F27 &lt; 0.8, 100, IF(F27 &lt; 1, 50, 0)))</f>
        <v>400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1.1822726156636576E-2</v>
      </c>
      <c r="D29" s="54"/>
      <c r="E29" s="55"/>
      <c r="F29" s="56"/>
      <c r="G29" s="46">
        <f>(IF(C29 &gt;= 0.17, 100, IF(C29 &gt;= 0, 50, 0))) * (400/100)</f>
        <v>200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7.8881219327295221E-2</v>
      </c>
      <c r="D31" s="50">
        <f>D17/(D13+D10)</f>
        <v>6.7994410983264711E-2</v>
      </c>
      <c r="E31" s="50">
        <f>E17/(E13+E10)</f>
        <v>7.7341339854107988E-2</v>
      </c>
      <c r="F31" s="51">
        <f>F17/(F13+F10)</f>
        <v>6.3666155716475506E-2</v>
      </c>
      <c r="G31" s="46">
        <f>(IF(C31 &gt; 0.23, 100, 0)) +
  (IF(D31 &gt; 0.23, 100, 0)) +
  (IF(E31 &gt; 0.23, 100, 0)) +
  (IF(F31 &gt; 0.23, 100, 0))</f>
        <v>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Fail</v>
      </c>
      <c r="D32" s="61"/>
      <c r="E32" s="62"/>
      <c r="F32" s="62"/>
      <c r="G32" s="63">
        <f>((COUNTIF(C32, "Pass") * 100) + (COUNTIF(C32, "Fail") * 0)) * (400/100)</f>
        <v>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xl/worksheets/sheet5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801-000000000000}">
  <sheetPr>
    <tabColor rgb="FF00FF00"/>
  </sheetPr>
  <dimension ref="A1:V32"/>
  <sheetViews>
    <sheetView zoomScale="200" workbookViewId="0"/>
  </sheetViews>
  <sheetFormatPr baseColWidth="10" defaultColWidth="8.83203125" defaultRowHeight="15" x14ac:dyDescent="0.2"/>
  <cols>
    <col min="1" max="1" width="19" customWidth="1"/>
    <col min="2" max="2" width="42" customWidth="1"/>
    <col min="3" max="7" width="20" customWidth="1"/>
    <col min="8" max="8" width="177" customWidth="1"/>
    <col min="9" max="9" width="20" customWidth="1"/>
    <col min="10" max="22" width="19" customWidth="1"/>
  </cols>
  <sheetData>
    <row r="1" spans="1:22" x14ac:dyDescent="0.2">
      <c r="A1" s="20"/>
      <c r="B1" s="21" t="s">
        <v>538</v>
      </c>
      <c r="C1" s="20"/>
      <c r="D1" s="20"/>
      <c r="E1" s="20"/>
      <c r="F1" s="20"/>
      <c r="G1" s="20"/>
      <c r="H1" s="20"/>
      <c r="I1" s="20"/>
      <c r="J1" s="20"/>
      <c r="K1" s="20"/>
      <c r="L1" s="20"/>
      <c r="M1" s="20"/>
      <c r="N1" s="20"/>
      <c r="O1" s="20"/>
      <c r="P1" s="20"/>
      <c r="Q1" s="20"/>
      <c r="R1" s="20"/>
      <c r="S1" s="20"/>
      <c r="T1" s="20"/>
      <c r="U1" s="20"/>
      <c r="V1" s="20"/>
    </row>
    <row r="2" spans="1:22" x14ac:dyDescent="0.2">
      <c r="A2" s="20"/>
      <c r="B2" s="22" t="s">
        <v>539</v>
      </c>
      <c r="C2" s="23" t="s">
        <v>583</v>
      </c>
      <c r="D2" s="23" t="s">
        <v>584</v>
      </c>
      <c r="E2" s="23" t="s">
        <v>585</v>
      </c>
      <c r="F2" s="23" t="s">
        <v>586</v>
      </c>
      <c r="G2" s="20"/>
      <c r="H2" s="24" t="s">
        <v>544</v>
      </c>
      <c r="I2" s="25">
        <f>((G21 * ('scoring theory'!B8)) + (G22 * ('scoring theory'!B8)) + (G23 * 'scoring theory'!B2) + (G24 * 'scoring theory'!B11) + (G25 * 'scoring theory'!B5) + (G26 * 'scoring theory'!B6) + (G27 * 'scoring theory'!B4) + (G28 * 'scoring theory'!B10) + (G29 * 'scoring theory'!B7) + (G30 * 'scoring theory'!B9) + (G31 * 'scoring theory'!B3) + (G32 * 'scoring theory'!B12)) / 400</f>
        <v>0.55708333333333337</v>
      </c>
      <c r="J2" s="20"/>
      <c r="K2" s="20"/>
      <c r="L2" s="20"/>
      <c r="M2" s="20"/>
      <c r="N2" s="20"/>
      <c r="O2" s="20"/>
      <c r="P2" s="20"/>
      <c r="Q2" s="20"/>
      <c r="R2" s="20"/>
      <c r="S2" s="20"/>
      <c r="T2" s="20"/>
      <c r="U2" s="20"/>
      <c r="V2" s="20"/>
    </row>
    <row r="3" spans="1:22" ht="19" x14ac:dyDescent="0.25">
      <c r="A3" s="20"/>
      <c r="B3" s="26" t="s">
        <v>545</v>
      </c>
      <c r="C3" s="27">
        <v>2564000000</v>
      </c>
      <c r="D3" s="27">
        <v>2345000000</v>
      </c>
      <c r="E3" s="27">
        <v>1923000000</v>
      </c>
      <c r="F3" s="28">
        <v>1628000000</v>
      </c>
      <c r="G3" s="20"/>
      <c r="H3" s="20"/>
      <c r="I3" s="20"/>
      <c r="J3" s="20"/>
      <c r="K3" s="20"/>
      <c r="L3" s="20"/>
      <c r="M3" s="20"/>
      <c r="N3" s="20"/>
      <c r="O3" s="20"/>
      <c r="P3" s="20"/>
      <c r="Q3" s="20"/>
      <c r="R3" s="20"/>
      <c r="S3" s="20"/>
      <c r="T3" s="20"/>
      <c r="U3" s="20"/>
      <c r="V3" s="20"/>
    </row>
    <row r="4" spans="1:22" ht="19" x14ac:dyDescent="0.25">
      <c r="A4" s="20"/>
      <c r="B4" s="29" t="s">
        <v>546</v>
      </c>
      <c r="C4" s="27">
        <v>3434000000</v>
      </c>
      <c r="D4" s="27">
        <v>2973000000</v>
      </c>
      <c r="E4" s="27">
        <v>2603000000</v>
      </c>
      <c r="F4" s="28">
        <v>2394000000</v>
      </c>
      <c r="G4" s="20"/>
      <c r="H4" s="20"/>
      <c r="I4" s="20"/>
      <c r="J4" s="20"/>
      <c r="K4" s="20"/>
      <c r="L4" s="20"/>
      <c r="M4" s="20"/>
      <c r="N4" s="20"/>
      <c r="O4" s="20"/>
      <c r="P4" s="20"/>
      <c r="Q4" s="20"/>
      <c r="R4" s="20"/>
      <c r="S4" s="20"/>
      <c r="T4" s="20"/>
      <c r="U4" s="20"/>
      <c r="V4" s="20"/>
    </row>
    <row r="5" spans="1:22" ht="19" x14ac:dyDescent="0.25">
      <c r="A5" s="20"/>
      <c r="B5" s="29" t="s">
        <v>547</v>
      </c>
      <c r="C5" s="27">
        <v>2759000000</v>
      </c>
      <c r="D5" s="27">
        <v>2746000000</v>
      </c>
      <c r="E5" s="27">
        <v>2682000000</v>
      </c>
      <c r="F5" s="28">
        <v>2694000000</v>
      </c>
      <c r="G5" s="20"/>
      <c r="H5" s="20"/>
      <c r="I5" s="20"/>
      <c r="J5" s="20"/>
      <c r="K5" s="20"/>
      <c r="L5" s="20"/>
      <c r="M5" s="20"/>
      <c r="N5" s="20"/>
      <c r="O5" s="20"/>
      <c r="P5" s="20"/>
      <c r="Q5" s="20"/>
      <c r="R5" s="20"/>
      <c r="S5" s="20"/>
      <c r="T5" s="20"/>
      <c r="U5" s="20"/>
      <c r="V5" s="20"/>
    </row>
    <row r="6" spans="1:22" ht="19" x14ac:dyDescent="0.25">
      <c r="A6" s="20"/>
      <c r="B6" s="29" t="s">
        <v>548</v>
      </c>
      <c r="C6" s="27">
        <v>14286000000</v>
      </c>
      <c r="D6" s="27">
        <v>14925000000</v>
      </c>
      <c r="E6" s="27">
        <v>13900000000</v>
      </c>
      <c r="F6" s="28">
        <v>13609000000</v>
      </c>
      <c r="G6" s="20"/>
      <c r="H6" s="20"/>
      <c r="I6" s="20"/>
      <c r="J6" s="20"/>
      <c r="K6" s="20"/>
      <c r="L6" s="20"/>
      <c r="M6" s="20"/>
      <c r="N6" s="20"/>
      <c r="O6" s="20"/>
      <c r="P6" s="20"/>
      <c r="Q6" s="20"/>
      <c r="R6" s="20"/>
      <c r="S6" s="20"/>
      <c r="T6" s="20"/>
      <c r="U6" s="20"/>
      <c r="V6" s="20"/>
    </row>
    <row r="7" spans="1:22" ht="19" x14ac:dyDescent="0.25">
      <c r="A7" s="20"/>
      <c r="B7" s="29" t="s">
        <v>549</v>
      </c>
      <c r="C7" s="27">
        <v>1889000000</v>
      </c>
      <c r="D7" s="27">
        <v>3167000000</v>
      </c>
      <c r="E7" s="27">
        <v>1797000000</v>
      </c>
      <c r="F7" s="28">
        <v>2170000000</v>
      </c>
      <c r="G7" s="20"/>
      <c r="H7" s="20"/>
      <c r="I7" s="20"/>
      <c r="J7" s="20"/>
      <c r="K7" s="20"/>
      <c r="L7" s="20"/>
      <c r="M7" s="20"/>
      <c r="N7" s="20"/>
      <c r="O7" s="20"/>
      <c r="P7" s="20"/>
      <c r="Q7" s="20"/>
      <c r="R7" s="20"/>
      <c r="S7" s="20"/>
      <c r="T7" s="20"/>
      <c r="U7" s="20"/>
      <c r="V7" s="20"/>
    </row>
    <row r="8" spans="1:22" ht="19" x14ac:dyDescent="0.25">
      <c r="A8" s="20"/>
      <c r="B8" s="29" t="s">
        <v>550</v>
      </c>
      <c r="C8" s="27">
        <v>7406000000</v>
      </c>
      <c r="D8" s="27">
        <v>7355000000</v>
      </c>
      <c r="E8" s="27">
        <v>7559000000</v>
      </c>
      <c r="F8" s="28">
        <v>7666000000</v>
      </c>
      <c r="G8" s="20"/>
      <c r="H8" s="20"/>
      <c r="I8" s="20"/>
      <c r="J8" s="20"/>
      <c r="K8" s="20"/>
      <c r="L8" s="20"/>
      <c r="M8" s="20"/>
      <c r="N8" s="20"/>
      <c r="O8" s="20"/>
      <c r="P8" s="20"/>
      <c r="Q8" s="20"/>
      <c r="R8" s="20"/>
      <c r="S8" s="20"/>
      <c r="T8" s="20"/>
      <c r="U8" s="20"/>
      <c r="V8" s="20"/>
    </row>
    <row r="9" spans="1:22" ht="19" x14ac:dyDescent="0.25">
      <c r="A9" s="20"/>
      <c r="B9" s="29" t="s">
        <v>551</v>
      </c>
      <c r="C9" s="27">
        <v>9295000000</v>
      </c>
      <c r="D9" s="27">
        <v>10522000000</v>
      </c>
      <c r="E9" s="27">
        <v>9356000000</v>
      </c>
      <c r="F9" s="28">
        <v>9836000000</v>
      </c>
      <c r="G9" s="20"/>
      <c r="H9" s="20"/>
      <c r="I9" s="20"/>
      <c r="J9" s="20"/>
      <c r="K9" s="20"/>
      <c r="L9" s="20"/>
      <c r="M9" s="20"/>
      <c r="N9" s="20"/>
      <c r="O9" s="20"/>
      <c r="P9" s="20"/>
      <c r="Q9" s="20"/>
      <c r="R9" s="20"/>
      <c r="S9" s="20"/>
      <c r="T9" s="20"/>
      <c r="U9" s="20"/>
      <c r="V9" s="20"/>
    </row>
    <row r="10" spans="1:22" ht="19" x14ac:dyDescent="0.25">
      <c r="A10" s="20"/>
      <c r="B10" s="29" t="s">
        <v>552</v>
      </c>
      <c r="C10" s="27">
        <v>5597000000</v>
      </c>
      <c r="D10" s="27">
        <v>4539000000</v>
      </c>
      <c r="E10" s="27">
        <v>2952000000</v>
      </c>
      <c r="F10" s="28">
        <v>2230000000</v>
      </c>
      <c r="G10" s="20"/>
      <c r="H10" s="20"/>
      <c r="I10" s="20"/>
      <c r="J10" s="20"/>
      <c r="K10" s="20"/>
      <c r="L10" s="20"/>
      <c r="M10" s="20"/>
      <c r="N10" s="20"/>
      <c r="O10" s="20"/>
      <c r="P10" s="20"/>
      <c r="Q10" s="20"/>
      <c r="R10" s="20"/>
      <c r="S10" s="20"/>
      <c r="T10" s="20"/>
      <c r="U10" s="20"/>
      <c r="V10" s="20"/>
    </row>
    <row r="11" spans="1:22" ht="19" x14ac:dyDescent="0.25">
      <c r="A11" s="20"/>
      <c r="B11" s="29" t="s">
        <v>553</v>
      </c>
      <c r="C11" s="27">
        <v>0</v>
      </c>
      <c r="D11" s="27">
        <v>0</v>
      </c>
      <c r="E11" s="27">
        <v>0</v>
      </c>
      <c r="F11" s="28">
        <v>0</v>
      </c>
      <c r="G11" s="20"/>
      <c r="H11" s="20"/>
      <c r="I11" s="20"/>
      <c r="J11" s="20"/>
      <c r="K11" s="20"/>
      <c r="L11" s="20"/>
      <c r="M11" s="20"/>
      <c r="N11" s="20"/>
      <c r="O11" s="20"/>
      <c r="P11" s="20"/>
      <c r="Q11" s="20"/>
      <c r="R11" s="20"/>
      <c r="S11" s="20"/>
      <c r="T11" s="20"/>
      <c r="U11" s="20"/>
      <c r="V11" s="20"/>
    </row>
    <row r="12" spans="1:22" ht="19" x14ac:dyDescent="0.25">
      <c r="A12" s="20"/>
      <c r="B12" s="29" t="s">
        <v>554</v>
      </c>
      <c r="C12" s="27">
        <v>10295000000</v>
      </c>
      <c r="D12" s="27">
        <v>8668000000</v>
      </c>
      <c r="E12" s="27">
        <v>7186000000</v>
      </c>
      <c r="F12" s="28">
        <v>5659000000</v>
      </c>
      <c r="G12" s="20"/>
      <c r="H12" s="20"/>
      <c r="I12" s="20"/>
      <c r="J12" s="20"/>
      <c r="K12" s="20"/>
      <c r="L12" s="20"/>
      <c r="M12" s="20"/>
      <c r="N12" s="20"/>
      <c r="O12" s="20"/>
      <c r="P12" s="20"/>
      <c r="Q12" s="20"/>
      <c r="R12" s="20"/>
      <c r="S12" s="20"/>
      <c r="T12" s="20"/>
      <c r="U12" s="20"/>
      <c r="V12" s="20"/>
    </row>
    <row r="13" spans="1:22" ht="19" x14ac:dyDescent="0.25">
      <c r="A13" s="20"/>
      <c r="B13" s="29" t="s">
        <v>555</v>
      </c>
      <c r="C13" s="27">
        <v>4991000000</v>
      </c>
      <c r="D13" s="27">
        <v>4403000000</v>
      </c>
      <c r="E13" s="27">
        <v>4544000000</v>
      </c>
      <c r="F13" s="28">
        <v>3773000000</v>
      </c>
      <c r="G13" s="20"/>
      <c r="H13" s="20"/>
      <c r="I13" s="20"/>
      <c r="J13" s="20"/>
      <c r="K13" s="20"/>
      <c r="L13" s="20"/>
      <c r="M13" s="20"/>
      <c r="N13" s="20"/>
      <c r="O13" s="20"/>
      <c r="P13" s="20"/>
      <c r="Q13" s="20"/>
      <c r="R13" s="20"/>
      <c r="S13" s="20"/>
      <c r="T13" s="20"/>
      <c r="U13" s="20"/>
      <c r="V13" s="20"/>
    </row>
    <row r="14" spans="1:22" ht="19" x14ac:dyDescent="0.25">
      <c r="A14" s="20"/>
      <c r="B14" s="30" t="s">
        <v>556</v>
      </c>
      <c r="C14" s="31"/>
      <c r="D14" s="31"/>
      <c r="E14" s="31"/>
      <c r="F14" s="32"/>
      <c r="G14" s="20"/>
      <c r="H14" s="20"/>
      <c r="I14" s="20"/>
      <c r="J14" s="20"/>
      <c r="K14" s="20"/>
      <c r="L14" s="20"/>
      <c r="M14" s="20"/>
      <c r="N14" s="20"/>
      <c r="O14" s="20"/>
      <c r="P14" s="20"/>
      <c r="Q14" s="20"/>
      <c r="R14" s="20"/>
      <c r="S14" s="20"/>
      <c r="T14" s="20"/>
      <c r="U14" s="20"/>
      <c r="V14" s="20"/>
    </row>
    <row r="15" spans="1:22" ht="19" x14ac:dyDescent="0.25">
      <c r="A15" s="20"/>
      <c r="B15" s="26" t="s">
        <v>557</v>
      </c>
      <c r="C15" s="27">
        <v>614000000</v>
      </c>
      <c r="D15" s="27">
        <v>539000000</v>
      </c>
      <c r="E15" s="27">
        <v>508000000</v>
      </c>
      <c r="F15" s="28">
        <v>463000000</v>
      </c>
      <c r="G15" s="20"/>
      <c r="H15" s="20"/>
      <c r="I15" s="20"/>
      <c r="J15" s="20"/>
      <c r="K15" s="20"/>
      <c r="L15" s="20"/>
      <c r="M15" s="20"/>
      <c r="N15" s="20"/>
      <c r="O15" s="20"/>
      <c r="P15" s="20"/>
      <c r="Q15" s="20"/>
      <c r="R15" s="20"/>
      <c r="S15" s="20"/>
      <c r="T15" s="20"/>
      <c r="U15" s="20"/>
      <c r="V15" s="20"/>
    </row>
    <row r="16" spans="1:22" ht="19" x14ac:dyDescent="0.25">
      <c r="A16" s="20"/>
      <c r="B16" s="30" t="s">
        <v>558</v>
      </c>
      <c r="C16" s="31"/>
      <c r="D16" s="31"/>
      <c r="E16" s="31"/>
      <c r="F16" s="32"/>
      <c r="G16" s="20"/>
      <c r="H16" s="20"/>
      <c r="I16" s="20"/>
      <c r="J16" s="20"/>
      <c r="K16" s="20"/>
      <c r="L16" s="20"/>
      <c r="M16" s="20"/>
      <c r="N16" s="20"/>
      <c r="O16" s="20"/>
      <c r="P16" s="20"/>
      <c r="Q16" s="20"/>
      <c r="R16" s="20"/>
      <c r="S16" s="20"/>
      <c r="T16" s="20"/>
      <c r="U16" s="20"/>
      <c r="V16" s="20"/>
    </row>
    <row r="17" spans="1:22" ht="19" x14ac:dyDescent="0.25">
      <c r="A17" s="20"/>
      <c r="B17" s="33" t="s">
        <v>559</v>
      </c>
      <c r="C17" s="34">
        <v>2353000000</v>
      </c>
      <c r="D17" s="34">
        <v>1912000000</v>
      </c>
      <c r="E17" s="34">
        <v>2213000000</v>
      </c>
      <c r="F17" s="35">
        <v>2126000000</v>
      </c>
      <c r="G17" s="20"/>
      <c r="H17" s="20"/>
      <c r="I17" s="20"/>
      <c r="J17" s="20"/>
      <c r="K17" s="20"/>
      <c r="L17" s="20"/>
      <c r="M17" s="20"/>
      <c r="N17" s="20"/>
      <c r="O17" s="20"/>
      <c r="P17" s="20"/>
      <c r="Q17" s="20"/>
      <c r="R17" s="20"/>
      <c r="S17" s="20"/>
      <c r="T17" s="20"/>
      <c r="U17" s="20"/>
      <c r="V17" s="20"/>
    </row>
    <row r="19" spans="1:22" x14ac:dyDescent="0.2">
      <c r="A19" s="20"/>
      <c r="B19" s="36" t="s">
        <v>478</v>
      </c>
      <c r="C19" s="37" t="s">
        <v>560</v>
      </c>
      <c r="D19" s="37" t="s">
        <v>561</v>
      </c>
      <c r="E19" s="37" t="s">
        <v>562</v>
      </c>
      <c r="F19" s="37" t="s">
        <v>563</v>
      </c>
      <c r="G19" s="38" t="s">
        <v>564</v>
      </c>
      <c r="H19" s="20"/>
      <c r="I19" s="20"/>
      <c r="J19" s="20"/>
      <c r="K19" s="20"/>
      <c r="L19" s="20"/>
      <c r="M19" s="20"/>
      <c r="N19" s="20"/>
      <c r="O19" s="20"/>
      <c r="P19" s="20"/>
      <c r="Q19" s="20"/>
      <c r="R19" s="20"/>
      <c r="S19" s="20"/>
      <c r="T19" s="20"/>
      <c r="U19" s="20"/>
      <c r="V19" s="20"/>
    </row>
    <row r="20" spans="1:22" x14ac:dyDescent="0.2">
      <c r="A20" s="20"/>
      <c r="B20" s="39" t="s">
        <v>493</v>
      </c>
      <c r="C20" s="40"/>
      <c r="D20" s="40"/>
      <c r="E20" s="40"/>
      <c r="F20" s="40"/>
      <c r="G20" s="41"/>
      <c r="H20" s="42" t="s">
        <v>565</v>
      </c>
      <c r="I20" s="20"/>
      <c r="J20" s="20"/>
      <c r="K20" s="20"/>
      <c r="L20" s="20"/>
      <c r="M20" s="20"/>
      <c r="N20" s="20"/>
      <c r="O20" s="20"/>
      <c r="P20" s="20"/>
      <c r="Q20" s="20"/>
      <c r="R20" s="20"/>
      <c r="S20" s="20"/>
      <c r="T20" s="20"/>
      <c r="U20" s="20"/>
      <c r="V20" s="20"/>
    </row>
    <row r="21" spans="1:22" x14ac:dyDescent="0.2">
      <c r="A21" s="20"/>
      <c r="B21" s="43" t="s">
        <v>566</v>
      </c>
      <c r="C21" s="44" t="str">
        <f>IF(C3&gt;D3, "Pass", "Fail")</f>
        <v>Pass</v>
      </c>
      <c r="D21" s="44" t="str">
        <f>IF(D3&gt;E3, "Pass", "Fail")</f>
        <v>Pass</v>
      </c>
      <c r="E21" s="44" t="str">
        <f>IF(E3&gt;F3, "Pass", "Fail")</f>
        <v>Pass</v>
      </c>
      <c r="F21" s="45"/>
      <c r="G21" s="46">
        <f>(((COUNTIF(C21:E21, "Pass") * 100) + (COUNTIF(C21:E21, "Fail") * 0)) * (400/300)) / 2</f>
        <v>200</v>
      </c>
      <c r="H21" s="47" t="s">
        <v>567</v>
      </c>
      <c r="I21" s="48"/>
      <c r="J21" s="20"/>
      <c r="K21" s="20"/>
      <c r="L21" s="20"/>
      <c r="M21" s="20"/>
      <c r="N21" s="20"/>
      <c r="O21" s="20"/>
      <c r="P21" s="20"/>
      <c r="Q21" s="20"/>
      <c r="R21" s="20"/>
      <c r="S21" s="20"/>
      <c r="T21" s="20"/>
      <c r="U21" s="20"/>
      <c r="V21" s="20"/>
    </row>
    <row r="22" spans="1:22" x14ac:dyDescent="0.2">
      <c r="A22" s="20"/>
      <c r="B22" s="43" t="s">
        <v>568</v>
      </c>
      <c r="C22" s="44" t="str">
        <f>IF(C17&gt;D17, "Pass", "Fail")</f>
        <v>Pass</v>
      </c>
      <c r="D22" s="44" t="str">
        <f>IF(D17&gt;E17, "Pass", "Fail")</f>
        <v>Fail</v>
      </c>
      <c r="E22" s="44" t="str">
        <f>IF(E17&gt;F17, "Pass", "Fail")</f>
        <v>Pass</v>
      </c>
      <c r="F22" s="40"/>
      <c r="G22" s="46">
        <f>(((COUNTIF(C22:F22, "Pass") * 100) + (COUNTIF(C22:F22, "Fail") * 0)) * (400/300)) / 2</f>
        <v>133.33333333333331</v>
      </c>
      <c r="H22" s="47" t="s">
        <v>569</v>
      </c>
      <c r="I22" s="20"/>
      <c r="J22" s="20"/>
      <c r="K22" s="20"/>
      <c r="L22" s="20"/>
      <c r="M22" s="20"/>
      <c r="N22" s="20"/>
      <c r="O22" s="20"/>
      <c r="P22" s="20"/>
      <c r="Q22" s="20"/>
      <c r="R22" s="20"/>
      <c r="S22" s="20"/>
      <c r="T22" s="20"/>
      <c r="U22" s="20"/>
      <c r="V22" s="20"/>
    </row>
    <row r="23" spans="1:22" x14ac:dyDescent="0.2">
      <c r="A23" s="20"/>
      <c r="B23" s="39" t="s">
        <v>481</v>
      </c>
      <c r="C23" s="44" t="str">
        <f>IF(C17&gt;C7, "Pass", "Fail")</f>
        <v>Pass</v>
      </c>
      <c r="D23" s="44" t="str">
        <f>IF(D17&gt;D7, "Pass", "Fail")</f>
        <v>Fail</v>
      </c>
      <c r="E23" s="44" t="str">
        <f>IF(E17&gt;E7, "Pass", "Fail")</f>
        <v>Pass</v>
      </c>
      <c r="F23" s="49" t="str">
        <f>IF(F17&gt;F7, "Pass", "Fail")</f>
        <v>Fail</v>
      </c>
      <c r="G23" s="46">
        <f>(COUNTIF(C23:F23, "Pass") * 100) + (COUNTIF(C23:F23, "Fail") * 0)</f>
        <v>200</v>
      </c>
      <c r="H23" s="47" t="s">
        <v>570</v>
      </c>
      <c r="I23" s="20"/>
      <c r="J23" s="20"/>
      <c r="K23" s="20"/>
      <c r="L23" s="20"/>
      <c r="M23" s="20"/>
      <c r="N23" s="20"/>
      <c r="O23" s="20"/>
      <c r="P23" s="20"/>
      <c r="Q23" s="20"/>
      <c r="R23" s="20"/>
      <c r="S23" s="20"/>
      <c r="T23" s="20"/>
      <c r="U23" s="20"/>
      <c r="V23" s="20"/>
    </row>
    <row r="24" spans="1:22" x14ac:dyDescent="0.2">
      <c r="A24" s="20"/>
      <c r="B24" s="39" t="s">
        <v>499</v>
      </c>
      <c r="C24" s="50">
        <f>C17/(C4)</f>
        <v>0.68520675596971459</v>
      </c>
      <c r="D24" s="50">
        <f>D17/(D4)</f>
        <v>0.64312142616885304</v>
      </c>
      <c r="E24" s="50">
        <f>E17/(E4)</f>
        <v>0.8501728774490972</v>
      </c>
      <c r="F24" s="51">
        <f>F17/(F4)</f>
        <v>0.88805346700083543</v>
      </c>
      <c r="G24" s="46">
        <f>(IF(C24 &gt; 0.5, 100, IF(C24 &gt;= 0.2, 50, 0))) +
  (IF(D24 &gt; 0.5, 100, IF(D24 &gt;= 0.2, 50, 0))) +
  (IF(E24 &gt; 0.5, 100, IF(E24 &gt;= 0.2, 50, 0))) +
  (IF(F24 &gt; 0.5, 100, IF(F24 &gt;= 0.2, 50, 0)))</f>
        <v>400</v>
      </c>
      <c r="H24" s="47" t="s">
        <v>571</v>
      </c>
      <c r="I24" s="20"/>
      <c r="J24" s="20"/>
      <c r="K24" s="20"/>
      <c r="L24" s="20"/>
      <c r="M24" s="20"/>
      <c r="N24" s="20"/>
      <c r="O24" s="20"/>
      <c r="P24" s="20"/>
      <c r="Q24" s="20"/>
      <c r="R24" s="20"/>
      <c r="S24" s="20"/>
      <c r="T24" s="20"/>
      <c r="U24" s="20"/>
      <c r="V24" s="20"/>
    </row>
    <row r="25" spans="1:22" x14ac:dyDescent="0.2">
      <c r="A25" s="20"/>
      <c r="B25" s="39" t="s">
        <v>487</v>
      </c>
      <c r="C25" s="50">
        <f>C17/C6</f>
        <v>0.16470670586588268</v>
      </c>
      <c r="D25" s="50">
        <f>D17/D6</f>
        <v>0.12810720268006701</v>
      </c>
      <c r="E25" s="50">
        <f>E17/E6</f>
        <v>0.15920863309352518</v>
      </c>
      <c r="F25" s="51">
        <f>F17/F6</f>
        <v>0.15622014843118526</v>
      </c>
      <c r="G25" s="46">
        <f>(IF(C25 &gt; 0.17, 100, IF(C25 &gt;= 0.1, 50, 0))) +
  (IF(D25 &gt; 0.17, 100, IF(D25 &gt;= 0.1, 50, 0))) +
  (IF(E25 &gt; 0.17, 100, IF(E25 &gt;= 0.1, 50, 0))) +
  (IF(F25 &gt; 0.17, 100, IF(F25 &gt;= 0.1, 50, 0)))</f>
        <v>200</v>
      </c>
      <c r="H25" s="47" t="s">
        <v>572</v>
      </c>
      <c r="I25" s="20"/>
      <c r="J25" s="20"/>
      <c r="K25" s="20"/>
      <c r="L25" s="20"/>
      <c r="M25" s="20"/>
      <c r="N25" s="20"/>
      <c r="O25" s="20"/>
      <c r="P25" s="20"/>
      <c r="Q25" s="20"/>
      <c r="R25" s="20"/>
      <c r="S25" s="20"/>
      <c r="T25" s="20"/>
      <c r="U25" s="20"/>
      <c r="V25" s="20"/>
    </row>
    <row r="26" spans="1:22" x14ac:dyDescent="0.2">
      <c r="A26" s="20"/>
      <c r="B26" s="39" t="s">
        <v>489</v>
      </c>
      <c r="C26" s="50">
        <f>C8/C6</f>
        <v>0.51840963180736388</v>
      </c>
      <c r="D26" s="50">
        <f>D8/D6</f>
        <v>0.4927973199329983</v>
      </c>
      <c r="E26" s="50">
        <f>E8/E6</f>
        <v>0.54381294964028781</v>
      </c>
      <c r="F26" s="51">
        <f>F8/F6</f>
        <v>0.56330369608347419</v>
      </c>
      <c r="G26" s="46">
        <f>(IF(C26 &lt; 0.5, 100, 0)) +
  (IF(D26 &lt; 0.5, 100, 0)) +
  (IF(E26 &lt; 0.5, 100, 0)) +
  (IF(F26 &lt; 0.5, 100, 0))</f>
        <v>100</v>
      </c>
      <c r="H26" s="47" t="s">
        <v>573</v>
      </c>
      <c r="I26" s="20"/>
      <c r="J26" s="20"/>
      <c r="K26" s="20"/>
      <c r="L26" s="20"/>
      <c r="M26" s="20"/>
      <c r="N26" s="20"/>
      <c r="O26" s="20"/>
      <c r="P26" s="20"/>
      <c r="Q26" s="20"/>
      <c r="R26" s="20"/>
      <c r="S26" s="20"/>
      <c r="T26" s="20"/>
      <c r="U26" s="20"/>
      <c r="V26" s="20"/>
    </row>
    <row r="27" spans="1:22" x14ac:dyDescent="0.2">
      <c r="A27" s="20"/>
      <c r="B27" s="39" t="s">
        <v>574</v>
      </c>
      <c r="C27" s="50">
        <f>C9/(C13+C10)</f>
        <v>0.87788061956932373</v>
      </c>
      <c r="D27" s="50">
        <f>D9/(D13+D10)</f>
        <v>1.1766942518452248</v>
      </c>
      <c r="E27" s="50">
        <f>E9/(E13+E10)</f>
        <v>1.2481323372465314</v>
      </c>
      <c r="F27" s="51">
        <f>F9/(F13+F10)</f>
        <v>1.6385140762951858</v>
      </c>
      <c r="G27" s="46">
        <f>(IF(C27 &lt; 0.8, 100, IF(C27 &lt; 1, 50, 0))) +
  (IF(D27 &lt; 0.8, 100, IF(D27 &lt; 1, 50, 0))) +
  (IF(E27 &lt; 0.8, 100, IF(E27 &lt; 1, 50, 0))) +
  (IF(F27 &lt; 0.8, 100, IF(F27 &lt; 1, 50, 0)))</f>
        <v>50</v>
      </c>
      <c r="H27" s="47" t="s">
        <v>575</v>
      </c>
      <c r="I27" s="20"/>
      <c r="J27" s="20"/>
      <c r="K27" s="20"/>
      <c r="L27" s="20"/>
      <c r="M27" s="20"/>
      <c r="N27" s="20"/>
      <c r="O27" s="20"/>
      <c r="P27" s="20"/>
      <c r="Q27" s="20"/>
      <c r="R27" s="20"/>
      <c r="S27" s="20"/>
      <c r="T27" s="20"/>
      <c r="U27" s="20"/>
      <c r="V27" s="20"/>
    </row>
    <row r="28" spans="1:22" x14ac:dyDescent="0.2">
      <c r="A28" s="20"/>
      <c r="B28" s="39" t="s">
        <v>576</v>
      </c>
      <c r="C28" s="44" t="str">
        <f>IF(C11=0, "Pass", "Fail")</f>
        <v>Pass</v>
      </c>
      <c r="D28" s="52" t="str">
        <f>IF(D11=0, "Pass", "Fail")</f>
        <v>Pass</v>
      </c>
      <c r="E28" s="52" t="str">
        <f>IF(E11=0, "Pass", "Fail")</f>
        <v>Pass</v>
      </c>
      <c r="F28" s="53" t="str">
        <f>IF(F11=0, "Pass", "Fail")</f>
        <v>Pass</v>
      </c>
      <c r="G28" s="46">
        <f>(COUNTIF(C28:F28, "Pass") * 100) + (COUNTIF(C28:F28, "Fail") * 0)</f>
        <v>400</v>
      </c>
      <c r="H28" s="47" t="s">
        <v>577</v>
      </c>
      <c r="I28" s="20"/>
      <c r="J28" s="20"/>
      <c r="K28" s="20"/>
      <c r="L28" s="20"/>
      <c r="M28" s="20"/>
      <c r="N28" s="20"/>
      <c r="O28" s="20"/>
      <c r="P28" s="20"/>
      <c r="Q28" s="20"/>
      <c r="R28" s="20"/>
      <c r="S28" s="20"/>
      <c r="T28" s="20"/>
      <c r="U28" s="20"/>
      <c r="V28" s="20"/>
    </row>
    <row r="29" spans="1:22" x14ac:dyDescent="0.2">
      <c r="A29" s="20"/>
      <c r="B29" s="39" t="s">
        <v>491</v>
      </c>
      <c r="C29" s="51">
        <f>(((C12-D12)/D12)+((D12-E12)/E12)+((E12-F12)/F12))/3</f>
        <v>0.22125729886202664</v>
      </c>
      <c r="D29" s="54"/>
      <c r="E29" s="55"/>
      <c r="F29" s="56"/>
      <c r="G29" s="46">
        <f>(IF(C29 &gt;= 0.17, 100, IF(C29 &gt;= 0, 50, 0))) * (400/100)</f>
        <v>400</v>
      </c>
      <c r="H29" s="47" t="s">
        <v>578</v>
      </c>
      <c r="I29" s="20"/>
      <c r="J29" s="20"/>
      <c r="K29" s="20"/>
      <c r="L29" s="20"/>
      <c r="M29" s="20"/>
      <c r="N29" s="20"/>
      <c r="O29" s="20"/>
      <c r="P29" s="20"/>
      <c r="Q29" s="20"/>
      <c r="R29" s="20"/>
      <c r="S29" s="20"/>
      <c r="T29" s="20"/>
      <c r="U29" s="20"/>
      <c r="V29" s="20"/>
    </row>
    <row r="30" spans="1:22" x14ac:dyDescent="0.2">
      <c r="A30" s="20"/>
      <c r="B30" s="39" t="s">
        <v>495</v>
      </c>
      <c r="C30" s="44" t="str">
        <f>IF(C10&lt;&gt;0,"Pass","Fail")</f>
        <v>Pass</v>
      </c>
      <c r="D30" s="57" t="str">
        <f>IF(D10&lt;&gt;0,"Pass","Fail")</f>
        <v>Pass</v>
      </c>
      <c r="E30" s="57" t="str">
        <f>IF(E10&lt;&gt;0,"Pass","Fail")</f>
        <v>Pass</v>
      </c>
      <c r="F30" s="58" t="str">
        <f>IF(F10&lt;&gt;0,"Pass","Fail")</f>
        <v>Pass</v>
      </c>
      <c r="G30" s="46">
        <f>(COUNTIF(C30:F30, "Pass") * 100) + (COUNTIF(C30:F30, "Fail") * 0)</f>
        <v>400</v>
      </c>
      <c r="H30" s="47" t="s">
        <v>579</v>
      </c>
      <c r="I30" s="20"/>
      <c r="J30" s="20"/>
      <c r="K30" s="20"/>
      <c r="L30" s="20"/>
      <c r="M30" s="20"/>
      <c r="N30" s="20"/>
      <c r="O30" s="20"/>
      <c r="P30" s="20"/>
      <c r="Q30" s="20"/>
      <c r="R30" s="20"/>
      <c r="S30" s="20"/>
      <c r="T30" s="20"/>
      <c r="U30" s="20"/>
      <c r="V30" s="20"/>
    </row>
    <row r="31" spans="1:22" x14ac:dyDescent="0.2">
      <c r="A31" s="20"/>
      <c r="B31" s="39" t="s">
        <v>580</v>
      </c>
      <c r="C31" s="50">
        <f>C17/(C13+C10)</f>
        <v>0.22223271628258406</v>
      </c>
      <c r="D31" s="50">
        <f>D17/(D13+D10)</f>
        <v>0.21382241109371505</v>
      </c>
      <c r="E31" s="50">
        <f>E17/(E13+E10)</f>
        <v>0.29522411953041622</v>
      </c>
      <c r="F31" s="51">
        <f>F17/(F13+F10)</f>
        <v>0.35415625520573046</v>
      </c>
      <c r="G31" s="46">
        <f>(IF(C31 &gt; 0.23, 100, 0)) +
  (IF(D31 &gt; 0.23, 100, 0)) +
  (IF(E31 &gt; 0.23, 100, 0)) +
  (IF(F31 &gt; 0.23, 100, 0))</f>
        <v>200</v>
      </c>
      <c r="H31" s="47" t="s">
        <v>581</v>
      </c>
      <c r="I31" s="20"/>
      <c r="J31" s="20"/>
      <c r="K31" s="20"/>
      <c r="L31" s="20"/>
      <c r="M31" s="20"/>
      <c r="N31" s="20"/>
      <c r="O31" s="20"/>
      <c r="P31" s="20"/>
      <c r="Q31" s="20"/>
      <c r="R31" s="20"/>
      <c r="S31" s="20"/>
      <c r="T31" s="20"/>
      <c r="U31" s="20"/>
      <c r="V31" s="20"/>
    </row>
    <row r="32" spans="1:22" x14ac:dyDescent="0.2">
      <c r="A32" s="20"/>
      <c r="B32" s="59" t="s">
        <v>501</v>
      </c>
      <c r="C32" s="60" t="str">
        <f>IF(C5&gt;F5, "Pass", "Fail")</f>
        <v>Pass</v>
      </c>
      <c r="D32" s="61"/>
      <c r="E32" s="62"/>
      <c r="F32" s="62"/>
      <c r="G32" s="63">
        <f>((COUNTIF(C32, "Pass") * 100) + (COUNTIF(C32, "Fail") * 0)) * (400/100)</f>
        <v>400</v>
      </c>
      <c r="H32" s="64" t="s">
        <v>582</v>
      </c>
      <c r="I32" s="20"/>
      <c r="J32" s="20"/>
      <c r="K32" s="20"/>
      <c r="L32" s="20"/>
      <c r="M32" s="20"/>
      <c r="N32" s="20"/>
      <c r="O32" s="20"/>
      <c r="P32" s="20"/>
      <c r="Q32" s="20"/>
      <c r="R32" s="20"/>
      <c r="S32" s="20"/>
      <c r="T32" s="20"/>
      <c r="U32" s="20"/>
      <c r="V32" s="20"/>
    </row>
  </sheetData>
  <pageMargins left="0.7" right="0.7" top="0.75" bottom="0.75" header="0.3" footer="0.3"/>
  <pageSetup orientation="portrait" horizontalDpi="4294967295" verticalDpi="429496729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505</vt:i4>
      </vt:variant>
    </vt:vector>
  </HeadingPairs>
  <TitlesOfParts>
    <vt:vector size="505" baseType="lpstr">
      <vt:lpstr>Summary</vt:lpstr>
      <vt:lpstr>scoring theory</vt:lpstr>
      <vt:lpstr>&lt;TICKER&gt; Results</vt:lpstr>
      <vt:lpstr>MMM Results</vt:lpstr>
      <vt:lpstr>AOS Results</vt:lpstr>
      <vt:lpstr>ABT Results</vt:lpstr>
      <vt:lpstr>ABBV Results</vt:lpstr>
      <vt:lpstr>ACN Results</vt:lpstr>
      <vt:lpstr>ADBE Results</vt:lpstr>
      <vt:lpstr>AMD Results</vt:lpstr>
      <vt:lpstr>AES Results</vt:lpstr>
      <vt:lpstr>AFL Results</vt:lpstr>
      <vt:lpstr>A Results</vt:lpstr>
      <vt:lpstr>APD Results</vt:lpstr>
      <vt:lpstr>ABNB Results</vt:lpstr>
      <vt:lpstr>AKAM Results</vt:lpstr>
      <vt:lpstr>ALB Results</vt:lpstr>
      <vt:lpstr>ARE Results</vt:lpstr>
      <vt:lpstr>ALGN Results</vt:lpstr>
      <vt:lpstr>ALLE Results</vt:lpstr>
      <vt:lpstr>LNT Results</vt:lpstr>
      <vt:lpstr>ALL Results</vt:lpstr>
      <vt:lpstr>GOOGL Results</vt:lpstr>
      <vt:lpstr>GOOG Results</vt:lpstr>
      <vt:lpstr>MO Results</vt:lpstr>
      <vt:lpstr>AMZN Results</vt:lpstr>
      <vt:lpstr>AMCR Results</vt:lpstr>
      <vt:lpstr>AEE Results</vt:lpstr>
      <vt:lpstr>AAL Results</vt:lpstr>
      <vt:lpstr>AEP Results</vt:lpstr>
      <vt:lpstr>AXP Results</vt:lpstr>
      <vt:lpstr>AIG Results</vt:lpstr>
      <vt:lpstr>AMT Results</vt:lpstr>
      <vt:lpstr>AWK Results</vt:lpstr>
      <vt:lpstr>AMP Results</vt:lpstr>
      <vt:lpstr>AME Results</vt:lpstr>
      <vt:lpstr>AMGN Results</vt:lpstr>
      <vt:lpstr>APH Results</vt:lpstr>
      <vt:lpstr>ADI Results</vt:lpstr>
      <vt:lpstr>ANSS Results</vt:lpstr>
      <vt:lpstr>AON Results</vt:lpstr>
      <vt:lpstr>APA Results</vt:lpstr>
      <vt:lpstr>AAPL Results</vt:lpstr>
      <vt:lpstr>AMAT Results</vt:lpstr>
      <vt:lpstr>APTV Results</vt:lpstr>
      <vt:lpstr>ACGL Results</vt:lpstr>
      <vt:lpstr>ADM Results</vt:lpstr>
      <vt:lpstr>ANET Results</vt:lpstr>
      <vt:lpstr>AJG Results</vt:lpstr>
      <vt:lpstr>AIZ Results</vt:lpstr>
      <vt:lpstr>T Results</vt:lpstr>
      <vt:lpstr>ATO Results</vt:lpstr>
      <vt:lpstr>ADSK Results</vt:lpstr>
      <vt:lpstr>ADP Results</vt:lpstr>
      <vt:lpstr>AZO Results</vt:lpstr>
      <vt:lpstr>AVB Results</vt:lpstr>
      <vt:lpstr>AVY Results</vt:lpstr>
      <vt:lpstr>AXON Results</vt:lpstr>
      <vt:lpstr>BKR Results</vt:lpstr>
      <vt:lpstr>BALL Results</vt:lpstr>
      <vt:lpstr>BAC Results</vt:lpstr>
      <vt:lpstr>BK Results</vt:lpstr>
      <vt:lpstr>BBWI Results</vt:lpstr>
      <vt:lpstr>BAX Results</vt:lpstr>
      <vt:lpstr>BDX Results</vt:lpstr>
      <vt:lpstr>BRK.B Results</vt:lpstr>
      <vt:lpstr>BBY Results</vt:lpstr>
      <vt:lpstr>BIO Results</vt:lpstr>
      <vt:lpstr>TECH Results</vt:lpstr>
      <vt:lpstr>BIIB Results</vt:lpstr>
      <vt:lpstr>BLK Results</vt:lpstr>
      <vt:lpstr>BX Results</vt:lpstr>
      <vt:lpstr>BA Results</vt:lpstr>
      <vt:lpstr>BKNG Results</vt:lpstr>
      <vt:lpstr>BWA Results</vt:lpstr>
      <vt:lpstr>BSX Results</vt:lpstr>
      <vt:lpstr>BMY Results</vt:lpstr>
      <vt:lpstr>AVGO Results</vt:lpstr>
      <vt:lpstr>BR Results</vt:lpstr>
      <vt:lpstr>BRO Results</vt:lpstr>
      <vt:lpstr>BLDR Results</vt:lpstr>
      <vt:lpstr>BG Results</vt:lpstr>
      <vt:lpstr>BXP Results</vt:lpstr>
      <vt:lpstr>CHRW Results</vt:lpstr>
      <vt:lpstr>CDNS Results</vt:lpstr>
      <vt:lpstr>CZR Results</vt:lpstr>
      <vt:lpstr>CPT Results</vt:lpstr>
      <vt:lpstr>CPB Results</vt:lpstr>
      <vt:lpstr>COF Results</vt:lpstr>
      <vt:lpstr>CAH Results</vt:lpstr>
      <vt:lpstr>KMX Results</vt:lpstr>
      <vt:lpstr>CCL Results</vt:lpstr>
      <vt:lpstr>CARR Results</vt:lpstr>
      <vt:lpstr>CTLT Results</vt:lpstr>
      <vt:lpstr>CAT Results</vt:lpstr>
      <vt:lpstr>CBOE Results</vt:lpstr>
      <vt:lpstr>CBRE Results</vt:lpstr>
      <vt:lpstr>CDW Results</vt:lpstr>
      <vt:lpstr>CE Results</vt:lpstr>
      <vt:lpstr>COR Results</vt:lpstr>
      <vt:lpstr>CNC Results</vt:lpstr>
      <vt:lpstr>CNP Results</vt:lpstr>
      <vt:lpstr>CF Results</vt:lpstr>
      <vt:lpstr>CRL Results</vt:lpstr>
      <vt:lpstr>SCHW Results</vt:lpstr>
      <vt:lpstr>CHTR Results</vt:lpstr>
      <vt:lpstr>CVX Results</vt:lpstr>
      <vt:lpstr>CMG Results</vt:lpstr>
      <vt:lpstr>CB Results</vt:lpstr>
      <vt:lpstr>CHD Results</vt:lpstr>
      <vt:lpstr>CI Results</vt:lpstr>
      <vt:lpstr>CINF Results</vt:lpstr>
      <vt:lpstr>CTAS Results</vt:lpstr>
      <vt:lpstr>CSCO Results</vt:lpstr>
      <vt:lpstr>C Results</vt:lpstr>
      <vt:lpstr>CFG Results</vt:lpstr>
      <vt:lpstr>CLX Results</vt:lpstr>
      <vt:lpstr>CME Results</vt:lpstr>
      <vt:lpstr>CMS Results</vt:lpstr>
      <vt:lpstr>KO Results</vt:lpstr>
      <vt:lpstr>CTSH Results</vt:lpstr>
      <vt:lpstr>CL Results</vt:lpstr>
      <vt:lpstr>CMCSA Results</vt:lpstr>
      <vt:lpstr>CAG Results</vt:lpstr>
      <vt:lpstr>COP Results</vt:lpstr>
      <vt:lpstr>ED Results</vt:lpstr>
      <vt:lpstr>STZ Results</vt:lpstr>
      <vt:lpstr>CEG Results</vt:lpstr>
      <vt:lpstr>COO Results</vt:lpstr>
      <vt:lpstr>CPRT Results</vt:lpstr>
      <vt:lpstr>GLW Results</vt:lpstr>
      <vt:lpstr>CPAY Results</vt:lpstr>
      <vt:lpstr>CTVA Results</vt:lpstr>
      <vt:lpstr>CSGP Results</vt:lpstr>
      <vt:lpstr>COST Results</vt:lpstr>
      <vt:lpstr>CTRA Results</vt:lpstr>
      <vt:lpstr>CRWD Results</vt:lpstr>
      <vt:lpstr>CCI Results</vt:lpstr>
      <vt:lpstr>CSX Results</vt:lpstr>
      <vt:lpstr>CMI Results</vt:lpstr>
      <vt:lpstr>CVS Results</vt:lpstr>
      <vt:lpstr>DHR Results</vt:lpstr>
      <vt:lpstr>DRI Results</vt:lpstr>
      <vt:lpstr>DVA Results</vt:lpstr>
      <vt:lpstr>DAY Results</vt:lpstr>
      <vt:lpstr>DECK Results</vt:lpstr>
      <vt:lpstr>DE Results</vt:lpstr>
      <vt:lpstr>DAL Results</vt:lpstr>
      <vt:lpstr>DVN Results</vt:lpstr>
      <vt:lpstr>DXCM Results</vt:lpstr>
      <vt:lpstr>FANG Results</vt:lpstr>
      <vt:lpstr>DLR Results</vt:lpstr>
      <vt:lpstr>DFS Results</vt:lpstr>
      <vt:lpstr>DG Results</vt:lpstr>
      <vt:lpstr>DLTR Results</vt:lpstr>
      <vt:lpstr>D Results</vt:lpstr>
      <vt:lpstr>DPZ Results</vt:lpstr>
      <vt:lpstr>DOV Results</vt:lpstr>
      <vt:lpstr>DOW Results</vt:lpstr>
      <vt:lpstr>DHI Results</vt:lpstr>
      <vt:lpstr>DTE Results</vt:lpstr>
      <vt:lpstr>DUK Results</vt:lpstr>
      <vt:lpstr>DD Results</vt:lpstr>
      <vt:lpstr>EMN Results</vt:lpstr>
      <vt:lpstr>ETN Results</vt:lpstr>
      <vt:lpstr>EBAY Results</vt:lpstr>
      <vt:lpstr>ECL Results</vt:lpstr>
      <vt:lpstr>EIX Results</vt:lpstr>
      <vt:lpstr>EW Results</vt:lpstr>
      <vt:lpstr>EA Results</vt:lpstr>
      <vt:lpstr>ELV Results</vt:lpstr>
      <vt:lpstr>EMR Results</vt:lpstr>
      <vt:lpstr>ENPH Results</vt:lpstr>
      <vt:lpstr>ETR Results</vt:lpstr>
      <vt:lpstr>EOG Results</vt:lpstr>
      <vt:lpstr>EPAM Results</vt:lpstr>
      <vt:lpstr>EQT Results</vt:lpstr>
      <vt:lpstr>EFX Results</vt:lpstr>
      <vt:lpstr>EQIX Results</vt:lpstr>
      <vt:lpstr>EQR Results</vt:lpstr>
      <vt:lpstr>ESS Results</vt:lpstr>
      <vt:lpstr>EL Results</vt:lpstr>
      <vt:lpstr>ETSY Results</vt:lpstr>
      <vt:lpstr>EG Results</vt:lpstr>
      <vt:lpstr>EVRG Results</vt:lpstr>
      <vt:lpstr>ES Results</vt:lpstr>
      <vt:lpstr>EXC Results</vt:lpstr>
      <vt:lpstr>EXPE Results</vt:lpstr>
      <vt:lpstr>EXPD Results</vt:lpstr>
      <vt:lpstr>EXR Results</vt:lpstr>
      <vt:lpstr>XOM Results</vt:lpstr>
      <vt:lpstr>FFIV Results</vt:lpstr>
      <vt:lpstr>FDS Results</vt:lpstr>
      <vt:lpstr>FICO Results</vt:lpstr>
      <vt:lpstr>FAST Results</vt:lpstr>
      <vt:lpstr>FRT Results</vt:lpstr>
      <vt:lpstr>FDX Results</vt:lpstr>
      <vt:lpstr>FIS Results</vt:lpstr>
      <vt:lpstr>FITB Results</vt:lpstr>
      <vt:lpstr>FSLR Results</vt:lpstr>
      <vt:lpstr>FE Results</vt:lpstr>
      <vt:lpstr>FI Results</vt:lpstr>
      <vt:lpstr>FMC Results</vt:lpstr>
      <vt:lpstr>F Results</vt:lpstr>
      <vt:lpstr>FTNT Results</vt:lpstr>
      <vt:lpstr>FTV Results</vt:lpstr>
      <vt:lpstr>FOXA Results</vt:lpstr>
      <vt:lpstr>FOX Results</vt:lpstr>
      <vt:lpstr>BEN Results</vt:lpstr>
      <vt:lpstr>FCX Results</vt:lpstr>
      <vt:lpstr>GRMN Results</vt:lpstr>
      <vt:lpstr>IT Results</vt:lpstr>
      <vt:lpstr>GE Results</vt:lpstr>
      <vt:lpstr>GEHC Results</vt:lpstr>
      <vt:lpstr>GEV Results</vt:lpstr>
      <vt:lpstr>GEN Results</vt:lpstr>
      <vt:lpstr>GNRC Results</vt:lpstr>
      <vt:lpstr>GD Results</vt:lpstr>
      <vt:lpstr>GIS Results</vt:lpstr>
      <vt:lpstr>GM Results</vt:lpstr>
      <vt:lpstr>GPC Results</vt:lpstr>
      <vt:lpstr>GILD Results</vt:lpstr>
      <vt:lpstr>GPN Results</vt:lpstr>
      <vt:lpstr>GL Results</vt:lpstr>
      <vt:lpstr>GDDY Results</vt:lpstr>
      <vt:lpstr>GS Results</vt:lpstr>
      <vt:lpstr>HAL Results</vt:lpstr>
      <vt:lpstr>HIG Results</vt:lpstr>
      <vt:lpstr>HAS Results</vt:lpstr>
      <vt:lpstr>HCA Results</vt:lpstr>
      <vt:lpstr>DOC Results</vt:lpstr>
      <vt:lpstr>HSIC Results</vt:lpstr>
      <vt:lpstr>HSY Results</vt:lpstr>
      <vt:lpstr>HES Results</vt:lpstr>
      <vt:lpstr>HPE Results</vt:lpstr>
      <vt:lpstr>HLT Results</vt:lpstr>
      <vt:lpstr>HOLX Results</vt:lpstr>
      <vt:lpstr>HD Results</vt:lpstr>
      <vt:lpstr>HON Results</vt:lpstr>
      <vt:lpstr>HRL Results</vt:lpstr>
      <vt:lpstr>HST Results</vt:lpstr>
      <vt:lpstr>HWM Results</vt:lpstr>
      <vt:lpstr>HPQ Results</vt:lpstr>
      <vt:lpstr>HUBB Results</vt:lpstr>
      <vt:lpstr>HUM Results</vt:lpstr>
      <vt:lpstr>HBAN Results</vt:lpstr>
      <vt:lpstr>HII Results</vt:lpstr>
      <vt:lpstr>IBM Results</vt:lpstr>
      <vt:lpstr>IEX Results</vt:lpstr>
      <vt:lpstr>IDXX Results</vt:lpstr>
      <vt:lpstr>ITW Results</vt:lpstr>
      <vt:lpstr>INCY Results</vt:lpstr>
      <vt:lpstr>IR Results</vt:lpstr>
      <vt:lpstr>PODD Results</vt:lpstr>
      <vt:lpstr>INTC Results</vt:lpstr>
      <vt:lpstr>ICE Results</vt:lpstr>
      <vt:lpstr>IFF Results</vt:lpstr>
      <vt:lpstr>IP Results</vt:lpstr>
      <vt:lpstr>IPG Results</vt:lpstr>
      <vt:lpstr>INTU Results</vt:lpstr>
      <vt:lpstr>ISRG Results</vt:lpstr>
      <vt:lpstr>IVZ Results</vt:lpstr>
      <vt:lpstr>INVH Results</vt:lpstr>
      <vt:lpstr>IQV Results</vt:lpstr>
      <vt:lpstr>IRM Results</vt:lpstr>
      <vt:lpstr>JBHT Results</vt:lpstr>
      <vt:lpstr>JBL Results</vt:lpstr>
      <vt:lpstr>JKHY Results</vt:lpstr>
      <vt:lpstr>J Results</vt:lpstr>
      <vt:lpstr>JNJ Results</vt:lpstr>
      <vt:lpstr>JCI Results</vt:lpstr>
      <vt:lpstr>JPM Results</vt:lpstr>
      <vt:lpstr>JNPR Results</vt:lpstr>
      <vt:lpstr>K Results</vt:lpstr>
      <vt:lpstr>KVUE Results</vt:lpstr>
      <vt:lpstr>KDP Results</vt:lpstr>
      <vt:lpstr>KEY Results</vt:lpstr>
      <vt:lpstr>KEYS Results</vt:lpstr>
      <vt:lpstr>KMB Results</vt:lpstr>
      <vt:lpstr>KIM Results</vt:lpstr>
      <vt:lpstr>KMI Results</vt:lpstr>
      <vt:lpstr>KKR Results</vt:lpstr>
      <vt:lpstr>KLAC Results</vt:lpstr>
      <vt:lpstr>KHC Results</vt:lpstr>
      <vt:lpstr>KR Results</vt:lpstr>
      <vt:lpstr>LHX Results</vt:lpstr>
      <vt:lpstr>LH Results</vt:lpstr>
      <vt:lpstr>LRCX Results</vt:lpstr>
      <vt:lpstr>LW Results</vt:lpstr>
      <vt:lpstr>LVS Results</vt:lpstr>
      <vt:lpstr>LDOS Results</vt:lpstr>
      <vt:lpstr>LEN Results</vt:lpstr>
      <vt:lpstr>LLY Results</vt:lpstr>
      <vt:lpstr>LIN Results</vt:lpstr>
      <vt:lpstr>LYV Results</vt:lpstr>
      <vt:lpstr>LKQ Results</vt:lpstr>
      <vt:lpstr>LMT Results</vt:lpstr>
      <vt:lpstr>L Results</vt:lpstr>
      <vt:lpstr>LOW Results</vt:lpstr>
      <vt:lpstr>LULU Results</vt:lpstr>
      <vt:lpstr>LYB Results</vt:lpstr>
      <vt:lpstr>MTB Results</vt:lpstr>
      <vt:lpstr>MRO Results</vt:lpstr>
      <vt:lpstr>MPC Results</vt:lpstr>
      <vt:lpstr>MKTX Results</vt:lpstr>
      <vt:lpstr>MAR Results</vt:lpstr>
      <vt:lpstr>MMC Results</vt:lpstr>
      <vt:lpstr>MLM Results</vt:lpstr>
      <vt:lpstr>MAS Results</vt:lpstr>
      <vt:lpstr>MA Results</vt:lpstr>
      <vt:lpstr>MTCH Results</vt:lpstr>
      <vt:lpstr>MKC Results</vt:lpstr>
      <vt:lpstr>MCD Results</vt:lpstr>
      <vt:lpstr>MCK Results</vt:lpstr>
      <vt:lpstr>MDT Results</vt:lpstr>
      <vt:lpstr>MRK Results</vt:lpstr>
      <vt:lpstr>META Results</vt:lpstr>
      <vt:lpstr>MET Results</vt:lpstr>
      <vt:lpstr>MTD Results</vt:lpstr>
      <vt:lpstr>MGM Results</vt:lpstr>
      <vt:lpstr>MCHP Results</vt:lpstr>
      <vt:lpstr>MU Results</vt:lpstr>
      <vt:lpstr>MSFT Results</vt:lpstr>
      <vt:lpstr>MAA Results</vt:lpstr>
      <vt:lpstr>MRNA Results</vt:lpstr>
      <vt:lpstr>MHK Results</vt:lpstr>
      <vt:lpstr>MOH Results</vt:lpstr>
      <vt:lpstr>TAP Results</vt:lpstr>
      <vt:lpstr>MDLZ Results</vt:lpstr>
      <vt:lpstr>MPWR Results</vt:lpstr>
      <vt:lpstr>MNST Results</vt:lpstr>
      <vt:lpstr>MCO Results</vt:lpstr>
      <vt:lpstr>MS Results</vt:lpstr>
      <vt:lpstr>MOS Results</vt:lpstr>
      <vt:lpstr>MSI Results</vt:lpstr>
      <vt:lpstr>MSCI Results</vt:lpstr>
      <vt:lpstr>NDAQ Results</vt:lpstr>
      <vt:lpstr>NTAP Results</vt:lpstr>
      <vt:lpstr>NFLX Results</vt:lpstr>
      <vt:lpstr>NEM Results</vt:lpstr>
      <vt:lpstr>NWSA Results</vt:lpstr>
      <vt:lpstr>NWS Results</vt:lpstr>
      <vt:lpstr>NEE Results</vt:lpstr>
      <vt:lpstr>NKE Results</vt:lpstr>
      <vt:lpstr>NI Results</vt:lpstr>
      <vt:lpstr>NDSN Results</vt:lpstr>
      <vt:lpstr>NSC Results</vt:lpstr>
      <vt:lpstr>NTRS Results</vt:lpstr>
      <vt:lpstr>NOC Results</vt:lpstr>
      <vt:lpstr>NCLH Results</vt:lpstr>
      <vt:lpstr>NRG Results</vt:lpstr>
      <vt:lpstr>NUE Results</vt:lpstr>
      <vt:lpstr>NVDA Results</vt:lpstr>
      <vt:lpstr>NVR Results</vt:lpstr>
      <vt:lpstr>NXPI Results</vt:lpstr>
      <vt:lpstr>ORLY Results</vt:lpstr>
      <vt:lpstr>OXY Results</vt:lpstr>
      <vt:lpstr>ODFL Results</vt:lpstr>
      <vt:lpstr>OMC Results</vt:lpstr>
      <vt:lpstr>ON Results</vt:lpstr>
      <vt:lpstr>OKE Results</vt:lpstr>
      <vt:lpstr>ORCL Results</vt:lpstr>
      <vt:lpstr>OTIS Results</vt:lpstr>
      <vt:lpstr>PCAR Results</vt:lpstr>
      <vt:lpstr>PKG Results</vt:lpstr>
      <vt:lpstr>PANW Results</vt:lpstr>
      <vt:lpstr>PARA Results</vt:lpstr>
      <vt:lpstr>PH Results</vt:lpstr>
      <vt:lpstr>PAYX Results</vt:lpstr>
      <vt:lpstr>PAYC Results</vt:lpstr>
      <vt:lpstr>PYPL Results</vt:lpstr>
      <vt:lpstr>PNR Results</vt:lpstr>
      <vt:lpstr>PEP Results</vt:lpstr>
      <vt:lpstr>PFE Results</vt:lpstr>
      <vt:lpstr>PCG Results</vt:lpstr>
      <vt:lpstr>PM Results</vt:lpstr>
      <vt:lpstr>PSX Results</vt:lpstr>
      <vt:lpstr>PNW Results</vt:lpstr>
      <vt:lpstr>PNC Results</vt:lpstr>
      <vt:lpstr>POOL Results</vt:lpstr>
      <vt:lpstr>PPG Results</vt:lpstr>
      <vt:lpstr>PPL Results</vt:lpstr>
      <vt:lpstr>PFG Results</vt:lpstr>
      <vt:lpstr>PG Results</vt:lpstr>
      <vt:lpstr>PGR Results</vt:lpstr>
      <vt:lpstr>PLD Results</vt:lpstr>
      <vt:lpstr>PRU Results</vt:lpstr>
      <vt:lpstr>PEG Results</vt:lpstr>
      <vt:lpstr>PTC Results</vt:lpstr>
      <vt:lpstr>PSA Results</vt:lpstr>
      <vt:lpstr>PHM Results</vt:lpstr>
      <vt:lpstr>QRVO Results</vt:lpstr>
      <vt:lpstr>PWR Results</vt:lpstr>
      <vt:lpstr>QCOM Results</vt:lpstr>
      <vt:lpstr>DGX Results</vt:lpstr>
      <vt:lpstr>RL Results</vt:lpstr>
      <vt:lpstr>RJF Results</vt:lpstr>
      <vt:lpstr>RTX Results</vt:lpstr>
      <vt:lpstr>O Results</vt:lpstr>
      <vt:lpstr>REG Results</vt:lpstr>
      <vt:lpstr>REGN Results</vt:lpstr>
      <vt:lpstr>RF Results</vt:lpstr>
      <vt:lpstr>RSG Results</vt:lpstr>
      <vt:lpstr>RMD Results</vt:lpstr>
      <vt:lpstr>RVTY Results</vt:lpstr>
      <vt:lpstr>ROK Results</vt:lpstr>
      <vt:lpstr>ROL Results</vt:lpstr>
      <vt:lpstr>ROP Results</vt:lpstr>
      <vt:lpstr>ROST Results</vt:lpstr>
      <vt:lpstr>RCL Results</vt:lpstr>
      <vt:lpstr>SPGI Results</vt:lpstr>
      <vt:lpstr>CRM Results</vt:lpstr>
      <vt:lpstr>SBAC Results</vt:lpstr>
      <vt:lpstr>SLB Results</vt:lpstr>
      <vt:lpstr>STX Results</vt:lpstr>
      <vt:lpstr>SRE Results</vt:lpstr>
      <vt:lpstr>NOW Results</vt:lpstr>
      <vt:lpstr>SHW Results</vt:lpstr>
      <vt:lpstr>SPG Results</vt:lpstr>
      <vt:lpstr>SWKS Results</vt:lpstr>
      <vt:lpstr>SJM Results</vt:lpstr>
      <vt:lpstr>SW Results</vt:lpstr>
      <vt:lpstr>SNA Results</vt:lpstr>
      <vt:lpstr>SOLV Results</vt:lpstr>
      <vt:lpstr>SO Results</vt:lpstr>
      <vt:lpstr>LUV Results</vt:lpstr>
      <vt:lpstr>SWK Results</vt:lpstr>
      <vt:lpstr>SBUX Results</vt:lpstr>
      <vt:lpstr>STT Results</vt:lpstr>
      <vt:lpstr>STLD Results</vt:lpstr>
      <vt:lpstr>STE Results</vt:lpstr>
      <vt:lpstr>SYK Results</vt:lpstr>
      <vt:lpstr>SMCI Results</vt:lpstr>
      <vt:lpstr>SYF Results</vt:lpstr>
      <vt:lpstr>SNPS Results</vt:lpstr>
      <vt:lpstr>SYY Results</vt:lpstr>
      <vt:lpstr>TMUS Results</vt:lpstr>
      <vt:lpstr>TROW Results</vt:lpstr>
      <vt:lpstr>TTWO Results</vt:lpstr>
      <vt:lpstr>TPR Results</vt:lpstr>
      <vt:lpstr>TRGP Results</vt:lpstr>
      <vt:lpstr>TGT Results</vt:lpstr>
      <vt:lpstr>TEL Results</vt:lpstr>
      <vt:lpstr>TDY Results</vt:lpstr>
      <vt:lpstr>TFX Results</vt:lpstr>
      <vt:lpstr>TER Results</vt:lpstr>
      <vt:lpstr>TSLA Results</vt:lpstr>
      <vt:lpstr>TXN Results</vt:lpstr>
      <vt:lpstr>TXT Results</vt:lpstr>
      <vt:lpstr>TMO Results</vt:lpstr>
      <vt:lpstr>TJX Results</vt:lpstr>
      <vt:lpstr>TSCO Results</vt:lpstr>
      <vt:lpstr>TT Results</vt:lpstr>
      <vt:lpstr>TDG Results</vt:lpstr>
      <vt:lpstr>TRV Results</vt:lpstr>
      <vt:lpstr>TRMB Results</vt:lpstr>
      <vt:lpstr>TFC Results</vt:lpstr>
      <vt:lpstr>TYL Results</vt:lpstr>
      <vt:lpstr>TSN Results</vt:lpstr>
      <vt:lpstr>USB Results</vt:lpstr>
      <vt:lpstr>UBER Results</vt:lpstr>
      <vt:lpstr>UDR Results</vt:lpstr>
      <vt:lpstr>ULTA Results</vt:lpstr>
      <vt:lpstr>UNP Results</vt:lpstr>
      <vt:lpstr>UAL Results</vt:lpstr>
      <vt:lpstr>UPS Results</vt:lpstr>
      <vt:lpstr>URI Results</vt:lpstr>
      <vt:lpstr>UNH Results</vt:lpstr>
      <vt:lpstr>UHS Results</vt:lpstr>
      <vt:lpstr>VLO Results</vt:lpstr>
      <vt:lpstr>VTR Results</vt:lpstr>
      <vt:lpstr>VLTO Results</vt:lpstr>
      <vt:lpstr>VRSN Results</vt:lpstr>
      <vt:lpstr>VRSK Results</vt:lpstr>
      <vt:lpstr>VZ Results</vt:lpstr>
      <vt:lpstr>VRTX Results</vt:lpstr>
      <vt:lpstr>VTRS Results</vt:lpstr>
      <vt:lpstr>VICI Results</vt:lpstr>
      <vt:lpstr>V Results</vt:lpstr>
      <vt:lpstr>VST Results</vt:lpstr>
      <vt:lpstr>VMC Results</vt:lpstr>
      <vt:lpstr>WRB Results</vt:lpstr>
      <vt:lpstr>GWW Results</vt:lpstr>
      <vt:lpstr>WAB Results</vt:lpstr>
      <vt:lpstr>WBA Results</vt:lpstr>
      <vt:lpstr>WMT Results</vt:lpstr>
      <vt:lpstr>DIS Results</vt:lpstr>
      <vt:lpstr>WBD Results</vt:lpstr>
      <vt:lpstr>WM Results</vt:lpstr>
      <vt:lpstr>WAT Results</vt:lpstr>
      <vt:lpstr>WEC Results</vt:lpstr>
      <vt:lpstr>WFC Results</vt:lpstr>
      <vt:lpstr>WELL Results</vt:lpstr>
      <vt:lpstr>WST Results</vt:lpstr>
      <vt:lpstr>WDC Results</vt:lpstr>
      <vt:lpstr>WY Results</vt:lpstr>
      <vt:lpstr>WMB Results</vt:lpstr>
      <vt:lpstr>WTW Results</vt:lpstr>
      <vt:lpstr>WYNN Results</vt:lpstr>
      <vt:lpstr>XEL Results</vt:lpstr>
      <vt:lpstr>XYL Results</vt:lpstr>
      <vt:lpstr>YUM Results</vt:lpstr>
      <vt:lpstr>ZBRA Results</vt:lpstr>
      <vt:lpstr>ZBH Results</vt:lpstr>
      <vt:lpstr>ZTS Results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2024-09-06T03:05:02Z</dcterms:created>
  <dcterms:modified xsi:type="dcterms:W3CDTF">2024-09-08T20:08:33Z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b465995-1e16-4d2c-8aa3-df99c5336b9f_Enabled">
    <vt:lpwstr>true</vt:lpwstr>
  </property>
  <property fmtid="{D5CDD505-2E9C-101B-9397-08002B2CF9AE}" pid="3" name="MSIP_Label_eb465995-1e16-4d2c-8aa3-df99c5336b9f_SetDate">
    <vt:lpwstr>2024-09-08T20:00:25Z</vt:lpwstr>
  </property>
  <property fmtid="{D5CDD505-2E9C-101B-9397-08002B2CF9AE}" pid="4" name="MSIP_Label_eb465995-1e16-4d2c-8aa3-df99c5336b9f_Method">
    <vt:lpwstr>Standard</vt:lpwstr>
  </property>
  <property fmtid="{D5CDD505-2E9C-101B-9397-08002B2CF9AE}" pid="5" name="MSIP_Label_eb465995-1e16-4d2c-8aa3-df99c5336b9f_Name">
    <vt:lpwstr>defa4170-0d19-0005-0004-bc88714345d2</vt:lpwstr>
  </property>
  <property fmtid="{D5CDD505-2E9C-101B-9397-08002B2CF9AE}" pid="6" name="MSIP_Label_eb465995-1e16-4d2c-8aa3-df99c5336b9f_SiteId">
    <vt:lpwstr>6bf58b3e-f2b0-4446-ba92-b4e32750787c</vt:lpwstr>
  </property>
  <property fmtid="{D5CDD505-2E9C-101B-9397-08002B2CF9AE}" pid="7" name="MSIP_Label_eb465995-1e16-4d2c-8aa3-df99c5336b9f_ActionId">
    <vt:lpwstr>a6f3095f-5184-4c4c-beec-91b851be53c8</vt:lpwstr>
  </property>
  <property fmtid="{D5CDD505-2E9C-101B-9397-08002B2CF9AE}" pid="8" name="MSIP_Label_eb465995-1e16-4d2c-8aa3-df99c5336b9f_ContentBits">
    <vt:lpwstr>0</vt:lpwstr>
  </property>
</Properties>
</file>