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3"/>
    <sheet state="visible" name="Paste" sheetId="2" r:id="rId4"/>
    <sheet state="visible" name="Profile" sheetId="3" r:id="rId5"/>
    <sheet state="visible" name="Edit Profile" sheetId="4" r:id="rId6"/>
    <sheet state="visible" name="Community" sheetId="5" r:id="rId7"/>
    <sheet state="visible" name="Update Password" sheetId="6" r:id="rId8"/>
    <sheet state="visible" name="Leader Board" sheetId="7" r:id="rId9"/>
    <sheet state="visible" name="Sign In Account" sheetId="8" r:id="rId10"/>
  </sheets>
  <definedNames/>
  <calcPr/>
</workbook>
</file>

<file path=xl/sharedStrings.xml><?xml version="1.0" encoding="utf-8"?>
<sst xmlns="http://schemas.openxmlformats.org/spreadsheetml/2006/main" count="268" uniqueCount="169">
  <si>
    <t>Author</t>
  </si>
  <si>
    <t>Duc Ngo</t>
  </si>
  <si>
    <t>Date</t>
  </si>
  <si>
    <t>#</t>
  </si>
  <si>
    <t>INPUT</t>
  </si>
  <si>
    <t>OUTPUT</t>
  </si>
  <si>
    <t>TESTCASES</t>
  </si>
  <si>
    <t>Click button play</t>
  </si>
  <si>
    <t>Vào được màn hình player và xem được đúng nội dung video</t>
  </si>
  <si>
    <t>1+2+3=2+3</t>
  </si>
  <si>
    <t>Click vào vị trí bất kì trên screen video</t>
  </si>
  <si>
    <t>Pause/Play/ Mở rộng thực hiện được</t>
  </si>
  <si>
    <t>1,2&amp;3+4=2+3</t>
  </si>
  <si>
    <t>Xoay ngang điện thoại</t>
  </si>
  <si>
    <t>Xoay màn hình</t>
  </si>
  <si>
    <t>Click vào Pause trên video</t>
  </si>
  <si>
    <t>Vào màn hình ghi âm</t>
  </si>
  <si>
    <t>Click vào Play trên video</t>
  </si>
  <si>
    <t>Không vào được màn hình player</t>
  </si>
  <si>
    <t>Click nút mở rộng trên video</t>
  </si>
  <si>
    <t>Video không tải được</t>
  </si>
  <si>
    <t>Sử dụng một tài khoản khác để xem</t>
  </si>
  <si>
    <t>Chạy nhầm nội dung video khác</t>
  </si>
  <si>
    <t>Mở mạng</t>
  </si>
  <si>
    <t>Bạn bè không thể xem được video của mình(dù để ở chế độ công khai)</t>
  </si>
  <si>
    <t>Tắt mạng</t>
  </si>
  <si>
    <t>Bạn bè có thể xem được video của mình( dù để ở chế độ riêng tư)</t>
  </si>
  <si>
    <t>Không click được vào button " play"</t>
  </si>
  <si>
    <t>Không xem được video của bạn bè đăng lên</t>
  </si>
  <si>
    <t>Không Click vào Pause trên video</t>
  </si>
  <si>
    <t>Không thực hiện được pause</t>
  </si>
  <si>
    <t>Không Click vào Play trên video</t>
  </si>
  <si>
    <t>Không thực hiện được play</t>
  </si>
  <si>
    <t>Không Click nút mở rộng trên video</t>
  </si>
  <si>
    <t>Không thực hiện được mở rộng</t>
  </si>
  <si>
    <t>Vào màn hình player</t>
  </si>
  <si>
    <t>"Kết nối mạng không có, Xin hãy thử lại"</t>
  </si>
  <si>
    <t>Không xem được vid</t>
  </si>
  <si>
    <t>Không xoay được màn hình</t>
  </si>
  <si>
    <t>FORMULAR</t>
  </si>
  <si>
    <t>PATTERN</t>
  </si>
  <si>
    <t>JOIN(" &amp; ", ARRAYFORMULA(VLOOKUP(SPLIT(INDEX(SPLIT(Y3,"="),0,2),"+"),A3:B26,2)))</t>
  </si>
  <si>
    <t>1 &gt; 2 &gt; 3 =&gt; 2 &amp; 3</t>
  </si>
  <si>
    <t>JOIN(" OR ", ARRAYFORMULA(VLOOKUP(SPLIT(INDEX(SPLIT(INDEX(SPLIT(Y4,"="),0,1),"&amp;"),0,1), ","),A3:B26,2)))</t>
  </si>
  <si>
    <t>//1 or 2 &gt; 3 &gt; 4 =&gt; 2 &amp; 3</t>
  </si>
  <si>
    <t>JOIN(" &gt; ", ARRAYFORMULA(VLOOKUP(SPLIT(INDEX(SPLIT(INDEX(SPLIT(Y4,"="),0,1),"&amp;"),0,2),"+"),A3:B26,2)))</t>
  </si>
  <si>
    <t>hân</t>
  </si>
  <si>
    <t>Hân123</t>
  </si>
  <si>
    <t>abc abc abc</t>
  </si>
  <si>
    <t>!@#$%%</t>
  </si>
  <si>
    <t>Thuy Nguyen</t>
  </si>
  <si>
    <t>Nguyen Thuy</t>
  </si>
  <si>
    <t>Name= Jonh</t>
  </si>
  <si>
    <t>Sửa được tên</t>
  </si>
  <si>
    <t>3+24+25= 1</t>
  </si>
  <si>
    <t>Name= Hoaanhdaonoromoikhimuaxuanden</t>
  </si>
  <si>
    <t>Sửa được password</t>
  </si>
  <si>
    <t>9+24+25=1</t>
  </si>
  <si>
    <t>Name= Hoa anh dao no ro moi khi mua xuan den</t>
  </si>
  <si>
    <t>Sửa được cả Tên và Password</t>
  </si>
  <si>
    <t>Name= HHH HHH</t>
  </si>
  <si>
    <t>Tên không hợp lệ</t>
  </si>
  <si>
    <t>Name= HHHHHHHH</t>
  </si>
  <si>
    <t>Password không hợp lệ</t>
  </si>
  <si>
    <t>Name= H:(( h:((</t>
  </si>
  <si>
    <t>Tên và Password không hợp lệ</t>
  </si>
  <si>
    <t>Name= ny:?&gt;&lt; ny:?&gt;&lt;</t>
  </si>
  <si>
    <t>Vào được edit avatar</t>
  </si>
  <si>
    <t>Name= LAM LAM"+"</t>
  </si>
  <si>
    <t>Đăng xuất được</t>
  </si>
  <si>
    <t>Name= LY llllllly xyyyyy</t>
  </si>
  <si>
    <t>Không Đăng xuất được</t>
  </si>
  <si>
    <t>Name= Hoa anh đào nở rộ mỗi khi xuân đến</t>
  </si>
  <si>
    <t>Kiểm tra lại kết nối mạng của bạn</t>
  </si>
  <si>
    <t>Name= ly666 666 6 6 6 6</t>
  </si>
  <si>
    <t>Name= 88888888 88888888</t>
  </si>
  <si>
    <t>Name= ...hoa...hoa</t>
  </si>
  <si>
    <t>Password= 123#123</t>
  </si>
  <si>
    <t>Password=abc123</t>
  </si>
  <si>
    <t>Password=abcabc</t>
  </si>
  <si>
    <t>Password= H 1 2 3 H</t>
  </si>
  <si>
    <t>Password=Abcabc</t>
  </si>
  <si>
    <t>Password=Hoa anh dao 1</t>
  </si>
  <si>
    <t>Password= HHHHHHHH</t>
  </si>
  <si>
    <t>Password= 123456Ha</t>
  </si>
  <si>
    <t>Password= hân</t>
  </si>
  <si>
    <t>Click button Lưu</t>
  </si>
  <si>
    <t>Bật mạng</t>
  </si>
  <si>
    <t>Click button đăng xuất</t>
  </si>
  <si>
    <t>Van Nguyen</t>
  </si>
  <si>
    <t xml:space="preserve"> Xem đúng nội dung video</t>
  </si>
  <si>
    <t>8+1+14 =1</t>
  </si>
  <si>
    <t>Pause thực hiện được</t>
  </si>
  <si>
    <t>8+2+14 =1</t>
  </si>
  <si>
    <t>8+1+14+6+3 = 3</t>
  </si>
  <si>
    <t>8+1+15=4+14</t>
  </si>
  <si>
    <t>8+2+15=4+14</t>
  </si>
  <si>
    <t xml:space="preserve"> 1+14+9 = 5+14</t>
  </si>
  <si>
    <t>8+1+14+16 = 6</t>
  </si>
  <si>
    <t>8+7+1+14=5+7</t>
  </si>
  <si>
    <t>8+7+1+14+1=8</t>
  </si>
  <si>
    <t>8+1+14=5+9</t>
  </si>
  <si>
    <t>Không Click được vào Pause trên video</t>
  </si>
  <si>
    <t>8+2+14+6+3 = 3</t>
  </si>
  <si>
    <t>Không Click được vào Play trên video</t>
  </si>
  <si>
    <t xml:space="preserve"> 2+14+9 = 5+14</t>
  </si>
  <si>
    <t>Không Click được vào nút mở rộng trên video</t>
  </si>
  <si>
    <t>8+2+14+16 = 6</t>
  </si>
  <si>
    <t>8+7+2+14=5+7</t>
  </si>
  <si>
    <t>8+7+2+14+1=8</t>
  </si>
  <si>
    <t>Hiển thị nội dung vid khác</t>
  </si>
  <si>
    <t>Play thực hiện được</t>
  </si>
  <si>
    <t>8+2+14=5+9</t>
  </si>
  <si>
    <t>Mở rộng thực hiện được</t>
  </si>
  <si>
    <t>8+1+14+12=1+10</t>
  </si>
  <si>
    <t>8+1+14+12=1+11</t>
  </si>
  <si>
    <t>Nhật Nguyễn</t>
  </si>
  <si>
    <t xml:space="preserve">Mật khẩu có mã hóa thành *** </t>
  </si>
  <si>
    <t>Mật khẩu đúng</t>
  </si>
  <si>
    <t>11+9+8+1+10=1</t>
  </si>
  <si>
    <t>Password = abc</t>
  </si>
  <si>
    <t>Mật khẩu sai</t>
  </si>
  <si>
    <t>11+9+6+10=2</t>
  </si>
  <si>
    <t>Password = 123</t>
  </si>
  <si>
    <t>11+9+2+1+10=2</t>
  </si>
  <si>
    <t>Password = ^^*@#</t>
  </si>
  <si>
    <t>11+9+3+1+10=2</t>
  </si>
  <si>
    <t>Password = 123abc456deg</t>
  </si>
  <si>
    <t>11+9+4+1+10=2</t>
  </si>
  <si>
    <t>Password = nhiều space</t>
  </si>
  <si>
    <t>11+9+5+1+10=2</t>
  </si>
  <si>
    <t>Password = 123@</t>
  </si>
  <si>
    <t>11+9+7+1+10=2</t>
  </si>
  <si>
    <t>Password đăng kí =Abc123</t>
  </si>
  <si>
    <t>11+9+13+1+10=2</t>
  </si>
  <si>
    <t>Name đăng kí = a@gmail.com</t>
  </si>
  <si>
    <t>Bấm đăng nhập</t>
  </si>
  <si>
    <t>Có mạng</t>
  </si>
  <si>
    <t xml:space="preserve">Không có mạng                                                                        </t>
  </si>
  <si>
    <t>Password = abc@</t>
  </si>
  <si>
    <t>Click button tìm kiếm</t>
  </si>
  <si>
    <t>Tìm kiếm thực hiện được</t>
  </si>
  <si>
    <t>5+1=1</t>
  </si>
  <si>
    <t>Click button kết bạn</t>
  </si>
  <si>
    <t>Kết bạn thực hiện được</t>
  </si>
  <si>
    <t>5+2=2</t>
  </si>
  <si>
    <t>Click theo dõi</t>
  </si>
  <si>
    <t xml:space="preserve">Chức năng giống bản build </t>
  </si>
  <si>
    <t>5+3=3</t>
  </si>
  <si>
    <t>Click mọi người</t>
  </si>
  <si>
    <t xml:space="preserve">Điểm xếp hạng đúng </t>
  </si>
  <si>
    <t>5+4=3</t>
  </si>
  <si>
    <t xml:space="preserve">Có mạng </t>
  </si>
  <si>
    <t xml:space="preserve">Được cập nhật </t>
  </si>
  <si>
    <t>5+4=4</t>
  </si>
  <si>
    <t>Không có mạng</t>
  </si>
  <si>
    <t>Khoảng cách điểm</t>
  </si>
  <si>
    <t>5+3=5</t>
  </si>
  <si>
    <t>Lượt xem rỗng</t>
  </si>
  <si>
    <t>5+4=5</t>
  </si>
  <si>
    <t>Tìm kiếm không thực hiện được</t>
  </si>
  <si>
    <t>5+4=6</t>
  </si>
  <si>
    <t>Kết bạn không thực hiện được</t>
  </si>
  <si>
    <t>5+3=7</t>
  </si>
  <si>
    <t>5+4=7</t>
  </si>
  <si>
    <t>5+1 =8</t>
  </si>
  <si>
    <t>6+1 =8</t>
  </si>
  <si>
    <t>5+1 =9</t>
  </si>
  <si>
    <t>6+1 =9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</si>
</sst>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</font>
    <font>
      <b/>
    </font>
    <font/>
    <font>
      <sz val="11.0"/>
      <color rgb="FF000000"/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C5D9F1"/>
        <bgColor rgb="FFC5D9F1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2" fillId="0" fontId="1" numFmtId="0" xfId="0" applyAlignment="1" applyBorder="1" applyFont="1">
      <alignment horizontal="left" readingOrder="0" vertical="center"/>
    </xf>
    <xf borderId="2" fillId="0" fontId="1" numFmtId="164" xfId="0" applyAlignment="1" applyBorder="1" applyFont="1" applyNumberFormat="1">
      <alignment horizontal="left" readingOrder="0"/>
    </xf>
    <xf borderId="1" fillId="0" fontId="1" numFmtId="0" xfId="0" applyBorder="1" applyFont="1"/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 shrinkToFit="0" wrapText="0"/>
    </xf>
    <xf borderId="2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 readingOrder="0" shrinkToFit="0" wrapText="0"/>
    </xf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readingOrder="0" vertical="center"/>
    </xf>
    <xf borderId="7" fillId="0" fontId="2" numFmtId="0" xfId="0" applyBorder="1" applyFont="1"/>
    <xf borderId="8" fillId="0" fontId="2" numFmtId="0" xfId="0" applyBorder="1" applyFont="1"/>
    <xf borderId="7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readingOrder="0" vertical="center"/>
    </xf>
    <xf borderId="7" fillId="0" fontId="2" numFmtId="0" xfId="0" applyAlignment="1" applyBorder="1" applyFont="1">
      <alignment vertical="center"/>
    </xf>
    <xf borderId="6" fillId="0" fontId="2" numFmtId="0" xfId="0" applyAlignment="1" applyBorder="1" applyFont="1">
      <alignment horizontal="left" readingOrder="0" vertical="center"/>
    </xf>
    <xf borderId="6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readingOrder="0" vertical="center"/>
    </xf>
    <xf borderId="10" fillId="0" fontId="2" numFmtId="0" xfId="0" applyBorder="1" applyFont="1"/>
    <xf borderId="11" fillId="0" fontId="2" numFmtId="0" xfId="0" applyBorder="1" applyFont="1"/>
    <xf borderId="10" fillId="0" fontId="2" numFmtId="0" xfId="0" applyAlignment="1" applyBorder="1" applyFont="1">
      <alignment vertical="center"/>
    </xf>
    <xf borderId="12" fillId="0" fontId="2" numFmtId="0" xfId="0" applyAlignment="1" applyBorder="1" applyFont="1">
      <alignment horizontal="left" readingOrder="0" vertical="center"/>
    </xf>
    <xf borderId="12" fillId="0" fontId="2" numFmtId="0" xfId="0" applyAlignment="1" applyBorder="1" applyFont="1">
      <alignment readingOrder="0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readingOrder="0" vertical="center"/>
    </xf>
    <xf borderId="15" fillId="0" fontId="2" numFmtId="0" xfId="0" applyBorder="1" applyFont="1"/>
    <xf borderId="16" fillId="0" fontId="2" numFmtId="0" xfId="0" applyBorder="1" applyFont="1"/>
    <xf borderId="15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readingOrder="0" vertical="center"/>
    </xf>
    <xf borderId="15" fillId="0" fontId="2" numFmtId="0" xfId="0" applyAlignment="1" applyBorder="1" applyFont="1">
      <alignment vertical="center"/>
    </xf>
    <xf borderId="14" fillId="0" fontId="2" numFmtId="0" xfId="0" applyAlignment="1" applyBorder="1" applyFont="1">
      <alignment horizontal="left" readingOrder="0" vertical="center"/>
    </xf>
    <xf borderId="17" fillId="0" fontId="2" numFmtId="0" xfId="0" applyAlignment="1" applyBorder="1" applyFont="1">
      <alignment horizontal="left" readingOrder="0" shrinkToFit="0" vertical="center" wrapText="1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Alignment="1" applyBorder="1" applyFont="1">
      <alignment horizontal="center" readingOrder="0" vertical="center"/>
    </xf>
    <xf borderId="20" fillId="0" fontId="2" numFmtId="0" xfId="0" applyAlignment="1" applyBorder="1" applyFont="1">
      <alignment readingOrder="0"/>
    </xf>
    <xf borderId="20" fillId="0" fontId="2" numFmtId="0" xfId="0" applyAlignment="1" applyBorder="1" applyFont="1">
      <alignment horizontal="center" vertical="center"/>
    </xf>
    <xf borderId="20" fillId="0" fontId="2" numFmtId="0" xfId="0" applyBorder="1" applyFont="1"/>
    <xf borderId="20" fillId="0" fontId="2" numFmtId="0" xfId="0" applyAlignment="1" applyBorder="1" applyFont="1">
      <alignment horizontal="left" readingOrder="0"/>
    </xf>
    <xf borderId="21" fillId="0" fontId="2" numFmtId="0" xfId="0" applyAlignment="1" applyBorder="1" applyFont="1">
      <alignment horizontal="left" readingOrder="0" shrinkToFit="0" wrapText="0"/>
    </xf>
    <xf borderId="20" fillId="0" fontId="2" numFmtId="0" xfId="0" applyAlignment="1" applyBorder="1" applyFont="1">
      <alignment horizontal="left" readingOrder="0" shrinkToFit="0" wrapText="0"/>
    </xf>
    <xf borderId="6" fillId="0" fontId="2" numFmtId="0" xfId="0" applyAlignment="1" applyBorder="1" applyFont="1">
      <alignment horizontal="left" readingOrder="0" shrinkToFit="0" wrapText="0"/>
    </xf>
    <xf borderId="21" fillId="0" fontId="2" numFmtId="0" xfId="0" applyAlignment="1" applyBorder="1" applyFont="1">
      <alignment readingOrder="0"/>
    </xf>
    <xf borderId="21" fillId="0" fontId="2" numFmtId="0" xfId="0" applyAlignment="1" applyBorder="1" applyFont="1">
      <alignment horizontal="center" vertical="center"/>
    </xf>
    <xf borderId="21" fillId="0" fontId="2" numFmtId="0" xfId="0" applyBorder="1" applyFont="1"/>
    <xf borderId="21" fillId="0" fontId="2" numFmtId="0" xfId="0" applyAlignment="1" applyBorder="1" applyFont="1">
      <alignment horizontal="left"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shrinkToFit="0" vertical="bottom" wrapText="0"/>
    </xf>
    <xf borderId="0" fillId="2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left" readingOrder="0"/>
    </xf>
    <xf borderId="7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readingOrder="0"/>
    </xf>
    <xf borderId="12" fillId="0" fontId="2" numFmtId="0" xfId="0" applyAlignment="1" applyBorder="1" applyFont="1">
      <alignment horizontal="left" readingOrder="0"/>
    </xf>
    <xf borderId="10" fillId="0" fontId="2" numFmtId="0" xfId="0" applyAlignment="1" applyBorder="1" applyFont="1">
      <alignment horizontal="center"/>
    </xf>
    <xf borderId="12" fillId="0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14" fillId="0" fontId="2" numFmtId="0" xfId="0" applyAlignment="1" applyBorder="1" applyFont="1">
      <alignment horizontal="left" readingOrder="0"/>
    </xf>
    <xf borderId="15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5" width="3.86"/>
    <col customWidth="1" min="56" max="56" width="3.57"/>
  </cols>
  <sheetData>
    <row r="1">
      <c r="A1" s="1"/>
      <c r="B1" s="2" t="s">
        <v>0</v>
      </c>
      <c r="C1" s="3"/>
      <c r="D1" s="4"/>
      <c r="E1" s="2" t="s">
        <v>1</v>
      </c>
      <c r="F1" s="3"/>
      <c r="G1" s="3"/>
      <c r="H1" s="3"/>
      <c r="I1" s="3"/>
      <c r="J1" s="3"/>
      <c r="K1" s="4"/>
      <c r="L1" s="1"/>
      <c r="M1" s="5" t="s">
        <v>2</v>
      </c>
      <c r="N1" s="3"/>
      <c r="O1" s="4"/>
      <c r="P1" s="6">
        <v>43111.0</v>
      </c>
      <c r="Q1" s="3"/>
      <c r="R1" s="3"/>
      <c r="S1" s="3"/>
      <c r="T1" s="3"/>
      <c r="U1" s="3"/>
      <c r="V1" s="3"/>
      <c r="W1" s="4"/>
      <c r="X1" s="7"/>
      <c r="Y1" s="8"/>
      <c r="Z1" s="8"/>
      <c r="AA1" s="8"/>
      <c r="AB1" s="8"/>
      <c r="AC1" s="8"/>
      <c r="AD1" s="8"/>
      <c r="AE1" s="8"/>
      <c r="AF1" s="8"/>
      <c r="AG1" s="8"/>
      <c r="AH1" s="9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</row>
    <row r="2">
      <c r="A2" s="1" t="s">
        <v>3</v>
      </c>
      <c r="B2" s="2" t="s">
        <v>4</v>
      </c>
      <c r="C2" s="3"/>
      <c r="D2" s="3"/>
      <c r="E2" s="3"/>
      <c r="F2" s="3"/>
      <c r="G2" s="3"/>
      <c r="H2" s="3"/>
      <c r="I2" s="3"/>
      <c r="J2" s="3"/>
      <c r="K2" s="4"/>
      <c r="L2" s="1"/>
      <c r="M2" s="1" t="s">
        <v>3</v>
      </c>
      <c r="N2" s="2" t="s">
        <v>5</v>
      </c>
      <c r="O2" s="3"/>
      <c r="P2" s="3"/>
      <c r="Q2" s="3"/>
      <c r="R2" s="3"/>
      <c r="S2" s="3"/>
      <c r="T2" s="3"/>
      <c r="U2" s="3"/>
      <c r="V2" s="3"/>
      <c r="W2" s="4"/>
      <c r="X2" s="7"/>
      <c r="Y2" s="11" t="s">
        <v>6</v>
      </c>
      <c r="Z2" s="3"/>
      <c r="AA2" s="3"/>
      <c r="AB2" s="3"/>
      <c r="AC2" s="3"/>
      <c r="AD2" s="3"/>
      <c r="AE2" s="3"/>
      <c r="AF2" s="3"/>
      <c r="AG2" s="4"/>
      <c r="AH2" s="9" t="s">
        <v>3</v>
      </c>
      <c r="AI2" s="12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4"/>
    </row>
    <row r="3">
      <c r="A3" s="13">
        <v>1.0</v>
      </c>
      <c r="B3" s="14" t="s">
        <v>7</v>
      </c>
      <c r="C3" s="15"/>
      <c r="D3" s="15"/>
      <c r="E3" s="15"/>
      <c r="F3" s="15"/>
      <c r="G3" s="15"/>
      <c r="H3" s="15"/>
      <c r="I3" s="15"/>
      <c r="J3" s="15"/>
      <c r="K3" s="16"/>
      <c r="L3" s="17"/>
      <c r="M3" s="13">
        <v>1.0</v>
      </c>
      <c r="N3" s="18" t="s">
        <v>8</v>
      </c>
      <c r="O3" s="15"/>
      <c r="P3" s="15"/>
      <c r="Q3" s="15"/>
      <c r="R3" s="15"/>
      <c r="S3" s="15"/>
      <c r="T3" s="15"/>
      <c r="U3" s="15"/>
      <c r="V3" s="15"/>
      <c r="W3" s="16"/>
      <c r="X3" s="19"/>
      <c r="Y3" s="20" t="s">
        <v>9</v>
      </c>
      <c r="Z3" s="15"/>
      <c r="AA3" s="15"/>
      <c r="AB3" s="15"/>
      <c r="AC3" s="15"/>
      <c r="AD3" s="15"/>
      <c r="AE3" s="15"/>
      <c r="AF3" s="15"/>
      <c r="AG3" s="16"/>
      <c r="AH3" s="17">
        <v>1.0</v>
      </c>
      <c r="AI3" s="21" t="str">
        <f>IFERROR(__xludf.DUMMYFUNCTION("IF(ISERROR(FIND(""&amp;"",Y3)),JOIN("" =&gt; "", JOIN("" &gt; "", ARRAYFORMULA(VLOOKUP(ARRAYFORMULA(SPLIT(INDEX(SPLIT(Y3,""=""),0,1),""+"")),$A$3:$B$27,2))), JOIN("" &amp; "", ARRAYFORMULA(VLOOKUP(ARRAYFORMULA(SPLIT(INDEX(SPLIT(Y3,""=""),0,2),""+"")),$M$3:$N$27,2)))),J"&amp;"OIN("" =&gt; "", JOIN("" &gt; "", JOIN("" / "", ARRAYFORMULA(VLOOKUP(SPLIT(INDEX(SPLIT(INDEX(SPLIT(Y3,""=""),0,1),""&amp;""),0,1), "",""),$A$3:$B$27,2))), JOIN("" &gt; "", ARRAYFORMULA(VLOOKUP(SPLIT(INDEX(SPLIT(INDEX(SPLIT(Y3,""=""),0,1),""&amp;""),0,2),""+""),$A$3:$B$27,"&amp;"2)))), JOIN("" &amp; "", ARRAYFORMULA(VLOOKUP(SPLIT(INDEX(SPLIT(Y3,""=""),0,2),""+""),$A$3:$B$27,2)))))"),"Click button play &gt; Click vào vị trí bất kì trên screen video &gt; Xoay ngang điện thoại =&gt; Pause/Play/ Mở rộng thực hiện được &amp; Xoay màn hình")</f>
        <v>Click button play &gt; Click vào vị trí bất kì trên screen video &gt; Xoay ngang điện thoại =&gt; Pause/Play/ Mở rộng thực hiện được &amp; Xoay màn hình</v>
      </c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6"/>
    </row>
    <row r="4">
      <c r="A4" s="22">
        <f t="shared" ref="A4:A28" si="1">A3+1</f>
        <v>2</v>
      </c>
      <c r="B4" s="14" t="s">
        <v>10</v>
      </c>
      <c r="C4" s="15"/>
      <c r="D4" s="15"/>
      <c r="E4" s="15"/>
      <c r="F4" s="15"/>
      <c r="G4" s="15"/>
      <c r="H4" s="15"/>
      <c r="I4" s="15"/>
      <c r="J4" s="15"/>
      <c r="K4" s="16"/>
      <c r="L4" s="23"/>
      <c r="M4" s="22">
        <f t="shared" ref="M4:M28" si="2">M3+1</f>
        <v>2</v>
      </c>
      <c r="N4" s="24" t="s">
        <v>11</v>
      </c>
      <c r="O4" s="25"/>
      <c r="P4" s="25"/>
      <c r="Q4" s="25"/>
      <c r="R4" s="25"/>
      <c r="S4" s="25"/>
      <c r="T4" s="25"/>
      <c r="U4" s="25"/>
      <c r="V4" s="25"/>
      <c r="W4" s="26"/>
      <c r="X4" s="27"/>
      <c r="Y4" s="28" t="s">
        <v>12</v>
      </c>
      <c r="Z4" s="25"/>
      <c r="AA4" s="25"/>
      <c r="AB4" s="25"/>
      <c r="AC4" s="25"/>
      <c r="AD4" s="25"/>
      <c r="AE4" s="25"/>
      <c r="AF4" s="25"/>
      <c r="AG4" s="26"/>
      <c r="AH4" s="23">
        <f t="shared" ref="AH4:AH28" si="3">AH3+1</f>
        <v>2</v>
      </c>
      <c r="AI4" s="21" t="str">
        <f>IFERROR(__xludf.DUMMYFUNCTION("IF(ISERROR(FIND(""&amp;"",Y4)),JOIN("" =&gt; "", JOIN("" &gt; "", ARRAYFORMULA(VLOOKUP(ARRAYFORMULA(SPLIT(INDEX(SPLIT(Y4,""=""),0,1),""+"")),$A$3:$B$27,2))), JOIN("" &amp; "", ARRAYFORMULA(VLOOKUP(ARRAYFORMULA(SPLIT(INDEX(SPLIT(Y4,""=""),0,2),""+"")),$M$3:$N$27,2)))),J"&amp;"OIN("" =&gt; "", JOIN("" &gt; "", JOIN("" / "", ARRAYFORMULA(VLOOKUP(SPLIT(INDEX(SPLIT(INDEX(SPLIT(Y4,""=""),0,1),""&amp;""),0,1), "",""),$A$3:$B$27,2))), JOIN("" &gt; "", ARRAYFORMULA(VLOOKUP(SPLIT(INDEX(SPLIT(INDEX(SPLIT(Y4,""=""),0,1),""&amp;""),0,2),""+""),$A$3:$B$27,"&amp;"2)))), JOIN("" &amp; "", ARRAYFORMULA(VLOOKUP(SPLIT(INDEX(SPLIT(Y4,""=""),0,2),""+""),$A$3:$B$27,2)))))"),"Click button play / Click vào vị trí bất kì trên screen video &gt; Xoay ngang điện thoại &gt; Click vào Pause trên video =&gt; Click vào vị trí bất kì trên screen video &amp; Xoay ngang điện thoại")</f>
        <v>Click button play / Click vào vị trí bất kì trên screen video &gt; Xoay ngang điện thoại &gt; Click vào Pause trên video =&gt; Click vào vị trí bất kì trên screen video &amp; Xoay ngang điện thoại</v>
      </c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6"/>
    </row>
    <row r="5">
      <c r="A5" s="22">
        <f t="shared" si="1"/>
        <v>3</v>
      </c>
      <c r="B5" s="14" t="s">
        <v>13</v>
      </c>
      <c r="C5" s="15"/>
      <c r="D5" s="15"/>
      <c r="E5" s="15"/>
      <c r="F5" s="15"/>
      <c r="G5" s="15"/>
      <c r="H5" s="15"/>
      <c r="I5" s="15"/>
      <c r="J5" s="15"/>
      <c r="K5" s="16"/>
      <c r="L5" s="23"/>
      <c r="M5" s="22">
        <f t="shared" si="2"/>
        <v>3</v>
      </c>
      <c r="N5" s="24" t="s">
        <v>14</v>
      </c>
      <c r="O5" s="25"/>
      <c r="P5" s="25"/>
      <c r="Q5" s="25"/>
      <c r="R5" s="25"/>
      <c r="S5" s="25"/>
      <c r="T5" s="25"/>
      <c r="U5" s="25"/>
      <c r="V5" s="25"/>
      <c r="W5" s="26"/>
      <c r="X5" s="27"/>
      <c r="Y5" s="28"/>
      <c r="Z5" s="25"/>
      <c r="AA5" s="25"/>
      <c r="AB5" s="25"/>
      <c r="AC5" s="25"/>
      <c r="AD5" s="25"/>
      <c r="AE5" s="25"/>
      <c r="AF5" s="25"/>
      <c r="AG5" s="26"/>
      <c r="AH5" s="23">
        <f t="shared" si="3"/>
        <v>3</v>
      </c>
      <c r="AI5" s="21" t="str">
        <f>IFERROR(__xludf.DUMMYFUNCTION("IF(ISERROR(FIND(""&amp;"",Y5)),JOIN("" =&gt; "", JOIN("" &gt; "", ARRAYFORMULA(VLOOKUP(ARRAYFORMULA(SPLIT(INDEX(SPLIT(Y5,""=""),0,1),""+"")),$A$3:$B$27,2))), JOIN("" &amp; "", ARRAYFORMULA(VLOOKUP(ARRAYFORMULA(SPLIT(INDEX(SPLIT(Y5,""=""),0,2),""+"")),$M$3:$N$27,2)))),J"&amp;"OIN("" =&gt; "", JOIN("" &gt; "", JOIN("" / "", ARRAYFORMULA(VLOOKUP(SPLIT(INDEX(SPLIT(INDEX(SPLIT(Y5,""=""),0,1),""&amp;""),0,1), "",""),$A$3:$B$27,2))), JOIN("" &gt; "", ARRAYFORMULA(VLOOKUP(SPLIT(INDEX(SPLIT(INDEX(SPLIT(Y5,""=""),0,1),""&amp;""),0,2),""+""),$A$3:$B$27,"&amp;"2)))), JOIN("" &amp; "", ARRAYFORMULA(VLOOKUP(SPLIT(INDEX(SPLIT(Y5,""=""),0,2),""+""),$A$3:$B$27,2)))))"),"#VALUE!")</f>
        <v>#VALUE!</v>
      </c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6"/>
    </row>
    <row r="6">
      <c r="A6" s="22">
        <f t="shared" si="1"/>
        <v>4</v>
      </c>
      <c r="B6" s="14" t="s">
        <v>15</v>
      </c>
      <c r="C6" s="15"/>
      <c r="D6" s="15"/>
      <c r="E6" s="15"/>
      <c r="F6" s="15"/>
      <c r="G6" s="15"/>
      <c r="H6" s="15"/>
      <c r="I6" s="15"/>
      <c r="J6" s="15"/>
      <c r="K6" s="16"/>
      <c r="L6" s="23"/>
      <c r="M6" s="22">
        <f t="shared" si="2"/>
        <v>4</v>
      </c>
      <c r="N6" s="24" t="s">
        <v>16</v>
      </c>
      <c r="O6" s="25"/>
      <c r="P6" s="25"/>
      <c r="Q6" s="25"/>
      <c r="R6" s="25"/>
      <c r="S6" s="25"/>
      <c r="T6" s="25"/>
      <c r="U6" s="25"/>
      <c r="V6" s="25"/>
      <c r="W6" s="26"/>
      <c r="X6" s="27"/>
      <c r="Y6" s="28"/>
      <c r="Z6" s="25"/>
      <c r="AA6" s="25"/>
      <c r="AB6" s="25"/>
      <c r="AC6" s="25"/>
      <c r="AD6" s="25"/>
      <c r="AE6" s="25"/>
      <c r="AF6" s="25"/>
      <c r="AG6" s="26"/>
      <c r="AH6" s="23">
        <f t="shared" si="3"/>
        <v>4</v>
      </c>
      <c r="AI6" s="21" t="str">
        <f>IFERROR(__xludf.DUMMYFUNCTION("IF(ISERROR(FIND(""&amp;"",Y6)),JOIN("" =&gt; "", JOIN("" &gt; "", ARRAYFORMULA(VLOOKUP(ARRAYFORMULA(SPLIT(INDEX(SPLIT(Y6,""=""),0,1),""+"")),$A$3:$B$27,2))), JOIN("" &amp; "", ARRAYFORMULA(VLOOKUP(ARRAYFORMULA(SPLIT(INDEX(SPLIT(Y6,""=""),0,2),""+"")),$M$3:$N$27,2)))),J"&amp;"OIN("" =&gt; "", JOIN("" &gt; "", JOIN("" / "", ARRAYFORMULA(VLOOKUP(SPLIT(INDEX(SPLIT(INDEX(SPLIT(Y6,""=""),0,1),""&amp;""),0,1), "",""),$A$3:$B$27,2))), JOIN("" &gt; "", ARRAYFORMULA(VLOOKUP(SPLIT(INDEX(SPLIT(INDEX(SPLIT(Y6,""=""),0,1),""&amp;""),0,2),""+""),$A$3:$B$27,"&amp;"2)))), JOIN("" &amp; "", ARRAYFORMULA(VLOOKUP(SPLIT(INDEX(SPLIT(Y6,""=""),0,2),""+""),$A$3:$B$27,2)))))"),"#VALUE!")</f>
        <v>#VALUE!</v>
      </c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6"/>
    </row>
    <row r="7">
      <c r="A7" s="22">
        <f t="shared" si="1"/>
        <v>5</v>
      </c>
      <c r="B7" s="29" t="s">
        <v>17</v>
      </c>
      <c r="C7" s="25"/>
      <c r="D7" s="25"/>
      <c r="E7" s="25"/>
      <c r="F7" s="25"/>
      <c r="G7" s="25"/>
      <c r="H7" s="25"/>
      <c r="I7" s="25"/>
      <c r="J7" s="25"/>
      <c r="K7" s="26"/>
      <c r="L7" s="23"/>
      <c r="M7" s="22">
        <f t="shared" si="2"/>
        <v>5</v>
      </c>
      <c r="N7" s="24" t="s">
        <v>18</v>
      </c>
      <c r="O7" s="25"/>
      <c r="P7" s="25"/>
      <c r="Q7" s="25"/>
      <c r="R7" s="25"/>
      <c r="S7" s="25"/>
      <c r="T7" s="25"/>
      <c r="U7" s="25"/>
      <c r="V7" s="25"/>
      <c r="W7" s="26"/>
      <c r="X7" s="27"/>
      <c r="Y7" s="28"/>
      <c r="Z7" s="25"/>
      <c r="AA7" s="25"/>
      <c r="AB7" s="25"/>
      <c r="AC7" s="25"/>
      <c r="AD7" s="25"/>
      <c r="AE7" s="25"/>
      <c r="AF7" s="25"/>
      <c r="AG7" s="26"/>
      <c r="AH7" s="23">
        <f t="shared" si="3"/>
        <v>5</v>
      </c>
      <c r="AI7" s="21" t="str">
        <f>IFERROR(__xludf.DUMMYFUNCTION("IF(ISERROR(FIND(""&amp;"",Y7)),JOIN("" =&gt; "", JOIN("" &gt; "", ARRAYFORMULA(VLOOKUP(ARRAYFORMULA(SPLIT(INDEX(SPLIT(Y7,""=""),0,1),""+"")),$A$3:$B$27,2))), JOIN("" &amp; "", ARRAYFORMULA(VLOOKUP(ARRAYFORMULA(SPLIT(INDEX(SPLIT(Y7,""=""),0,2),""+"")),$M$3:$N$27,2)))),J"&amp;"OIN("" =&gt; "", JOIN("" &gt; "", JOIN("" / "", ARRAYFORMULA(VLOOKUP(SPLIT(INDEX(SPLIT(INDEX(SPLIT(Y7,""=""),0,1),""&amp;""),0,1), "",""),$A$3:$B$27,2))), JOIN("" &gt; "", ARRAYFORMULA(VLOOKUP(SPLIT(INDEX(SPLIT(INDEX(SPLIT(Y7,""=""),0,1),""&amp;""),0,2),""+""),$A$3:$B$27,"&amp;"2)))), JOIN("" &amp; "", ARRAYFORMULA(VLOOKUP(SPLIT(INDEX(SPLIT(Y7,""=""),0,2),""+""),$A$3:$B$27,2)))))"),"#VALUE!")</f>
        <v>#VALUE!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6"/>
    </row>
    <row r="8">
      <c r="A8" s="22">
        <f t="shared" si="1"/>
        <v>6</v>
      </c>
      <c r="B8" s="29" t="s">
        <v>19</v>
      </c>
      <c r="C8" s="25"/>
      <c r="D8" s="25"/>
      <c r="E8" s="25"/>
      <c r="F8" s="25"/>
      <c r="G8" s="25"/>
      <c r="H8" s="25"/>
      <c r="I8" s="25"/>
      <c r="J8" s="25"/>
      <c r="K8" s="26"/>
      <c r="L8" s="23"/>
      <c r="M8" s="22">
        <f t="shared" si="2"/>
        <v>6</v>
      </c>
      <c r="N8" s="24" t="s">
        <v>20</v>
      </c>
      <c r="O8" s="25"/>
      <c r="P8" s="25"/>
      <c r="Q8" s="25"/>
      <c r="R8" s="25"/>
      <c r="S8" s="25"/>
      <c r="T8" s="25"/>
      <c r="U8" s="25"/>
      <c r="V8" s="25"/>
      <c r="W8" s="26"/>
      <c r="X8" s="27"/>
      <c r="Y8" s="28"/>
      <c r="Z8" s="25"/>
      <c r="AA8" s="25"/>
      <c r="AB8" s="25"/>
      <c r="AC8" s="25"/>
      <c r="AD8" s="25"/>
      <c r="AE8" s="25"/>
      <c r="AF8" s="25"/>
      <c r="AG8" s="26"/>
      <c r="AH8" s="23">
        <f t="shared" si="3"/>
        <v>6</v>
      </c>
      <c r="AI8" s="21" t="str">
        <f>IFERROR(__xludf.DUMMYFUNCTION("IF(ISERROR(FIND(""&amp;"",Y8)),JOIN("" =&gt; "", JOIN("" &gt; "", ARRAYFORMULA(VLOOKUP(ARRAYFORMULA(SPLIT(INDEX(SPLIT(Y8,""=""),0,1),""+"")),$A$3:$B$27,2))), JOIN("" &amp; "", ARRAYFORMULA(VLOOKUP(ARRAYFORMULA(SPLIT(INDEX(SPLIT(Y8,""=""),0,2),""+"")),$M$3:$N$27,2)))),J"&amp;"OIN("" =&gt; "", JOIN("" &gt; "", JOIN("" / "", ARRAYFORMULA(VLOOKUP(SPLIT(INDEX(SPLIT(INDEX(SPLIT(Y8,""=""),0,1),""&amp;""),0,1), "",""),$A$3:$B$27,2))), JOIN("" &gt; "", ARRAYFORMULA(VLOOKUP(SPLIT(INDEX(SPLIT(INDEX(SPLIT(Y8,""=""),0,1),""&amp;""),0,2),""+""),$A$3:$B$27,"&amp;"2)))), JOIN("" &amp; "", ARRAYFORMULA(VLOOKUP(SPLIT(INDEX(SPLIT(Y8,""=""),0,2),""+""),$A$3:$B$27,2)))))"),"#VALUE!")</f>
        <v>#VALUE!</v>
      </c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6"/>
    </row>
    <row r="9">
      <c r="A9" s="22">
        <f t="shared" si="1"/>
        <v>7</v>
      </c>
      <c r="B9" s="29" t="s">
        <v>21</v>
      </c>
      <c r="C9" s="25"/>
      <c r="D9" s="25"/>
      <c r="E9" s="25"/>
      <c r="F9" s="25"/>
      <c r="G9" s="25"/>
      <c r="H9" s="25"/>
      <c r="I9" s="25"/>
      <c r="J9" s="25"/>
      <c r="K9" s="26"/>
      <c r="L9" s="23"/>
      <c r="M9" s="22">
        <f t="shared" si="2"/>
        <v>7</v>
      </c>
      <c r="N9" s="24" t="s">
        <v>22</v>
      </c>
      <c r="O9" s="25"/>
      <c r="P9" s="25"/>
      <c r="Q9" s="25"/>
      <c r="R9" s="25"/>
      <c r="S9" s="25"/>
      <c r="T9" s="25"/>
      <c r="U9" s="25"/>
      <c r="V9" s="25"/>
      <c r="W9" s="26"/>
      <c r="X9" s="27"/>
      <c r="Y9" s="28"/>
      <c r="Z9" s="25"/>
      <c r="AA9" s="25"/>
      <c r="AB9" s="25"/>
      <c r="AC9" s="25"/>
      <c r="AD9" s="25"/>
      <c r="AE9" s="25"/>
      <c r="AF9" s="25"/>
      <c r="AG9" s="26"/>
      <c r="AH9" s="23">
        <f t="shared" si="3"/>
        <v>7</v>
      </c>
      <c r="AI9" s="21" t="str">
        <f>IFERROR(__xludf.DUMMYFUNCTION("IF(ISERROR(FIND(""&amp;"",Y9)),JOIN("" =&gt; "", JOIN("" &gt; "", ARRAYFORMULA(VLOOKUP(ARRAYFORMULA(SPLIT(INDEX(SPLIT(Y9,""=""),0,1),""+"")),$A$3:$B$27,2))), JOIN("" &amp; "", ARRAYFORMULA(VLOOKUP(ARRAYFORMULA(SPLIT(INDEX(SPLIT(Y9,""=""),0,2),""+"")),$M$3:$N$27,2)))),J"&amp;"OIN("" =&gt; "", JOIN("" &gt; "", JOIN("" / "", ARRAYFORMULA(VLOOKUP(SPLIT(INDEX(SPLIT(INDEX(SPLIT(Y9,""=""),0,1),""&amp;""),0,1), "",""),$A$3:$B$27,2))), JOIN("" &gt; "", ARRAYFORMULA(VLOOKUP(SPLIT(INDEX(SPLIT(INDEX(SPLIT(Y9,""=""),0,1),""&amp;""),0,2),""+""),$A$3:$B$27,"&amp;"2)))), JOIN("" &amp; "", ARRAYFORMULA(VLOOKUP(SPLIT(INDEX(SPLIT(Y9,""=""),0,2),""+""),$A$3:$B$27,2)))))"),"#VALUE!")</f>
        <v>#VALUE!</v>
      </c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6"/>
    </row>
    <row r="10">
      <c r="A10" s="22">
        <f t="shared" si="1"/>
        <v>8</v>
      </c>
      <c r="B10" s="29" t="s">
        <v>23</v>
      </c>
      <c r="C10" s="25"/>
      <c r="D10" s="25"/>
      <c r="E10" s="25"/>
      <c r="F10" s="25"/>
      <c r="G10" s="25"/>
      <c r="H10" s="25"/>
      <c r="I10" s="25"/>
      <c r="J10" s="25"/>
      <c r="K10" s="26"/>
      <c r="L10" s="23"/>
      <c r="M10" s="22">
        <f t="shared" si="2"/>
        <v>8</v>
      </c>
      <c r="N10" s="24" t="s">
        <v>24</v>
      </c>
      <c r="O10" s="25"/>
      <c r="P10" s="25"/>
      <c r="Q10" s="25"/>
      <c r="R10" s="25"/>
      <c r="S10" s="25"/>
      <c r="T10" s="25"/>
      <c r="U10" s="25"/>
      <c r="V10" s="25"/>
      <c r="W10" s="26"/>
      <c r="X10" s="27"/>
      <c r="Y10" s="28"/>
      <c r="Z10" s="25"/>
      <c r="AA10" s="25"/>
      <c r="AB10" s="25"/>
      <c r="AC10" s="25"/>
      <c r="AD10" s="25"/>
      <c r="AE10" s="25"/>
      <c r="AF10" s="25"/>
      <c r="AG10" s="26"/>
      <c r="AH10" s="23">
        <f t="shared" si="3"/>
        <v>8</v>
      </c>
      <c r="AI10" s="21" t="str">
        <f>IFERROR(__xludf.DUMMYFUNCTION("IF(ISERROR(FIND(""&amp;"",Y10)),JOIN("" =&gt; "", JOIN("" &gt; "", ARRAYFORMULA(VLOOKUP(ARRAYFORMULA(SPLIT(INDEX(SPLIT(Y10,""=""),0,1),""+"")),$A$3:$B$27,2))), JOIN("" &amp; "", ARRAYFORMULA(VLOOKUP(ARRAYFORMULA(SPLIT(INDEX(SPLIT(Y10,""=""),0,2),""+"")),$M$3:$N$27,2)))"&amp;"),JOIN("" =&gt; "", JOIN("" &gt; "", JOIN("" / "", ARRAYFORMULA(VLOOKUP(SPLIT(INDEX(SPLIT(INDEX(SPLIT(Y10,""=""),0,1),""&amp;""),0,1), "",""),$A$3:$B$27,2))), JOIN("" &gt; "", ARRAYFORMULA(VLOOKUP(SPLIT(INDEX(SPLIT(INDEX(SPLIT(Y10,""=""),0,1),""&amp;""),0,2),""+""),$A$3:$"&amp;"B$27,2)))), JOIN("" &amp; "", ARRAYFORMULA(VLOOKUP(SPLIT(INDEX(SPLIT(Y10,""=""),0,2),""+""),$A$3:$B$27,2)))))"),"#VALUE!")</f>
        <v>#VALUE!</v>
      </c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6"/>
    </row>
    <row r="11">
      <c r="A11" s="22">
        <f t="shared" si="1"/>
        <v>9</v>
      </c>
      <c r="B11" s="29" t="s">
        <v>25</v>
      </c>
      <c r="C11" s="25"/>
      <c r="D11" s="25"/>
      <c r="E11" s="25"/>
      <c r="F11" s="25"/>
      <c r="G11" s="25"/>
      <c r="H11" s="25"/>
      <c r="I11" s="25"/>
      <c r="J11" s="25"/>
      <c r="K11" s="26"/>
      <c r="L11" s="23"/>
      <c r="M11" s="22">
        <f t="shared" si="2"/>
        <v>9</v>
      </c>
      <c r="N11" s="24" t="s">
        <v>26</v>
      </c>
      <c r="O11" s="25"/>
      <c r="P11" s="25"/>
      <c r="Q11" s="25"/>
      <c r="R11" s="25"/>
      <c r="S11" s="25"/>
      <c r="T11" s="25"/>
      <c r="U11" s="25"/>
      <c r="V11" s="25"/>
      <c r="W11" s="26"/>
      <c r="X11" s="27"/>
      <c r="Y11" s="28"/>
      <c r="Z11" s="25"/>
      <c r="AA11" s="25"/>
      <c r="AB11" s="25"/>
      <c r="AC11" s="25"/>
      <c r="AD11" s="25"/>
      <c r="AE11" s="25"/>
      <c r="AF11" s="25"/>
      <c r="AG11" s="26"/>
      <c r="AH11" s="23">
        <f t="shared" si="3"/>
        <v>9</v>
      </c>
      <c r="AI11" s="21" t="str">
        <f>IFERROR(__xludf.DUMMYFUNCTION("IF(ISERROR(FIND(""&amp;"",Y11)),JOIN("" =&gt; "", JOIN("" &gt; "", ARRAYFORMULA(VLOOKUP(ARRAYFORMULA(SPLIT(INDEX(SPLIT(Y11,""=""),0,1),""+"")),$A$3:$B$27,2))), JOIN("" &amp; "", ARRAYFORMULA(VLOOKUP(ARRAYFORMULA(SPLIT(INDEX(SPLIT(Y11,""=""),0,2),""+"")),$M$3:$N$27,2)))"&amp;"),JOIN("" =&gt; "", JOIN("" &gt; "", JOIN("" / "", ARRAYFORMULA(VLOOKUP(SPLIT(INDEX(SPLIT(INDEX(SPLIT(Y11,""=""),0,1),""&amp;""),0,1), "",""),$A$3:$B$27,2))), JOIN("" &gt; "", ARRAYFORMULA(VLOOKUP(SPLIT(INDEX(SPLIT(INDEX(SPLIT(Y11,""=""),0,1),""&amp;""),0,2),""+""),$A$3:$"&amp;"B$27,2)))), JOIN("" &amp; "", ARRAYFORMULA(VLOOKUP(SPLIT(INDEX(SPLIT(Y11,""=""),0,2),""+""),$A$3:$B$27,2)))))"),"#VALUE!")</f>
        <v>#VALUE!</v>
      </c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6"/>
    </row>
    <row r="12">
      <c r="A12" s="22">
        <f t="shared" si="1"/>
        <v>10</v>
      </c>
      <c r="B12" s="29" t="s">
        <v>27</v>
      </c>
      <c r="C12" s="25"/>
      <c r="D12" s="25"/>
      <c r="E12" s="25"/>
      <c r="F12" s="25"/>
      <c r="G12" s="25"/>
      <c r="H12" s="25"/>
      <c r="I12" s="25"/>
      <c r="J12" s="25"/>
      <c r="K12" s="26"/>
      <c r="L12" s="23"/>
      <c r="M12" s="22">
        <f t="shared" si="2"/>
        <v>10</v>
      </c>
      <c r="N12" s="24" t="s">
        <v>28</v>
      </c>
      <c r="O12" s="25"/>
      <c r="P12" s="25"/>
      <c r="Q12" s="25"/>
      <c r="R12" s="25"/>
      <c r="S12" s="25"/>
      <c r="T12" s="25"/>
      <c r="U12" s="25"/>
      <c r="V12" s="25"/>
      <c r="W12" s="26"/>
      <c r="X12" s="27"/>
      <c r="Y12" s="28"/>
      <c r="Z12" s="25"/>
      <c r="AA12" s="25"/>
      <c r="AB12" s="25"/>
      <c r="AC12" s="25"/>
      <c r="AD12" s="25"/>
      <c r="AE12" s="25"/>
      <c r="AF12" s="25"/>
      <c r="AG12" s="26"/>
      <c r="AH12" s="23">
        <f t="shared" si="3"/>
        <v>10</v>
      </c>
      <c r="AI12" s="21" t="str">
        <f>IFERROR(__xludf.DUMMYFUNCTION("IF(ISERROR(FIND(""&amp;"",Y12)),JOIN("" =&gt; "", JOIN("" &gt; "", ARRAYFORMULA(VLOOKUP(ARRAYFORMULA(SPLIT(INDEX(SPLIT(Y12,""=""),0,1),""+"")),$A$3:$B$27,2))), JOIN("" &amp; "", ARRAYFORMULA(VLOOKUP(ARRAYFORMULA(SPLIT(INDEX(SPLIT(Y12,""=""),0,2),""+"")),$M$3:$N$27,2)))"&amp;"),JOIN("" =&gt; "", JOIN("" &gt; "", JOIN("" / "", ARRAYFORMULA(VLOOKUP(SPLIT(INDEX(SPLIT(INDEX(SPLIT(Y12,""=""),0,1),""&amp;""),0,1), "",""),$A$3:$B$27,2))), JOIN("" &gt; "", ARRAYFORMULA(VLOOKUP(SPLIT(INDEX(SPLIT(INDEX(SPLIT(Y12,""=""),0,1),""&amp;""),0,2),""+""),$A$3:$"&amp;"B$27,2)))), JOIN("" &amp; "", ARRAYFORMULA(VLOOKUP(SPLIT(INDEX(SPLIT(Y12,""=""),0,2),""+""),$A$3:$B$27,2)))))"),"#VALUE!")</f>
        <v>#VALUE!</v>
      </c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6"/>
    </row>
    <row r="13">
      <c r="A13" s="22">
        <f t="shared" si="1"/>
        <v>11</v>
      </c>
      <c r="B13" s="29" t="s">
        <v>29</v>
      </c>
      <c r="C13" s="25"/>
      <c r="D13" s="25"/>
      <c r="E13" s="25"/>
      <c r="F13" s="25"/>
      <c r="G13" s="25"/>
      <c r="H13" s="25"/>
      <c r="I13" s="25"/>
      <c r="J13" s="25"/>
      <c r="K13" s="26"/>
      <c r="L13" s="23"/>
      <c r="M13" s="22">
        <f t="shared" si="2"/>
        <v>11</v>
      </c>
      <c r="N13" s="24" t="s">
        <v>30</v>
      </c>
      <c r="O13" s="25"/>
      <c r="P13" s="25"/>
      <c r="Q13" s="25"/>
      <c r="R13" s="25"/>
      <c r="S13" s="25"/>
      <c r="T13" s="25"/>
      <c r="U13" s="25"/>
      <c r="V13" s="25"/>
      <c r="W13" s="26"/>
      <c r="X13" s="27"/>
      <c r="Y13" s="28"/>
      <c r="Z13" s="25"/>
      <c r="AA13" s="25"/>
      <c r="AB13" s="25"/>
      <c r="AC13" s="25"/>
      <c r="AD13" s="25"/>
      <c r="AE13" s="25"/>
      <c r="AF13" s="25"/>
      <c r="AG13" s="26"/>
      <c r="AH13" s="23">
        <f t="shared" si="3"/>
        <v>11</v>
      </c>
      <c r="AI13" s="21" t="str">
        <f>IFERROR(__xludf.DUMMYFUNCTION("IF(ISERROR(FIND(""&amp;"",Y13)),JOIN("" =&gt; "", JOIN("" &gt; "", ARRAYFORMULA(VLOOKUP(ARRAYFORMULA(SPLIT(INDEX(SPLIT(Y13,""=""),0,1),""+"")),$A$3:$B$27,2))), JOIN("" &amp; "", ARRAYFORMULA(VLOOKUP(ARRAYFORMULA(SPLIT(INDEX(SPLIT(Y13,""=""),0,2),""+"")),$M$3:$N$27,2)))"&amp;"),JOIN("" =&gt; "", JOIN("" &gt; "", JOIN("" / "", ARRAYFORMULA(VLOOKUP(SPLIT(INDEX(SPLIT(INDEX(SPLIT(Y13,""=""),0,1),""&amp;""),0,1), "",""),$A$3:$B$27,2))), JOIN("" &gt; "", ARRAYFORMULA(VLOOKUP(SPLIT(INDEX(SPLIT(INDEX(SPLIT(Y13,""=""),0,1),""&amp;""),0,2),""+""),$A$3:$"&amp;"B$27,2)))), JOIN("" &amp; "", ARRAYFORMULA(VLOOKUP(SPLIT(INDEX(SPLIT(Y13,""=""),0,2),""+""),$A$3:$B$27,2)))))"),"#VALUE!")</f>
        <v>#VALUE!</v>
      </c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6"/>
    </row>
    <row r="14">
      <c r="A14" s="22">
        <f t="shared" si="1"/>
        <v>12</v>
      </c>
      <c r="B14" s="29" t="s">
        <v>31</v>
      </c>
      <c r="C14" s="25"/>
      <c r="D14" s="25"/>
      <c r="E14" s="25"/>
      <c r="F14" s="25"/>
      <c r="G14" s="25"/>
      <c r="H14" s="25"/>
      <c r="I14" s="25"/>
      <c r="J14" s="25"/>
      <c r="K14" s="26"/>
      <c r="L14" s="23"/>
      <c r="M14" s="22">
        <f t="shared" si="2"/>
        <v>12</v>
      </c>
      <c r="N14" s="24" t="s">
        <v>32</v>
      </c>
      <c r="O14" s="25"/>
      <c r="P14" s="25"/>
      <c r="Q14" s="25"/>
      <c r="R14" s="25"/>
      <c r="S14" s="25"/>
      <c r="T14" s="25"/>
      <c r="U14" s="25"/>
      <c r="V14" s="25"/>
      <c r="W14" s="26"/>
      <c r="X14" s="27"/>
      <c r="Y14" s="28"/>
      <c r="Z14" s="25"/>
      <c r="AA14" s="25"/>
      <c r="AB14" s="25"/>
      <c r="AC14" s="25"/>
      <c r="AD14" s="25"/>
      <c r="AE14" s="25"/>
      <c r="AF14" s="25"/>
      <c r="AG14" s="26"/>
      <c r="AH14" s="23">
        <f t="shared" si="3"/>
        <v>12</v>
      </c>
      <c r="AI14" s="21" t="str">
        <f>IFERROR(__xludf.DUMMYFUNCTION("IF(ISERROR(FIND(""&amp;"",Y14)),JOIN("" =&gt; "", JOIN("" &gt; "", ARRAYFORMULA(VLOOKUP(ARRAYFORMULA(SPLIT(INDEX(SPLIT(Y14,""=""),0,1),""+"")),$A$3:$B$27,2))), JOIN("" &amp; "", ARRAYFORMULA(VLOOKUP(ARRAYFORMULA(SPLIT(INDEX(SPLIT(Y14,""=""),0,2),""+"")),$M$3:$N$27,2)))"&amp;"),JOIN("" =&gt; "", JOIN("" &gt; "", JOIN("" / "", ARRAYFORMULA(VLOOKUP(SPLIT(INDEX(SPLIT(INDEX(SPLIT(Y14,""=""),0,1),""&amp;""),0,1), "",""),$A$3:$B$27,2))), JOIN("" &gt; "", ARRAYFORMULA(VLOOKUP(SPLIT(INDEX(SPLIT(INDEX(SPLIT(Y14,""=""),0,1),""&amp;""),0,2),""+""),$A$3:$"&amp;"B$27,2)))), JOIN("" &amp; "", ARRAYFORMULA(VLOOKUP(SPLIT(INDEX(SPLIT(Y14,""=""),0,2),""+""),$A$3:$B$27,2)))))"),"#VALUE!")</f>
        <v>#VALUE!</v>
      </c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6"/>
    </row>
    <row r="15">
      <c r="A15" s="22">
        <f t="shared" si="1"/>
        <v>13</v>
      </c>
      <c r="B15" s="29" t="s">
        <v>33</v>
      </c>
      <c r="C15" s="25"/>
      <c r="D15" s="25"/>
      <c r="E15" s="25"/>
      <c r="F15" s="25"/>
      <c r="G15" s="25"/>
      <c r="H15" s="25"/>
      <c r="I15" s="25"/>
      <c r="J15" s="25"/>
      <c r="K15" s="26"/>
      <c r="L15" s="23"/>
      <c r="M15" s="22">
        <f t="shared" si="2"/>
        <v>13</v>
      </c>
      <c r="N15" s="24" t="s">
        <v>34</v>
      </c>
      <c r="O15" s="25"/>
      <c r="P15" s="25"/>
      <c r="Q15" s="25"/>
      <c r="R15" s="25"/>
      <c r="S15" s="25"/>
      <c r="T15" s="25"/>
      <c r="U15" s="25"/>
      <c r="V15" s="25"/>
      <c r="W15" s="26"/>
      <c r="X15" s="27"/>
      <c r="Y15" s="28"/>
      <c r="Z15" s="25"/>
      <c r="AA15" s="25"/>
      <c r="AB15" s="25"/>
      <c r="AC15" s="25"/>
      <c r="AD15" s="25"/>
      <c r="AE15" s="25"/>
      <c r="AF15" s="25"/>
      <c r="AG15" s="26"/>
      <c r="AH15" s="23">
        <f t="shared" si="3"/>
        <v>13</v>
      </c>
      <c r="AI15" s="21" t="str">
        <f>IFERROR(__xludf.DUMMYFUNCTION("IF(ISERROR(FIND(""&amp;"",Y15)),JOIN("" =&gt; "", JOIN("" &gt; "", ARRAYFORMULA(VLOOKUP(ARRAYFORMULA(SPLIT(INDEX(SPLIT(Y15,""=""),0,1),""+"")),$A$3:$B$27,2))), JOIN("" &amp; "", ARRAYFORMULA(VLOOKUP(ARRAYFORMULA(SPLIT(INDEX(SPLIT(Y15,""=""),0,2),""+"")),$M$3:$N$27,2)))"&amp;"),JOIN("" =&gt; "", JOIN("" &gt; "", JOIN("" / "", ARRAYFORMULA(VLOOKUP(SPLIT(INDEX(SPLIT(INDEX(SPLIT(Y15,""=""),0,1),""&amp;""),0,1), "",""),$A$3:$B$27,2))), JOIN("" &gt; "", ARRAYFORMULA(VLOOKUP(SPLIT(INDEX(SPLIT(INDEX(SPLIT(Y15,""=""),0,1),""&amp;""),0,2),""+""),$A$3:$"&amp;"B$27,2)))), JOIN("" &amp; "", ARRAYFORMULA(VLOOKUP(SPLIT(INDEX(SPLIT(Y15,""=""),0,2),""+""),$A$3:$B$27,2)))))"),"#VALUE!")</f>
        <v>#VALUE!</v>
      </c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6"/>
    </row>
    <row r="16">
      <c r="A16" s="22">
        <f t="shared" si="1"/>
        <v>14</v>
      </c>
      <c r="B16" s="29" t="s">
        <v>35</v>
      </c>
      <c r="C16" s="25"/>
      <c r="D16" s="25"/>
      <c r="E16" s="25"/>
      <c r="F16" s="25"/>
      <c r="G16" s="25"/>
      <c r="H16" s="25"/>
      <c r="I16" s="25"/>
      <c r="J16" s="25"/>
      <c r="K16" s="26"/>
      <c r="L16" s="23"/>
      <c r="M16" s="22">
        <f t="shared" si="2"/>
        <v>14</v>
      </c>
      <c r="N16" s="24" t="s">
        <v>36</v>
      </c>
      <c r="O16" s="25"/>
      <c r="P16" s="25"/>
      <c r="Q16" s="25"/>
      <c r="R16" s="25"/>
      <c r="S16" s="25"/>
      <c r="T16" s="25"/>
      <c r="U16" s="25"/>
      <c r="V16" s="25"/>
      <c r="W16" s="26"/>
      <c r="X16" s="27"/>
      <c r="Y16" s="28"/>
      <c r="Z16" s="25"/>
      <c r="AA16" s="25"/>
      <c r="AB16" s="25"/>
      <c r="AC16" s="25"/>
      <c r="AD16" s="25"/>
      <c r="AE16" s="25"/>
      <c r="AF16" s="25"/>
      <c r="AG16" s="26"/>
      <c r="AH16" s="23">
        <f t="shared" si="3"/>
        <v>14</v>
      </c>
      <c r="AI16" s="21" t="str">
        <f>IFERROR(__xludf.DUMMYFUNCTION("IF(ISERROR(FIND(""&amp;"",Y16)),JOIN("" =&gt; "", JOIN("" &gt; "", ARRAYFORMULA(VLOOKUP(ARRAYFORMULA(SPLIT(INDEX(SPLIT(Y16,""=""),0,1),""+"")),$A$3:$B$27,2))), JOIN("" &amp; "", ARRAYFORMULA(VLOOKUP(ARRAYFORMULA(SPLIT(INDEX(SPLIT(Y16,""=""),0,2),""+"")),$M$3:$N$27,2)))"&amp;"),JOIN("" =&gt; "", JOIN("" &gt; "", JOIN("" / "", ARRAYFORMULA(VLOOKUP(SPLIT(INDEX(SPLIT(INDEX(SPLIT(Y16,""=""),0,1),""&amp;""),0,1), "",""),$A$3:$B$27,2))), JOIN("" &gt; "", ARRAYFORMULA(VLOOKUP(SPLIT(INDEX(SPLIT(INDEX(SPLIT(Y16,""=""),0,1),""&amp;""),0,2),""+""),$A$3:$"&amp;"B$27,2)))), JOIN("" &amp; "", ARRAYFORMULA(VLOOKUP(SPLIT(INDEX(SPLIT(Y16,""=""),0,2),""+""),$A$3:$B$27,2)))))"),"#VALUE!")</f>
        <v>#VALUE!</v>
      </c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6"/>
    </row>
    <row r="17">
      <c r="A17" s="22">
        <f t="shared" si="1"/>
        <v>15</v>
      </c>
      <c r="B17" s="29"/>
      <c r="C17" s="25"/>
      <c r="D17" s="25"/>
      <c r="E17" s="25"/>
      <c r="F17" s="25"/>
      <c r="G17" s="25"/>
      <c r="H17" s="25"/>
      <c r="I17" s="25"/>
      <c r="J17" s="25"/>
      <c r="K17" s="26"/>
      <c r="L17" s="23"/>
      <c r="M17" s="22">
        <f t="shared" si="2"/>
        <v>15</v>
      </c>
      <c r="N17" s="24" t="s">
        <v>37</v>
      </c>
      <c r="O17" s="25"/>
      <c r="P17" s="25"/>
      <c r="Q17" s="25"/>
      <c r="R17" s="25"/>
      <c r="S17" s="25"/>
      <c r="T17" s="25"/>
      <c r="U17" s="25"/>
      <c r="V17" s="25"/>
      <c r="W17" s="26"/>
      <c r="X17" s="27"/>
      <c r="Y17" s="28"/>
      <c r="Z17" s="25"/>
      <c r="AA17" s="25"/>
      <c r="AB17" s="25"/>
      <c r="AC17" s="25"/>
      <c r="AD17" s="25"/>
      <c r="AE17" s="25"/>
      <c r="AF17" s="25"/>
      <c r="AG17" s="26"/>
      <c r="AH17" s="23">
        <f t="shared" si="3"/>
        <v>15</v>
      </c>
      <c r="AI17" s="21" t="str">
        <f>IFERROR(__xludf.DUMMYFUNCTION("IF(ISERROR(FIND(""&amp;"",Y17)),JOIN("" =&gt; "", JOIN("" &gt; "", ARRAYFORMULA(VLOOKUP(ARRAYFORMULA(SPLIT(INDEX(SPLIT(Y17,""=""),0,1),""+"")),$A$3:$B$27,2))), JOIN("" &amp; "", ARRAYFORMULA(VLOOKUP(ARRAYFORMULA(SPLIT(INDEX(SPLIT(Y17,""=""),0,2),""+"")),$M$3:$N$27,2)))"&amp;"),JOIN("" =&gt; "", JOIN("" &gt; "", JOIN("" / "", ARRAYFORMULA(VLOOKUP(SPLIT(INDEX(SPLIT(INDEX(SPLIT(Y17,""=""),0,1),""&amp;""),0,1), "",""),$A$3:$B$27,2))), JOIN("" &gt; "", ARRAYFORMULA(VLOOKUP(SPLIT(INDEX(SPLIT(INDEX(SPLIT(Y17,""=""),0,1),""&amp;""),0,2),""+""),$A$3:$"&amp;"B$27,2)))), JOIN("" &amp; "", ARRAYFORMULA(VLOOKUP(SPLIT(INDEX(SPLIT(Y17,""=""),0,2),""+""),$A$3:$B$27,2)))))"),"#VALUE!")</f>
        <v>#VALUE!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6"/>
    </row>
    <row r="18">
      <c r="A18" s="22">
        <f t="shared" si="1"/>
        <v>16</v>
      </c>
      <c r="B18" s="29"/>
      <c r="C18" s="25"/>
      <c r="D18" s="25"/>
      <c r="E18" s="25"/>
      <c r="F18" s="25"/>
      <c r="G18" s="25"/>
      <c r="H18" s="25"/>
      <c r="I18" s="25"/>
      <c r="J18" s="25"/>
      <c r="K18" s="26"/>
      <c r="L18" s="23"/>
      <c r="M18" s="22">
        <f t="shared" si="2"/>
        <v>16</v>
      </c>
      <c r="N18" s="24" t="s">
        <v>38</v>
      </c>
      <c r="O18" s="25"/>
      <c r="P18" s="25"/>
      <c r="Q18" s="25"/>
      <c r="R18" s="25"/>
      <c r="S18" s="25"/>
      <c r="T18" s="25"/>
      <c r="U18" s="25"/>
      <c r="V18" s="25"/>
      <c r="W18" s="26"/>
      <c r="X18" s="27"/>
      <c r="Y18" s="28"/>
      <c r="Z18" s="25"/>
      <c r="AA18" s="25"/>
      <c r="AB18" s="25"/>
      <c r="AC18" s="25"/>
      <c r="AD18" s="25"/>
      <c r="AE18" s="25"/>
      <c r="AF18" s="25"/>
      <c r="AG18" s="26"/>
      <c r="AH18" s="23">
        <f t="shared" si="3"/>
        <v>16</v>
      </c>
      <c r="AI18" s="21" t="str">
        <f>IFERROR(__xludf.DUMMYFUNCTION("IF(ISERROR(FIND(""&amp;"",Y18)),JOIN("" =&gt; "", JOIN("" &gt; "", ARRAYFORMULA(VLOOKUP(ARRAYFORMULA(SPLIT(INDEX(SPLIT(Y18,""=""),0,1),""+"")),$A$3:$B$27,2))), JOIN("" &amp; "", ARRAYFORMULA(VLOOKUP(ARRAYFORMULA(SPLIT(INDEX(SPLIT(Y18,""=""),0,2),""+"")),$M$3:$N$27,2)))"&amp;"),JOIN("" =&gt; "", JOIN("" &gt; "", JOIN("" / "", ARRAYFORMULA(VLOOKUP(SPLIT(INDEX(SPLIT(INDEX(SPLIT(Y18,""=""),0,1),""&amp;""),0,1), "",""),$A$3:$B$27,2))), JOIN("" &gt; "", ARRAYFORMULA(VLOOKUP(SPLIT(INDEX(SPLIT(INDEX(SPLIT(Y18,""=""),0,1),""&amp;""),0,2),""+""),$A$3:$"&amp;"B$27,2)))), JOIN("" &amp; "", ARRAYFORMULA(VLOOKUP(SPLIT(INDEX(SPLIT(Y18,""=""),0,2),""+""),$A$3:$B$27,2)))))"),"#VALUE!")</f>
        <v>#VALUE!</v>
      </c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6"/>
    </row>
    <row r="19">
      <c r="A19" s="22">
        <f t="shared" si="1"/>
        <v>17</v>
      </c>
      <c r="B19" s="29"/>
      <c r="C19" s="25"/>
      <c r="D19" s="25"/>
      <c r="E19" s="25"/>
      <c r="F19" s="25"/>
      <c r="G19" s="25"/>
      <c r="H19" s="25"/>
      <c r="I19" s="25"/>
      <c r="J19" s="25"/>
      <c r="K19" s="26"/>
      <c r="L19" s="23"/>
      <c r="M19" s="22">
        <f t="shared" si="2"/>
        <v>17</v>
      </c>
      <c r="N19" s="24"/>
      <c r="O19" s="25"/>
      <c r="P19" s="25"/>
      <c r="Q19" s="25"/>
      <c r="R19" s="25"/>
      <c r="S19" s="25"/>
      <c r="T19" s="25"/>
      <c r="U19" s="25"/>
      <c r="V19" s="25"/>
      <c r="W19" s="26"/>
      <c r="X19" s="27"/>
      <c r="Y19" s="28"/>
      <c r="Z19" s="25"/>
      <c r="AA19" s="25"/>
      <c r="AB19" s="25"/>
      <c r="AC19" s="25"/>
      <c r="AD19" s="25"/>
      <c r="AE19" s="25"/>
      <c r="AF19" s="25"/>
      <c r="AG19" s="26"/>
      <c r="AH19" s="23">
        <f t="shared" si="3"/>
        <v>17</v>
      </c>
      <c r="AI19" s="21" t="str">
        <f>IFERROR(__xludf.DUMMYFUNCTION("IF(ISERROR(FIND(""&amp;"",Y19)),JOIN("" =&gt; "", JOIN("" &gt; "", ARRAYFORMULA(VLOOKUP(ARRAYFORMULA(SPLIT(INDEX(SPLIT(Y19,""=""),0,1),""+"")),$A$3:$B$27,2))), JOIN("" &amp; "", ARRAYFORMULA(VLOOKUP(ARRAYFORMULA(SPLIT(INDEX(SPLIT(Y19,""=""),0,2),""+"")),$M$3:$N$27,2)))"&amp;"),JOIN("" =&gt; "", JOIN("" &gt; "", JOIN("" / "", ARRAYFORMULA(VLOOKUP(SPLIT(INDEX(SPLIT(INDEX(SPLIT(Y19,""=""),0,1),""&amp;""),0,1), "",""),$A$3:$B$27,2))), JOIN("" &gt; "", ARRAYFORMULA(VLOOKUP(SPLIT(INDEX(SPLIT(INDEX(SPLIT(Y19,""=""),0,1),""&amp;""),0,2),""+""),$A$3:$"&amp;"B$27,2)))), JOIN("" &amp; "", ARRAYFORMULA(VLOOKUP(SPLIT(INDEX(SPLIT(Y19,""=""),0,2),""+""),$A$3:$B$27,2)))))"),"#VALUE!")</f>
        <v>#VALUE!</v>
      </c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6"/>
    </row>
    <row r="20">
      <c r="A20" s="22">
        <f t="shared" si="1"/>
        <v>18</v>
      </c>
      <c r="B20" s="29"/>
      <c r="C20" s="25"/>
      <c r="D20" s="25"/>
      <c r="E20" s="25"/>
      <c r="F20" s="25"/>
      <c r="G20" s="25"/>
      <c r="H20" s="25"/>
      <c r="I20" s="25"/>
      <c r="J20" s="25"/>
      <c r="K20" s="26"/>
      <c r="L20" s="23"/>
      <c r="M20" s="22">
        <f t="shared" si="2"/>
        <v>18</v>
      </c>
      <c r="N20" s="24"/>
      <c r="O20" s="25"/>
      <c r="P20" s="25"/>
      <c r="Q20" s="25"/>
      <c r="R20" s="25"/>
      <c r="S20" s="25"/>
      <c r="T20" s="25"/>
      <c r="U20" s="25"/>
      <c r="V20" s="25"/>
      <c r="W20" s="26"/>
      <c r="X20" s="27"/>
      <c r="Y20" s="28"/>
      <c r="Z20" s="25"/>
      <c r="AA20" s="25"/>
      <c r="AB20" s="25"/>
      <c r="AC20" s="25"/>
      <c r="AD20" s="25"/>
      <c r="AE20" s="25"/>
      <c r="AF20" s="25"/>
      <c r="AG20" s="26"/>
      <c r="AH20" s="23">
        <f t="shared" si="3"/>
        <v>18</v>
      </c>
      <c r="AI20" s="21" t="str">
        <f>IFERROR(__xludf.DUMMYFUNCTION("IF(ISERROR(FIND(""&amp;"",Y20)),JOIN("" =&gt; "", JOIN("" &gt; "", ARRAYFORMULA(VLOOKUP(ARRAYFORMULA(SPLIT(INDEX(SPLIT(Y20,""=""),0,1),""+"")),$A$3:$B$27,2))), JOIN("" &amp; "", ARRAYFORMULA(VLOOKUP(ARRAYFORMULA(SPLIT(INDEX(SPLIT(Y20,""=""),0,2),""+"")),$M$3:$N$27,2)))"&amp;"),JOIN("" =&gt; "", JOIN("" &gt; "", JOIN("" / "", ARRAYFORMULA(VLOOKUP(SPLIT(INDEX(SPLIT(INDEX(SPLIT(Y20,""=""),0,1),""&amp;""),0,1), "",""),$A$3:$B$27,2))), JOIN("" &gt; "", ARRAYFORMULA(VLOOKUP(SPLIT(INDEX(SPLIT(INDEX(SPLIT(Y20,""=""),0,1),""&amp;""),0,2),""+""),$A$3:$"&amp;"B$27,2)))), JOIN("" &amp; "", ARRAYFORMULA(VLOOKUP(SPLIT(INDEX(SPLIT(Y20,""=""),0,2),""+""),$A$3:$B$27,2)))))"),"#VALUE!")</f>
        <v>#VALUE!</v>
      </c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6"/>
    </row>
    <row r="21">
      <c r="A21" s="22">
        <f t="shared" si="1"/>
        <v>19</v>
      </c>
      <c r="B21" s="29"/>
      <c r="C21" s="25"/>
      <c r="D21" s="25"/>
      <c r="E21" s="25"/>
      <c r="F21" s="25"/>
      <c r="G21" s="25"/>
      <c r="H21" s="25"/>
      <c r="I21" s="25"/>
      <c r="J21" s="25"/>
      <c r="K21" s="26"/>
      <c r="L21" s="23"/>
      <c r="M21" s="22">
        <f t="shared" si="2"/>
        <v>19</v>
      </c>
      <c r="N21" s="24"/>
      <c r="O21" s="25"/>
      <c r="P21" s="25"/>
      <c r="Q21" s="25"/>
      <c r="R21" s="25"/>
      <c r="S21" s="25"/>
      <c r="T21" s="25"/>
      <c r="U21" s="25"/>
      <c r="V21" s="25"/>
      <c r="W21" s="26"/>
      <c r="X21" s="27"/>
      <c r="Y21" s="28"/>
      <c r="Z21" s="25"/>
      <c r="AA21" s="25"/>
      <c r="AB21" s="25"/>
      <c r="AC21" s="25"/>
      <c r="AD21" s="25"/>
      <c r="AE21" s="25"/>
      <c r="AF21" s="25"/>
      <c r="AG21" s="26"/>
      <c r="AH21" s="23">
        <f t="shared" si="3"/>
        <v>19</v>
      </c>
      <c r="AI21" s="21" t="str">
        <f>IFERROR(__xludf.DUMMYFUNCTION("IF(ISERROR(FIND(""&amp;"",Y21)),JOIN("" =&gt; "", JOIN("" &gt; "", ARRAYFORMULA(VLOOKUP(ARRAYFORMULA(SPLIT(INDEX(SPLIT(Y21,""=""),0,1),""+"")),$A$3:$B$27,2))), JOIN("" &amp; "", ARRAYFORMULA(VLOOKUP(ARRAYFORMULA(SPLIT(INDEX(SPLIT(Y21,""=""),0,2),""+"")),$M$3:$N$27,2)))"&amp;"),JOIN("" =&gt; "", JOIN("" &gt; "", JOIN("" / "", ARRAYFORMULA(VLOOKUP(SPLIT(INDEX(SPLIT(INDEX(SPLIT(Y21,""=""),0,1),""&amp;""),0,1), "",""),$A$3:$B$27,2))), JOIN("" &gt; "", ARRAYFORMULA(VLOOKUP(SPLIT(INDEX(SPLIT(INDEX(SPLIT(Y21,""=""),0,1),""&amp;""),0,2),""+""),$A$3:$"&amp;"B$27,2)))), JOIN("" &amp; "", ARRAYFORMULA(VLOOKUP(SPLIT(INDEX(SPLIT(Y21,""=""),0,2),""+""),$A$3:$B$27,2)))))"),"#VALUE!")</f>
        <v>#VALUE!</v>
      </c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6"/>
    </row>
    <row r="22">
      <c r="A22" s="22">
        <f t="shared" si="1"/>
        <v>20</v>
      </c>
      <c r="B22" s="29"/>
      <c r="C22" s="25"/>
      <c r="D22" s="25"/>
      <c r="E22" s="25"/>
      <c r="F22" s="25"/>
      <c r="G22" s="25"/>
      <c r="H22" s="25"/>
      <c r="I22" s="25"/>
      <c r="J22" s="25"/>
      <c r="K22" s="26"/>
      <c r="L22" s="23"/>
      <c r="M22" s="22">
        <f t="shared" si="2"/>
        <v>20</v>
      </c>
      <c r="N22" s="24"/>
      <c r="O22" s="25"/>
      <c r="P22" s="25"/>
      <c r="Q22" s="25"/>
      <c r="R22" s="25"/>
      <c r="S22" s="25"/>
      <c r="T22" s="25"/>
      <c r="U22" s="25"/>
      <c r="V22" s="25"/>
      <c r="W22" s="26"/>
      <c r="X22" s="27"/>
      <c r="Y22" s="28"/>
      <c r="Z22" s="25"/>
      <c r="AA22" s="25"/>
      <c r="AB22" s="25"/>
      <c r="AC22" s="25"/>
      <c r="AD22" s="25"/>
      <c r="AE22" s="25"/>
      <c r="AF22" s="25"/>
      <c r="AG22" s="26"/>
      <c r="AH22" s="23">
        <f t="shared" si="3"/>
        <v>20</v>
      </c>
      <c r="AI22" s="21" t="str">
        <f>IFERROR(__xludf.DUMMYFUNCTION("IF(ISERROR(FIND(""&amp;"",Y22)),JOIN("" =&gt; "", JOIN("" &gt; "", ARRAYFORMULA(VLOOKUP(ARRAYFORMULA(SPLIT(INDEX(SPLIT(Y22,""=""),0,1),""+"")),$A$3:$B$27,2))), JOIN("" &amp; "", ARRAYFORMULA(VLOOKUP(ARRAYFORMULA(SPLIT(INDEX(SPLIT(Y22,""=""),0,2),""+"")),$M$3:$N$27,2)))"&amp;"),JOIN("" =&gt; "", JOIN("" &gt; "", JOIN("" / "", ARRAYFORMULA(VLOOKUP(SPLIT(INDEX(SPLIT(INDEX(SPLIT(Y22,""=""),0,1),""&amp;""),0,1), "",""),$A$3:$B$27,2))), JOIN("" &gt; "", ARRAYFORMULA(VLOOKUP(SPLIT(INDEX(SPLIT(INDEX(SPLIT(Y22,""=""),0,1),""&amp;""),0,2),""+""),$A$3:$"&amp;"B$27,2)))), JOIN("" &amp; "", ARRAYFORMULA(VLOOKUP(SPLIT(INDEX(SPLIT(Y22,""=""),0,2),""+""),$A$3:$B$27,2)))))"),"#VALUE!")</f>
        <v>#VALUE!</v>
      </c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6"/>
    </row>
    <row r="23">
      <c r="A23" s="22">
        <f t="shared" si="1"/>
        <v>21</v>
      </c>
      <c r="B23" s="29"/>
      <c r="C23" s="25"/>
      <c r="D23" s="25"/>
      <c r="E23" s="25"/>
      <c r="F23" s="25"/>
      <c r="G23" s="25"/>
      <c r="H23" s="25"/>
      <c r="I23" s="25"/>
      <c r="J23" s="25"/>
      <c r="K23" s="26"/>
      <c r="L23" s="23"/>
      <c r="M23" s="22">
        <f t="shared" si="2"/>
        <v>21</v>
      </c>
      <c r="N23" s="24"/>
      <c r="O23" s="25"/>
      <c r="P23" s="25"/>
      <c r="Q23" s="25"/>
      <c r="R23" s="25"/>
      <c r="S23" s="25"/>
      <c r="T23" s="25"/>
      <c r="U23" s="25"/>
      <c r="V23" s="25"/>
      <c r="W23" s="26"/>
      <c r="X23" s="27"/>
      <c r="Y23" s="28"/>
      <c r="Z23" s="25"/>
      <c r="AA23" s="25"/>
      <c r="AB23" s="25"/>
      <c r="AC23" s="25"/>
      <c r="AD23" s="25"/>
      <c r="AE23" s="25"/>
      <c r="AF23" s="25"/>
      <c r="AG23" s="26"/>
      <c r="AH23" s="23">
        <f t="shared" si="3"/>
        <v>21</v>
      </c>
      <c r="AI23" s="21" t="str">
        <f>IFERROR(__xludf.DUMMYFUNCTION("IF(ISERROR(FIND(""&amp;"",Y23)),JOIN("" =&gt; "", JOIN("" &gt; "", ARRAYFORMULA(VLOOKUP(ARRAYFORMULA(SPLIT(INDEX(SPLIT(Y23,""=""),0,1),""+"")),$A$3:$B$27,2))), JOIN("" &amp; "", ARRAYFORMULA(VLOOKUP(ARRAYFORMULA(SPLIT(INDEX(SPLIT(Y23,""=""),0,2),""+"")),$M$3:$N$27,2)))"&amp;"),JOIN("" =&gt; "", JOIN("" &gt; "", JOIN("" / "", ARRAYFORMULA(VLOOKUP(SPLIT(INDEX(SPLIT(INDEX(SPLIT(Y23,""=""),0,1),""&amp;""),0,1), "",""),$A$3:$B$27,2))), JOIN("" &gt; "", ARRAYFORMULA(VLOOKUP(SPLIT(INDEX(SPLIT(INDEX(SPLIT(Y23,""=""),0,1),""&amp;""),0,2),""+""),$A$3:$"&amp;"B$27,2)))), JOIN("" &amp; "", ARRAYFORMULA(VLOOKUP(SPLIT(INDEX(SPLIT(Y23,""=""),0,2),""+""),$A$3:$B$27,2)))))"),"#VALUE!")</f>
        <v>#VALUE!</v>
      </c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6"/>
    </row>
    <row r="24">
      <c r="A24" s="22">
        <f t="shared" si="1"/>
        <v>22</v>
      </c>
      <c r="B24" s="29"/>
      <c r="C24" s="25"/>
      <c r="D24" s="25"/>
      <c r="E24" s="25"/>
      <c r="F24" s="25"/>
      <c r="G24" s="25"/>
      <c r="H24" s="25"/>
      <c r="I24" s="25"/>
      <c r="J24" s="25"/>
      <c r="K24" s="26"/>
      <c r="L24" s="23"/>
      <c r="M24" s="22">
        <f t="shared" si="2"/>
        <v>22</v>
      </c>
      <c r="N24" s="24"/>
      <c r="O24" s="25"/>
      <c r="P24" s="25"/>
      <c r="Q24" s="25"/>
      <c r="R24" s="25"/>
      <c r="S24" s="25"/>
      <c r="T24" s="25"/>
      <c r="U24" s="25"/>
      <c r="V24" s="25"/>
      <c r="W24" s="26"/>
      <c r="X24" s="27"/>
      <c r="Y24" s="28"/>
      <c r="Z24" s="25"/>
      <c r="AA24" s="25"/>
      <c r="AB24" s="25"/>
      <c r="AC24" s="25"/>
      <c r="AD24" s="25"/>
      <c r="AE24" s="25"/>
      <c r="AF24" s="25"/>
      <c r="AG24" s="26"/>
      <c r="AH24" s="23">
        <f t="shared" si="3"/>
        <v>22</v>
      </c>
      <c r="AI24" s="21" t="str">
        <f>IFERROR(__xludf.DUMMYFUNCTION("IF(ISERROR(FIND(""&amp;"",Y24)),JOIN("" =&gt; "", JOIN("" &gt; "", ARRAYFORMULA(VLOOKUP(ARRAYFORMULA(SPLIT(INDEX(SPLIT(Y24,""=""),0,1),""+"")),$A$3:$B$27,2))), JOIN("" &amp; "", ARRAYFORMULA(VLOOKUP(ARRAYFORMULA(SPLIT(INDEX(SPLIT(Y24,""=""),0,2),""+"")),$M$3:$N$27,2)))"&amp;"),JOIN("" =&gt; "", JOIN("" &gt; "", JOIN("" / "", ARRAYFORMULA(VLOOKUP(SPLIT(INDEX(SPLIT(INDEX(SPLIT(Y24,""=""),0,1),""&amp;""),0,1), "",""),$A$3:$B$27,2))), JOIN("" &gt; "", ARRAYFORMULA(VLOOKUP(SPLIT(INDEX(SPLIT(INDEX(SPLIT(Y24,""=""),0,1),""&amp;""),0,2),""+""),$A$3:$"&amp;"B$27,2)))), JOIN("" &amp; "", ARRAYFORMULA(VLOOKUP(SPLIT(INDEX(SPLIT(Y24,""=""),0,2),""+""),$A$3:$B$27,2)))))"),"#VALUE!")</f>
        <v>#VALUE!</v>
      </c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6"/>
    </row>
    <row r="25">
      <c r="A25" s="22">
        <f t="shared" si="1"/>
        <v>23</v>
      </c>
      <c r="B25" s="29"/>
      <c r="C25" s="25"/>
      <c r="D25" s="25"/>
      <c r="E25" s="25"/>
      <c r="F25" s="25"/>
      <c r="G25" s="25"/>
      <c r="H25" s="25"/>
      <c r="I25" s="25"/>
      <c r="J25" s="25"/>
      <c r="K25" s="26"/>
      <c r="L25" s="23"/>
      <c r="M25" s="22">
        <f t="shared" si="2"/>
        <v>23</v>
      </c>
      <c r="N25" s="24"/>
      <c r="O25" s="25"/>
      <c r="P25" s="25"/>
      <c r="Q25" s="25"/>
      <c r="R25" s="25"/>
      <c r="S25" s="25"/>
      <c r="T25" s="25"/>
      <c r="U25" s="25"/>
      <c r="V25" s="25"/>
      <c r="W25" s="26"/>
      <c r="X25" s="27"/>
      <c r="Y25" s="28"/>
      <c r="Z25" s="25"/>
      <c r="AA25" s="25"/>
      <c r="AB25" s="25"/>
      <c r="AC25" s="25"/>
      <c r="AD25" s="25"/>
      <c r="AE25" s="25"/>
      <c r="AF25" s="25"/>
      <c r="AG25" s="26"/>
      <c r="AH25" s="23">
        <f t="shared" si="3"/>
        <v>23</v>
      </c>
      <c r="AI25" s="21" t="str">
        <f>IFERROR(__xludf.DUMMYFUNCTION("IF(ISERROR(FIND(""&amp;"",Y25)),JOIN("" =&gt; "", JOIN("" &gt; "", ARRAYFORMULA(VLOOKUP(ARRAYFORMULA(SPLIT(INDEX(SPLIT(Y25,""=""),0,1),""+"")),$A$3:$B$27,2))), JOIN("" &amp; "", ARRAYFORMULA(VLOOKUP(ARRAYFORMULA(SPLIT(INDEX(SPLIT(Y25,""=""),0,2),""+"")),$M$3:$N$27,2)))"&amp;"),JOIN("" =&gt; "", JOIN("" &gt; "", JOIN("" / "", ARRAYFORMULA(VLOOKUP(SPLIT(INDEX(SPLIT(INDEX(SPLIT(Y25,""=""),0,1),""&amp;""),0,1), "",""),$A$3:$B$27,2))), JOIN("" &gt; "", ARRAYFORMULA(VLOOKUP(SPLIT(INDEX(SPLIT(INDEX(SPLIT(Y25,""=""),0,1),""&amp;""),0,2),""+""),$A$3:$"&amp;"B$27,2)))), JOIN("" &amp; "", ARRAYFORMULA(VLOOKUP(SPLIT(INDEX(SPLIT(Y25,""=""),0,2),""+""),$A$3:$B$27,2)))))"),"#VALUE!")</f>
        <v>#VALUE!</v>
      </c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6"/>
    </row>
    <row r="26">
      <c r="A26" s="22">
        <f t="shared" si="1"/>
        <v>24</v>
      </c>
      <c r="B26" s="29"/>
      <c r="C26" s="25"/>
      <c r="D26" s="25"/>
      <c r="E26" s="25"/>
      <c r="F26" s="25"/>
      <c r="G26" s="25"/>
      <c r="H26" s="25"/>
      <c r="I26" s="25"/>
      <c r="J26" s="25"/>
      <c r="K26" s="26"/>
      <c r="L26" s="23"/>
      <c r="M26" s="22">
        <f t="shared" si="2"/>
        <v>24</v>
      </c>
      <c r="N26" s="24"/>
      <c r="O26" s="25"/>
      <c r="P26" s="25"/>
      <c r="Q26" s="25"/>
      <c r="R26" s="25"/>
      <c r="S26" s="25"/>
      <c r="T26" s="25"/>
      <c r="U26" s="25"/>
      <c r="V26" s="25"/>
      <c r="W26" s="26"/>
      <c r="X26" s="27"/>
      <c r="Y26" s="28"/>
      <c r="Z26" s="25"/>
      <c r="AA26" s="25"/>
      <c r="AB26" s="25"/>
      <c r="AC26" s="25"/>
      <c r="AD26" s="25"/>
      <c r="AE26" s="25"/>
      <c r="AF26" s="25"/>
      <c r="AG26" s="26"/>
      <c r="AH26" s="23">
        <f t="shared" si="3"/>
        <v>24</v>
      </c>
      <c r="AI26" s="21" t="str">
        <f>IFERROR(__xludf.DUMMYFUNCTION("IF(ISERROR(FIND(""&amp;"",Y26)),JOIN("" =&gt; "", JOIN("" &gt; "", ARRAYFORMULA(VLOOKUP(ARRAYFORMULA(SPLIT(INDEX(SPLIT(Y26,""=""),0,1),""+"")),$A$3:$B$27,2))), JOIN("" &amp; "", ARRAYFORMULA(VLOOKUP(ARRAYFORMULA(SPLIT(INDEX(SPLIT(Y26,""=""),0,2),""+"")),$M$3:$N$27,2)))"&amp;"),JOIN("" =&gt; "", JOIN("" &gt; "", JOIN("" / "", ARRAYFORMULA(VLOOKUP(SPLIT(INDEX(SPLIT(INDEX(SPLIT(Y26,""=""),0,1),""&amp;""),0,1), "",""),$A$3:$B$27,2))), JOIN("" &gt; "", ARRAYFORMULA(VLOOKUP(SPLIT(INDEX(SPLIT(INDEX(SPLIT(Y26,""=""),0,1),""&amp;""),0,2),""+""),$A$3:$"&amp;"B$27,2)))), JOIN("" &amp; "", ARRAYFORMULA(VLOOKUP(SPLIT(INDEX(SPLIT(Y26,""=""),0,2),""+""),$A$3:$B$27,2)))))"),"#VALUE!")</f>
        <v>#VALUE!</v>
      </c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6"/>
    </row>
    <row r="27">
      <c r="A27" s="22">
        <f t="shared" si="1"/>
        <v>25</v>
      </c>
      <c r="B27" s="29"/>
      <c r="C27" s="25"/>
      <c r="D27" s="25"/>
      <c r="E27" s="25"/>
      <c r="F27" s="25"/>
      <c r="G27" s="25"/>
      <c r="H27" s="25"/>
      <c r="I27" s="25"/>
      <c r="J27" s="25"/>
      <c r="K27" s="26"/>
      <c r="L27" s="23"/>
      <c r="M27" s="22">
        <f t="shared" si="2"/>
        <v>25</v>
      </c>
      <c r="N27" s="24"/>
      <c r="O27" s="25"/>
      <c r="P27" s="25"/>
      <c r="Q27" s="25"/>
      <c r="R27" s="25"/>
      <c r="S27" s="25"/>
      <c r="T27" s="25"/>
      <c r="U27" s="25"/>
      <c r="V27" s="25"/>
      <c r="W27" s="26"/>
      <c r="X27" s="27"/>
      <c r="Y27" s="28"/>
      <c r="Z27" s="25"/>
      <c r="AA27" s="25"/>
      <c r="AB27" s="25"/>
      <c r="AC27" s="25"/>
      <c r="AD27" s="25"/>
      <c r="AE27" s="25"/>
      <c r="AF27" s="25"/>
      <c r="AG27" s="26"/>
      <c r="AH27" s="23">
        <f t="shared" si="3"/>
        <v>25</v>
      </c>
      <c r="AI27" s="21" t="str">
        <f>IFERROR(__xludf.DUMMYFUNCTION("IF(ISERROR(FIND(""&amp;"",Y27)),JOIN("" =&gt; "", JOIN("" &gt; "", ARRAYFORMULA(VLOOKUP(ARRAYFORMULA(SPLIT(INDEX(SPLIT(Y27,""=""),0,1),""+"")),$A$3:$B$27,2))), JOIN("" &amp; "", ARRAYFORMULA(VLOOKUP(ARRAYFORMULA(SPLIT(INDEX(SPLIT(Y27,""=""),0,2),""+"")),$M$3:$N$27,2)))"&amp;"),JOIN("" =&gt; "", JOIN("" &gt; "", JOIN("" / "", ARRAYFORMULA(VLOOKUP(SPLIT(INDEX(SPLIT(INDEX(SPLIT(Y27,""=""),0,1),""&amp;""),0,1), "",""),$A$3:$B$27,2))), JOIN("" &gt; "", ARRAYFORMULA(VLOOKUP(SPLIT(INDEX(SPLIT(INDEX(SPLIT(Y27,""=""),0,1),""&amp;""),0,2),""+""),$A$3:$"&amp;"B$27,2)))), JOIN("" &amp; "", ARRAYFORMULA(VLOOKUP(SPLIT(INDEX(SPLIT(Y27,""=""),0,2),""+""),$A$3:$B$27,2)))))"),"#VALUE!")</f>
        <v>#VALUE!</v>
      </c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6"/>
    </row>
    <row r="28">
      <c r="A28" s="30">
        <f t="shared" si="1"/>
        <v>26</v>
      </c>
      <c r="B28" s="31"/>
      <c r="C28" s="32"/>
      <c r="D28" s="32"/>
      <c r="E28" s="32"/>
      <c r="F28" s="32"/>
      <c r="G28" s="32"/>
      <c r="H28" s="32"/>
      <c r="I28" s="32"/>
      <c r="J28" s="32"/>
      <c r="K28" s="33"/>
      <c r="L28" s="34"/>
      <c r="M28" s="30">
        <f t="shared" si="2"/>
        <v>26</v>
      </c>
      <c r="N28" s="35"/>
      <c r="O28" s="32"/>
      <c r="P28" s="32"/>
      <c r="Q28" s="32"/>
      <c r="R28" s="32"/>
      <c r="S28" s="32"/>
      <c r="T28" s="32"/>
      <c r="U28" s="32"/>
      <c r="V28" s="32"/>
      <c r="W28" s="33"/>
      <c r="X28" s="36"/>
      <c r="Y28" s="37"/>
      <c r="Z28" s="32"/>
      <c r="AA28" s="32"/>
      <c r="AB28" s="32"/>
      <c r="AC28" s="32"/>
      <c r="AD28" s="32"/>
      <c r="AE28" s="32"/>
      <c r="AF28" s="32"/>
      <c r="AG28" s="33"/>
      <c r="AH28" s="34">
        <f t="shared" si="3"/>
        <v>26</v>
      </c>
      <c r="AI28" s="38" t="str">
        <f>IFERROR(__xludf.DUMMYFUNCTION("IF(ISERROR(FIND(""&amp;"",Y28)),JOIN("" =&gt; "", JOIN("" &gt; "", ARRAYFORMULA(VLOOKUP(ARRAYFORMULA(SPLIT(INDEX(SPLIT(Y28,""=""),0,1),""+"")),$A$3:$B$27,2))), JOIN("" &amp; "", ARRAYFORMULA(VLOOKUP(ARRAYFORMULA(SPLIT(INDEX(SPLIT(Y28,""=""),0,2),""+"")),$M$3:$N$27,2)))"&amp;"),JOIN("" =&gt; "", JOIN("" &gt; "", JOIN("" / "", ARRAYFORMULA(VLOOKUP(SPLIT(INDEX(SPLIT(INDEX(SPLIT(Y28,""=""),0,1),""&amp;""),0,1), "",""),$A$3:$B$27,2))), JOIN("" &gt; "", ARRAYFORMULA(VLOOKUP(SPLIT(INDEX(SPLIT(INDEX(SPLIT(Y28,""=""),0,1),""&amp;""),0,2),""+""),$A$3:$"&amp;"B$27,2)))), JOIN("" &amp; "", ARRAYFORMULA(VLOOKUP(SPLIT(INDEX(SPLIT(Y28,""=""),0,2),""+""),$A$3:$B$27,2)))))"),"#VALUE!")</f>
        <v>#VALUE!</v>
      </c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40"/>
    </row>
    <row r="29">
      <c r="A29" s="41"/>
      <c r="B29" s="41" t="s">
        <v>39</v>
      </c>
      <c r="C29" s="41"/>
      <c r="D29" s="42"/>
      <c r="E29" s="42"/>
      <c r="F29" s="42"/>
      <c r="G29" s="42"/>
      <c r="H29" s="42"/>
      <c r="I29" s="42"/>
      <c r="J29" s="42"/>
      <c r="K29" s="42"/>
      <c r="L29" s="43"/>
      <c r="M29" s="43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4"/>
      <c r="Y29" s="45"/>
      <c r="Z29" s="46"/>
      <c r="AA29" s="46" t="s">
        <v>40</v>
      </c>
      <c r="AB29" s="46"/>
      <c r="AC29" s="46"/>
      <c r="AD29" s="46"/>
      <c r="AE29" s="46"/>
      <c r="AF29" s="46"/>
      <c r="AG29" s="46"/>
      <c r="AH29" s="46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</row>
    <row r="30">
      <c r="A30" s="48" t="s">
        <v>41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50"/>
      <c r="M30" s="50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1"/>
      <c r="Y30" s="52"/>
      <c r="Z30" s="46"/>
      <c r="AA30" s="46" t="s">
        <v>9</v>
      </c>
      <c r="AB30" s="46"/>
      <c r="AC30" s="46"/>
      <c r="AD30" s="46"/>
      <c r="AE30" s="46" t="s">
        <v>42</v>
      </c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</row>
    <row r="31">
      <c r="A31" s="48" t="s">
        <v>43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50"/>
      <c r="M31" s="50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1"/>
      <c r="Y31" s="52"/>
      <c r="Z31" s="46"/>
      <c r="AA31" s="46" t="s">
        <v>12</v>
      </c>
      <c r="AB31" s="46"/>
      <c r="AC31" s="46"/>
      <c r="AD31" s="46"/>
      <c r="AE31" s="46" t="s">
        <v>44</v>
      </c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</row>
    <row r="32">
      <c r="A32" s="48" t="s">
        <v>45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50"/>
      <c r="M32" s="50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1"/>
      <c r="Y32" s="52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</row>
  </sheetData>
  <mergeCells count="112">
    <mergeCell ref="AI7:BD7"/>
    <mergeCell ref="AI8:BD8"/>
    <mergeCell ref="AI9:BD9"/>
    <mergeCell ref="AI10:BD10"/>
    <mergeCell ref="AI2:BD2"/>
    <mergeCell ref="AI3:BD3"/>
    <mergeCell ref="AI16:BD16"/>
    <mergeCell ref="AI11:BD11"/>
    <mergeCell ref="AI12:BD12"/>
    <mergeCell ref="Y11:AG11"/>
    <mergeCell ref="Y14:AG14"/>
    <mergeCell ref="Y12:AG12"/>
    <mergeCell ref="Y13:AG13"/>
    <mergeCell ref="Y8:AG8"/>
    <mergeCell ref="Y9:AG9"/>
    <mergeCell ref="Y6:AG6"/>
    <mergeCell ref="Y7:AG7"/>
    <mergeCell ref="N22:W22"/>
    <mergeCell ref="N19:W19"/>
    <mergeCell ref="N20:W20"/>
    <mergeCell ref="N21:W21"/>
    <mergeCell ref="N23:W23"/>
    <mergeCell ref="N24:W24"/>
    <mergeCell ref="Y21:AG21"/>
    <mergeCell ref="Y19:AG19"/>
    <mergeCell ref="Y20:AG20"/>
    <mergeCell ref="Y24:AG24"/>
    <mergeCell ref="Y23:AG23"/>
    <mergeCell ref="B21:K21"/>
    <mergeCell ref="B20:K20"/>
    <mergeCell ref="B22:K22"/>
    <mergeCell ref="B23:K23"/>
    <mergeCell ref="B24:K24"/>
    <mergeCell ref="B19:K19"/>
    <mergeCell ref="B5:K5"/>
    <mergeCell ref="B12:K12"/>
    <mergeCell ref="B11:K11"/>
    <mergeCell ref="B7:K7"/>
    <mergeCell ref="B8:K8"/>
    <mergeCell ref="B9:K9"/>
    <mergeCell ref="B10:K10"/>
    <mergeCell ref="B6:K6"/>
    <mergeCell ref="B13:K13"/>
    <mergeCell ref="N13:W13"/>
    <mergeCell ref="B1:D1"/>
    <mergeCell ref="E1:K1"/>
    <mergeCell ref="B3:K3"/>
    <mergeCell ref="B4:K4"/>
    <mergeCell ref="B2:K2"/>
    <mergeCell ref="N9:W9"/>
    <mergeCell ref="N2:W2"/>
    <mergeCell ref="N10:W10"/>
    <mergeCell ref="N11:W11"/>
    <mergeCell ref="N6:W6"/>
    <mergeCell ref="N5:W5"/>
    <mergeCell ref="N7:W7"/>
    <mergeCell ref="N8:W8"/>
    <mergeCell ref="Y5:AG5"/>
    <mergeCell ref="Y10:AG10"/>
    <mergeCell ref="Y2:AG2"/>
    <mergeCell ref="Y3:AG3"/>
    <mergeCell ref="AI4:BD4"/>
    <mergeCell ref="Y4:AG4"/>
    <mergeCell ref="M1:O1"/>
    <mergeCell ref="P1:W1"/>
    <mergeCell ref="N3:W3"/>
    <mergeCell ref="N4:W4"/>
    <mergeCell ref="Y17:AG17"/>
    <mergeCell ref="Y18:AG18"/>
    <mergeCell ref="N17:W17"/>
    <mergeCell ref="N18:W18"/>
    <mergeCell ref="B16:K16"/>
    <mergeCell ref="B14:K14"/>
    <mergeCell ref="B15:K15"/>
    <mergeCell ref="N15:W15"/>
    <mergeCell ref="N16:W16"/>
    <mergeCell ref="B17:K17"/>
    <mergeCell ref="B18:K18"/>
    <mergeCell ref="Y25:AG25"/>
    <mergeCell ref="Y22:AG22"/>
    <mergeCell ref="Y26:AG26"/>
    <mergeCell ref="Y27:AG27"/>
    <mergeCell ref="Y28:AG28"/>
    <mergeCell ref="B25:K25"/>
    <mergeCell ref="B27:K27"/>
    <mergeCell ref="B28:K28"/>
    <mergeCell ref="N27:W27"/>
    <mergeCell ref="N28:W28"/>
    <mergeCell ref="N25:W25"/>
    <mergeCell ref="B26:K26"/>
    <mergeCell ref="N26:W26"/>
    <mergeCell ref="AI15:BD15"/>
    <mergeCell ref="AI13:BD13"/>
    <mergeCell ref="AI14:BD14"/>
    <mergeCell ref="AI5:BD5"/>
    <mergeCell ref="AI6:BD6"/>
    <mergeCell ref="AI22:BD22"/>
    <mergeCell ref="AI23:BD23"/>
    <mergeCell ref="AI26:BD26"/>
    <mergeCell ref="AI27:BD27"/>
    <mergeCell ref="AI28:BD28"/>
    <mergeCell ref="AI24:BD24"/>
    <mergeCell ref="AI25:BD25"/>
    <mergeCell ref="AI19:BD19"/>
    <mergeCell ref="AI21:BD21"/>
    <mergeCell ref="AI20:BD20"/>
    <mergeCell ref="Y16:AG16"/>
    <mergeCell ref="Y15:AG15"/>
    <mergeCell ref="AI17:BD17"/>
    <mergeCell ref="AI18:BD18"/>
    <mergeCell ref="N14:W14"/>
    <mergeCell ref="N12:W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3" t="s">
        <v>46</v>
      </c>
      <c r="B1" s="54"/>
    </row>
    <row r="2">
      <c r="A2" s="53" t="s">
        <v>47</v>
      </c>
      <c r="B2" s="54"/>
    </row>
    <row r="3">
      <c r="A3" s="53" t="s">
        <v>48</v>
      </c>
      <c r="B3" s="54"/>
    </row>
    <row r="4">
      <c r="A4" s="53" t="s">
        <v>49</v>
      </c>
      <c r="B4" s="54"/>
    </row>
    <row r="5">
      <c r="A5" s="55">
        <v>1231.0</v>
      </c>
      <c r="B5" s="54"/>
    </row>
    <row r="6">
      <c r="A6" s="53"/>
      <c r="B6" s="54"/>
    </row>
    <row r="7">
      <c r="A7" s="53"/>
      <c r="B7" s="56"/>
    </row>
    <row r="8">
      <c r="A8" s="53"/>
      <c r="B8" s="57"/>
    </row>
    <row r="9">
      <c r="A9" s="55"/>
      <c r="B9" s="54"/>
    </row>
    <row r="10">
      <c r="A10" s="53"/>
      <c r="B10" s="54"/>
    </row>
    <row r="11">
      <c r="A11" s="53"/>
      <c r="B11" s="54"/>
    </row>
    <row r="12">
      <c r="A12" s="53"/>
      <c r="B12" s="54"/>
    </row>
    <row r="13">
      <c r="A13" s="53"/>
    </row>
    <row r="14">
      <c r="A14" s="53"/>
    </row>
    <row r="15">
      <c r="A15" s="53"/>
    </row>
    <row r="16">
      <c r="A16" s="53"/>
    </row>
    <row r="17">
      <c r="A17" s="53"/>
    </row>
    <row r="18">
      <c r="A18" s="5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5" width="3.86"/>
    <col customWidth="1" min="56" max="56" width="3.57"/>
  </cols>
  <sheetData>
    <row r="1">
      <c r="A1" s="1"/>
      <c r="B1" s="2" t="s">
        <v>0</v>
      </c>
      <c r="C1" s="3"/>
      <c r="D1" s="4"/>
      <c r="E1" s="2" t="s">
        <v>50</v>
      </c>
      <c r="F1" s="3"/>
      <c r="G1" s="3"/>
      <c r="H1" s="3"/>
      <c r="I1" s="3"/>
      <c r="J1" s="3"/>
      <c r="K1" s="4"/>
      <c r="L1" s="1"/>
      <c r="M1" s="5" t="s">
        <v>2</v>
      </c>
      <c r="N1" s="3"/>
      <c r="O1" s="4"/>
      <c r="P1" s="6">
        <v>43111.0</v>
      </c>
      <c r="Q1" s="3"/>
      <c r="R1" s="3"/>
      <c r="S1" s="3"/>
      <c r="T1" s="3"/>
      <c r="U1" s="3"/>
      <c r="V1" s="3"/>
      <c r="W1" s="4"/>
      <c r="X1" s="7"/>
      <c r="Y1" s="8"/>
      <c r="Z1" s="8"/>
      <c r="AA1" s="8"/>
      <c r="AB1" s="8"/>
      <c r="AC1" s="8"/>
      <c r="AD1" s="8"/>
      <c r="AE1" s="8"/>
      <c r="AF1" s="8"/>
      <c r="AG1" s="8"/>
      <c r="AH1" s="9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</row>
    <row r="2">
      <c r="A2" s="1" t="s">
        <v>3</v>
      </c>
      <c r="B2" s="2" t="s">
        <v>4</v>
      </c>
      <c r="C2" s="3"/>
      <c r="D2" s="3"/>
      <c r="E2" s="3"/>
      <c r="F2" s="3"/>
      <c r="G2" s="3"/>
      <c r="H2" s="3"/>
      <c r="I2" s="3"/>
      <c r="J2" s="3"/>
      <c r="K2" s="4"/>
      <c r="L2" s="1"/>
      <c r="M2" s="1" t="s">
        <v>3</v>
      </c>
      <c r="N2" s="2" t="s">
        <v>5</v>
      </c>
      <c r="O2" s="3"/>
      <c r="P2" s="3"/>
      <c r="Q2" s="3"/>
      <c r="R2" s="3"/>
      <c r="S2" s="3"/>
      <c r="T2" s="3"/>
      <c r="U2" s="3"/>
      <c r="V2" s="3"/>
      <c r="W2" s="4"/>
      <c r="X2" s="7"/>
      <c r="Y2" s="11" t="s">
        <v>6</v>
      </c>
      <c r="Z2" s="3"/>
      <c r="AA2" s="3"/>
      <c r="AB2" s="3"/>
      <c r="AC2" s="3"/>
      <c r="AD2" s="3"/>
      <c r="AE2" s="3"/>
      <c r="AF2" s="3"/>
      <c r="AG2" s="4"/>
      <c r="AH2" s="9" t="s">
        <v>3</v>
      </c>
      <c r="AI2" s="12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4"/>
    </row>
    <row r="3">
      <c r="A3" s="13">
        <v>1.0</v>
      </c>
      <c r="B3" s="58"/>
      <c r="C3" s="15"/>
      <c r="D3" s="15"/>
      <c r="E3" s="15"/>
      <c r="F3" s="15"/>
      <c r="G3" s="15"/>
      <c r="H3" s="15"/>
      <c r="I3" s="15"/>
      <c r="J3" s="15"/>
      <c r="K3" s="16"/>
      <c r="L3" s="17"/>
      <c r="M3" s="13">
        <v>1.0</v>
      </c>
      <c r="N3" s="59" t="s">
        <v>8</v>
      </c>
      <c r="O3" s="15"/>
      <c r="P3" s="15"/>
      <c r="Q3" s="15"/>
      <c r="R3" s="15"/>
      <c r="S3" s="15"/>
      <c r="T3" s="15"/>
      <c r="U3" s="15"/>
      <c r="V3" s="15"/>
      <c r="W3" s="16"/>
      <c r="X3" s="15"/>
      <c r="Y3" s="60" t="s">
        <v>9</v>
      </c>
      <c r="Z3" s="15"/>
      <c r="AA3" s="15"/>
      <c r="AB3" s="15"/>
      <c r="AC3" s="15"/>
      <c r="AD3" s="15"/>
      <c r="AE3" s="15"/>
      <c r="AF3" s="15"/>
      <c r="AG3" s="16"/>
      <c r="AH3" s="61">
        <v>1.0</v>
      </c>
      <c r="AI3" s="48" t="str">
        <f>IFERROR(__xludf.DUMMYFUNCTION("IF(ISERROR(FIND(""&amp;"",Y3)),JOIN("" =&gt; "", JOIN("" &gt; "", ARRAYFORMULA(VLOOKUP(ARRAYFORMULA(SPLIT(INDEX(SPLIT(Y3,""=""),0,1),""+"")),$A$3:$B$27,2))), JOIN("" &amp; "", ARRAYFORMULA(VLOOKUP(ARRAYFORMULA(SPLIT(INDEX(SPLIT(Y3,""=""),0,2),""+"")),$M$3:$N$27,2)))),J"&amp;"OIN("" =&gt; "", JOIN("" &gt; "", JOIN("" / "", ARRAYFORMULA(VLOOKUP(SPLIT(INDEX(SPLIT(INDEX(SPLIT(Y3,""=""),0,1),""&amp;""),0,1), "",""),$A$3:$B$27,2))), JOIN("" &gt; "", ARRAYFORMULA(VLOOKUP(SPLIT(INDEX(SPLIT(INDEX(SPLIT(Y3,""=""),0,1),""&amp;""),0,2),""+""),$A$3:$B$27,"&amp;"2)))), JOIN("" &amp; "", ARRAYFORMULA(VLOOKUP(SPLIT(INDEX(SPLIT(Y3,""=""),0,2),""+""),$A$3:$B$27,2)))))")," &gt;  &gt;  =&gt; Pause/Play/ Mở rộng thực hiện được &amp; Xoay màn hình")</f>
        <v> &gt;  &gt;  =&gt; Pause/Play/ Mở rộng thực hiện được &amp; Xoay màn hình</v>
      </c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6"/>
    </row>
    <row r="4">
      <c r="A4" s="22">
        <f t="shared" ref="A4:A28" si="1">A3+1</f>
        <v>2</v>
      </c>
      <c r="B4" s="58"/>
      <c r="C4" s="15"/>
      <c r="D4" s="15"/>
      <c r="E4" s="15"/>
      <c r="F4" s="15"/>
      <c r="G4" s="15"/>
      <c r="H4" s="15"/>
      <c r="I4" s="15"/>
      <c r="J4" s="15"/>
      <c r="K4" s="16"/>
      <c r="L4" s="23"/>
      <c r="M4" s="22">
        <f t="shared" ref="M4:M28" si="2">M3+1</f>
        <v>2</v>
      </c>
      <c r="N4" s="62" t="s">
        <v>11</v>
      </c>
      <c r="O4" s="25"/>
      <c r="P4" s="25"/>
      <c r="Q4" s="25"/>
      <c r="R4" s="25"/>
      <c r="S4" s="25"/>
      <c r="T4" s="25"/>
      <c r="U4" s="25"/>
      <c r="V4" s="25"/>
      <c r="W4" s="26"/>
      <c r="X4" s="25"/>
      <c r="Y4" s="63"/>
      <c r="Z4" s="25"/>
      <c r="AA4" s="25"/>
      <c r="AB4" s="25"/>
      <c r="AC4" s="25"/>
      <c r="AD4" s="25"/>
      <c r="AE4" s="25"/>
      <c r="AF4" s="25"/>
      <c r="AG4" s="26"/>
      <c r="AH4" s="64">
        <f t="shared" ref="AH4:AH28" si="3">AH3+1</f>
        <v>2</v>
      </c>
      <c r="AI4" s="48" t="str">
        <f>IFERROR(__xludf.DUMMYFUNCTION("IF(ISERROR(FIND(""&amp;"",Y4)),JOIN("" =&gt; "", JOIN("" &gt; "", ARRAYFORMULA(VLOOKUP(ARRAYFORMULA(SPLIT(INDEX(SPLIT(Y4,""=""),0,1),""+"")),$A$3:$B$27,2))), JOIN("" &amp; "", ARRAYFORMULA(VLOOKUP(ARRAYFORMULA(SPLIT(INDEX(SPLIT(Y4,""=""),0,2),""+"")),$M$3:$N$27,2)))),J"&amp;"OIN("" =&gt; "", JOIN("" &gt; "", JOIN("" / "", ARRAYFORMULA(VLOOKUP(SPLIT(INDEX(SPLIT(INDEX(SPLIT(Y4,""=""),0,1),""&amp;""),0,1), "",""),$A$3:$B$27,2))), JOIN("" &gt; "", ARRAYFORMULA(VLOOKUP(SPLIT(INDEX(SPLIT(INDEX(SPLIT(Y4,""=""),0,1),""&amp;""),0,2),""+""),$A$3:$B$27,"&amp;"2)))), JOIN("" &amp; "", ARRAYFORMULA(VLOOKUP(SPLIT(INDEX(SPLIT(Y4,""=""),0,2),""+""),$A$3:$B$27,2)))))"),"#VALUE!")</f>
        <v>#VALUE!</v>
      </c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6"/>
    </row>
    <row r="5">
      <c r="A5" s="22">
        <f t="shared" si="1"/>
        <v>3</v>
      </c>
      <c r="B5" s="58"/>
      <c r="C5" s="15"/>
      <c r="D5" s="15"/>
      <c r="E5" s="15"/>
      <c r="F5" s="15"/>
      <c r="G5" s="15"/>
      <c r="H5" s="15"/>
      <c r="I5" s="15"/>
      <c r="J5" s="15"/>
      <c r="K5" s="16"/>
      <c r="L5" s="23"/>
      <c r="M5" s="22">
        <f t="shared" si="2"/>
        <v>3</v>
      </c>
      <c r="N5" s="62" t="s">
        <v>14</v>
      </c>
      <c r="O5" s="25"/>
      <c r="P5" s="25"/>
      <c r="Q5" s="25"/>
      <c r="R5" s="25"/>
      <c r="S5" s="25"/>
      <c r="T5" s="25"/>
      <c r="U5" s="25"/>
      <c r="V5" s="25"/>
      <c r="W5" s="26"/>
      <c r="X5" s="25"/>
      <c r="Y5" s="63"/>
      <c r="Z5" s="25"/>
      <c r="AA5" s="25"/>
      <c r="AB5" s="25"/>
      <c r="AC5" s="25"/>
      <c r="AD5" s="25"/>
      <c r="AE5" s="25"/>
      <c r="AF5" s="25"/>
      <c r="AG5" s="26"/>
      <c r="AH5" s="64">
        <f t="shared" si="3"/>
        <v>3</v>
      </c>
      <c r="AI5" s="48" t="str">
        <f>IFERROR(__xludf.DUMMYFUNCTION("IF(ISERROR(FIND(""&amp;"",Y5)),JOIN("" =&gt; "", JOIN("" &gt; "", ARRAYFORMULA(VLOOKUP(ARRAYFORMULA(SPLIT(INDEX(SPLIT(Y5,""=""),0,1),""+"")),$A$3:$B$27,2))), JOIN("" &amp; "", ARRAYFORMULA(VLOOKUP(ARRAYFORMULA(SPLIT(INDEX(SPLIT(Y5,""=""),0,2),""+"")),$M$3:$N$27,2)))),J"&amp;"OIN("" =&gt; "", JOIN("" &gt; "", JOIN("" / "", ARRAYFORMULA(VLOOKUP(SPLIT(INDEX(SPLIT(INDEX(SPLIT(Y5,""=""),0,1),""&amp;""),0,1), "",""),$A$3:$B$27,2))), JOIN("" &gt; "", ARRAYFORMULA(VLOOKUP(SPLIT(INDEX(SPLIT(INDEX(SPLIT(Y5,""=""),0,1),""&amp;""),0,2),""+""),$A$3:$B$27,"&amp;"2)))), JOIN("" &amp; "", ARRAYFORMULA(VLOOKUP(SPLIT(INDEX(SPLIT(Y5,""=""),0,2),""+""),$A$3:$B$27,2)))))"),"#VALUE!")</f>
        <v>#VALUE!</v>
      </c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6"/>
    </row>
    <row r="6">
      <c r="A6" s="22">
        <f t="shared" si="1"/>
        <v>4</v>
      </c>
      <c r="B6" s="58"/>
      <c r="C6" s="15"/>
      <c r="D6" s="15"/>
      <c r="E6" s="15"/>
      <c r="F6" s="15"/>
      <c r="G6" s="15"/>
      <c r="H6" s="15"/>
      <c r="I6" s="15"/>
      <c r="J6" s="15"/>
      <c r="K6" s="16"/>
      <c r="L6" s="23"/>
      <c r="M6" s="22">
        <f t="shared" si="2"/>
        <v>4</v>
      </c>
      <c r="N6" s="62" t="s">
        <v>16</v>
      </c>
      <c r="O6" s="25"/>
      <c r="P6" s="25"/>
      <c r="Q6" s="25"/>
      <c r="R6" s="25"/>
      <c r="S6" s="25"/>
      <c r="T6" s="25"/>
      <c r="U6" s="25"/>
      <c r="V6" s="25"/>
      <c r="W6" s="26"/>
      <c r="X6" s="25"/>
      <c r="Y6" s="63"/>
      <c r="Z6" s="25"/>
      <c r="AA6" s="25"/>
      <c r="AB6" s="25"/>
      <c r="AC6" s="25"/>
      <c r="AD6" s="25"/>
      <c r="AE6" s="25"/>
      <c r="AF6" s="25"/>
      <c r="AG6" s="26"/>
      <c r="AH6" s="64">
        <f t="shared" si="3"/>
        <v>4</v>
      </c>
      <c r="AI6" s="48" t="str">
        <f>IFERROR(__xludf.DUMMYFUNCTION("IF(ISERROR(FIND(""&amp;"",Y6)),JOIN("" =&gt; "", JOIN("" &gt; "", ARRAYFORMULA(VLOOKUP(ARRAYFORMULA(SPLIT(INDEX(SPLIT(Y6,""=""),0,1),""+"")),$A$3:$B$27,2))), JOIN("" &amp; "", ARRAYFORMULA(VLOOKUP(ARRAYFORMULA(SPLIT(INDEX(SPLIT(Y6,""=""),0,2),""+"")),$M$3:$N$27,2)))),J"&amp;"OIN("" =&gt; "", JOIN("" &gt; "", JOIN("" / "", ARRAYFORMULA(VLOOKUP(SPLIT(INDEX(SPLIT(INDEX(SPLIT(Y6,""=""),0,1),""&amp;""),0,1), "",""),$A$3:$B$27,2))), JOIN("" &gt; "", ARRAYFORMULA(VLOOKUP(SPLIT(INDEX(SPLIT(INDEX(SPLIT(Y6,""=""),0,1),""&amp;""),0,2),""+""),$A$3:$B$27,"&amp;"2)))), JOIN("" &amp; "", ARRAYFORMULA(VLOOKUP(SPLIT(INDEX(SPLIT(Y6,""=""),0,2),""+""),$A$3:$B$27,2)))))"),"#VALUE!")</f>
        <v>#VALUE!</v>
      </c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6"/>
    </row>
    <row r="7">
      <c r="A7" s="22">
        <f t="shared" si="1"/>
        <v>5</v>
      </c>
      <c r="B7" s="65"/>
      <c r="C7" s="25"/>
      <c r="D7" s="25"/>
      <c r="E7" s="25"/>
      <c r="F7" s="25"/>
      <c r="G7" s="25"/>
      <c r="H7" s="25"/>
      <c r="I7" s="25"/>
      <c r="J7" s="25"/>
      <c r="K7" s="26"/>
      <c r="L7" s="23"/>
      <c r="M7" s="22">
        <f t="shared" si="2"/>
        <v>5</v>
      </c>
      <c r="N7" s="62" t="s">
        <v>18</v>
      </c>
      <c r="O7" s="25"/>
      <c r="P7" s="25"/>
      <c r="Q7" s="25"/>
      <c r="R7" s="25"/>
      <c r="S7" s="25"/>
      <c r="T7" s="25"/>
      <c r="U7" s="25"/>
      <c r="V7" s="25"/>
      <c r="W7" s="26"/>
      <c r="X7" s="25"/>
      <c r="Y7" s="63"/>
      <c r="Z7" s="25"/>
      <c r="AA7" s="25"/>
      <c r="AB7" s="25"/>
      <c r="AC7" s="25"/>
      <c r="AD7" s="25"/>
      <c r="AE7" s="25"/>
      <c r="AF7" s="25"/>
      <c r="AG7" s="26"/>
      <c r="AH7" s="64">
        <f t="shared" si="3"/>
        <v>5</v>
      </c>
      <c r="AI7" s="48" t="str">
        <f>IFERROR(__xludf.DUMMYFUNCTION("IF(ISERROR(FIND(""&amp;"",Y7)),JOIN("" =&gt; "", JOIN("" &gt; "", ARRAYFORMULA(VLOOKUP(ARRAYFORMULA(SPLIT(INDEX(SPLIT(Y7,""=""),0,1),""+"")),$A$3:$B$27,2))), JOIN("" &amp; "", ARRAYFORMULA(VLOOKUP(ARRAYFORMULA(SPLIT(INDEX(SPLIT(Y7,""=""),0,2),""+"")),$M$3:$N$27,2)))),J"&amp;"OIN("" =&gt; "", JOIN("" &gt; "", JOIN("" / "", ARRAYFORMULA(VLOOKUP(SPLIT(INDEX(SPLIT(INDEX(SPLIT(Y7,""=""),0,1),""&amp;""),0,1), "",""),$A$3:$B$27,2))), JOIN("" &gt; "", ARRAYFORMULA(VLOOKUP(SPLIT(INDEX(SPLIT(INDEX(SPLIT(Y7,""=""),0,1),""&amp;""),0,2),""+""),$A$3:$B$27,"&amp;"2)))), JOIN("" &amp; "", ARRAYFORMULA(VLOOKUP(SPLIT(INDEX(SPLIT(Y7,""=""),0,2),""+""),$A$3:$B$27,2)))))"),"#VALUE!")</f>
        <v>#VALUE!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6"/>
    </row>
    <row r="8">
      <c r="A8" s="22">
        <f t="shared" si="1"/>
        <v>6</v>
      </c>
      <c r="B8" s="65"/>
      <c r="C8" s="25"/>
      <c r="D8" s="25"/>
      <c r="E8" s="25"/>
      <c r="F8" s="25"/>
      <c r="G8" s="25"/>
      <c r="H8" s="25"/>
      <c r="I8" s="25"/>
      <c r="J8" s="25"/>
      <c r="K8" s="26"/>
      <c r="L8" s="23"/>
      <c r="M8" s="22">
        <f t="shared" si="2"/>
        <v>6</v>
      </c>
      <c r="N8" s="62" t="s">
        <v>20</v>
      </c>
      <c r="O8" s="25"/>
      <c r="P8" s="25"/>
      <c r="Q8" s="25"/>
      <c r="R8" s="25"/>
      <c r="S8" s="25"/>
      <c r="T8" s="25"/>
      <c r="U8" s="25"/>
      <c r="V8" s="25"/>
      <c r="W8" s="26"/>
      <c r="X8" s="25"/>
      <c r="Y8" s="63"/>
      <c r="Z8" s="25"/>
      <c r="AA8" s="25"/>
      <c r="AB8" s="25"/>
      <c r="AC8" s="25"/>
      <c r="AD8" s="25"/>
      <c r="AE8" s="25"/>
      <c r="AF8" s="25"/>
      <c r="AG8" s="26"/>
      <c r="AH8" s="64">
        <f t="shared" si="3"/>
        <v>6</v>
      </c>
      <c r="AI8" s="48" t="str">
        <f>IFERROR(__xludf.DUMMYFUNCTION("IF(ISERROR(FIND(""&amp;"",Y8)),JOIN("" =&gt; "", JOIN("" &gt; "", ARRAYFORMULA(VLOOKUP(ARRAYFORMULA(SPLIT(INDEX(SPLIT(Y8,""=""),0,1),""+"")),$A$3:$B$27,2))), JOIN("" &amp; "", ARRAYFORMULA(VLOOKUP(ARRAYFORMULA(SPLIT(INDEX(SPLIT(Y8,""=""),0,2),""+"")),$M$3:$N$27,2)))),J"&amp;"OIN("" =&gt; "", JOIN("" &gt; "", JOIN("" / "", ARRAYFORMULA(VLOOKUP(SPLIT(INDEX(SPLIT(INDEX(SPLIT(Y8,""=""),0,1),""&amp;""),0,1), "",""),$A$3:$B$27,2))), JOIN("" &gt; "", ARRAYFORMULA(VLOOKUP(SPLIT(INDEX(SPLIT(INDEX(SPLIT(Y8,""=""),0,1),""&amp;""),0,2),""+""),$A$3:$B$27,"&amp;"2)))), JOIN("" &amp; "", ARRAYFORMULA(VLOOKUP(SPLIT(INDEX(SPLIT(Y8,""=""),0,2),""+""),$A$3:$B$27,2)))))"),"#VALUE!")</f>
        <v>#VALUE!</v>
      </c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6"/>
    </row>
    <row r="9">
      <c r="A9" s="22">
        <f t="shared" si="1"/>
        <v>7</v>
      </c>
      <c r="B9" s="65"/>
      <c r="C9" s="25"/>
      <c r="D9" s="25"/>
      <c r="E9" s="25"/>
      <c r="F9" s="25"/>
      <c r="G9" s="25"/>
      <c r="H9" s="25"/>
      <c r="I9" s="25"/>
      <c r="J9" s="25"/>
      <c r="K9" s="26"/>
      <c r="L9" s="23"/>
      <c r="M9" s="22">
        <f t="shared" si="2"/>
        <v>7</v>
      </c>
      <c r="N9" s="62" t="s">
        <v>22</v>
      </c>
      <c r="O9" s="25"/>
      <c r="P9" s="25"/>
      <c r="Q9" s="25"/>
      <c r="R9" s="25"/>
      <c r="S9" s="25"/>
      <c r="T9" s="25"/>
      <c r="U9" s="25"/>
      <c r="V9" s="25"/>
      <c r="W9" s="26"/>
      <c r="X9" s="25"/>
      <c r="Y9" s="63"/>
      <c r="Z9" s="25"/>
      <c r="AA9" s="25"/>
      <c r="AB9" s="25"/>
      <c r="AC9" s="25"/>
      <c r="AD9" s="25"/>
      <c r="AE9" s="25"/>
      <c r="AF9" s="25"/>
      <c r="AG9" s="26"/>
      <c r="AH9" s="64">
        <f t="shared" si="3"/>
        <v>7</v>
      </c>
      <c r="AI9" s="48" t="str">
        <f>IFERROR(__xludf.DUMMYFUNCTION("IF(ISERROR(FIND(""&amp;"",Y9)),JOIN("" =&gt; "", JOIN("" &gt; "", ARRAYFORMULA(VLOOKUP(ARRAYFORMULA(SPLIT(INDEX(SPLIT(Y9,""=""),0,1),""+"")),$A$3:$B$27,2))), JOIN("" &amp; "", ARRAYFORMULA(VLOOKUP(ARRAYFORMULA(SPLIT(INDEX(SPLIT(Y9,""=""),0,2),""+"")),$M$3:$N$27,2)))),J"&amp;"OIN("" =&gt; "", JOIN("" &gt; "", JOIN("" / "", ARRAYFORMULA(VLOOKUP(SPLIT(INDEX(SPLIT(INDEX(SPLIT(Y9,""=""),0,1),""&amp;""),0,1), "",""),$A$3:$B$27,2))), JOIN("" &gt; "", ARRAYFORMULA(VLOOKUP(SPLIT(INDEX(SPLIT(INDEX(SPLIT(Y9,""=""),0,1),""&amp;""),0,2),""+""),$A$3:$B$27,"&amp;"2)))), JOIN("" &amp; "", ARRAYFORMULA(VLOOKUP(SPLIT(INDEX(SPLIT(Y9,""=""),0,2),""+""),$A$3:$B$27,2)))))"),"#VALUE!")</f>
        <v>#VALUE!</v>
      </c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6"/>
    </row>
    <row r="10">
      <c r="A10" s="22">
        <f t="shared" si="1"/>
        <v>8</v>
      </c>
      <c r="B10" s="65"/>
      <c r="C10" s="25"/>
      <c r="D10" s="25"/>
      <c r="E10" s="25"/>
      <c r="F10" s="25"/>
      <c r="G10" s="25"/>
      <c r="H10" s="25"/>
      <c r="I10" s="25"/>
      <c r="J10" s="25"/>
      <c r="K10" s="26"/>
      <c r="L10" s="23"/>
      <c r="M10" s="22">
        <f t="shared" si="2"/>
        <v>8</v>
      </c>
      <c r="N10" s="62" t="s">
        <v>24</v>
      </c>
      <c r="O10" s="25"/>
      <c r="P10" s="25"/>
      <c r="Q10" s="25"/>
      <c r="R10" s="25"/>
      <c r="S10" s="25"/>
      <c r="T10" s="25"/>
      <c r="U10" s="25"/>
      <c r="V10" s="25"/>
      <c r="W10" s="26"/>
      <c r="X10" s="25"/>
      <c r="Y10" s="63"/>
      <c r="Z10" s="25"/>
      <c r="AA10" s="25"/>
      <c r="AB10" s="25"/>
      <c r="AC10" s="25"/>
      <c r="AD10" s="25"/>
      <c r="AE10" s="25"/>
      <c r="AF10" s="25"/>
      <c r="AG10" s="26"/>
      <c r="AH10" s="64">
        <f t="shared" si="3"/>
        <v>8</v>
      </c>
      <c r="AI10" s="48" t="str">
        <f>IFERROR(__xludf.DUMMYFUNCTION("IF(ISERROR(FIND(""&amp;"",Y10)),JOIN("" =&gt; "", JOIN("" &gt; "", ARRAYFORMULA(VLOOKUP(ARRAYFORMULA(SPLIT(INDEX(SPLIT(Y10,""=""),0,1),""+"")),$A$3:$B$27,2))), JOIN("" &amp; "", ARRAYFORMULA(VLOOKUP(ARRAYFORMULA(SPLIT(INDEX(SPLIT(Y10,""=""),0,2),""+"")),$M$3:$N$27,2)))"&amp;"),JOIN("" =&gt; "", JOIN("" &gt; "", JOIN("" / "", ARRAYFORMULA(VLOOKUP(SPLIT(INDEX(SPLIT(INDEX(SPLIT(Y10,""=""),0,1),""&amp;""),0,1), "",""),$A$3:$B$27,2))), JOIN("" &gt; "", ARRAYFORMULA(VLOOKUP(SPLIT(INDEX(SPLIT(INDEX(SPLIT(Y10,""=""),0,1),""&amp;""),0,2),""+""),$A$3:$"&amp;"B$27,2)))), JOIN("" &amp; "", ARRAYFORMULA(VLOOKUP(SPLIT(INDEX(SPLIT(Y10,""=""),0,2),""+""),$A$3:$B$27,2)))))"),"#VALUE!")</f>
        <v>#VALUE!</v>
      </c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6"/>
    </row>
    <row r="11">
      <c r="A11" s="22">
        <f t="shared" si="1"/>
        <v>9</v>
      </c>
      <c r="B11" s="65"/>
      <c r="C11" s="25"/>
      <c r="D11" s="25"/>
      <c r="E11" s="25"/>
      <c r="F11" s="25"/>
      <c r="G11" s="25"/>
      <c r="H11" s="25"/>
      <c r="I11" s="25"/>
      <c r="J11" s="25"/>
      <c r="K11" s="26"/>
      <c r="L11" s="23"/>
      <c r="M11" s="22">
        <f t="shared" si="2"/>
        <v>9</v>
      </c>
      <c r="N11" s="62" t="s">
        <v>26</v>
      </c>
      <c r="O11" s="25"/>
      <c r="P11" s="25"/>
      <c r="Q11" s="25"/>
      <c r="R11" s="25"/>
      <c r="S11" s="25"/>
      <c r="T11" s="25"/>
      <c r="U11" s="25"/>
      <c r="V11" s="25"/>
      <c r="W11" s="26"/>
      <c r="X11" s="25"/>
      <c r="Y11" s="63"/>
      <c r="Z11" s="25"/>
      <c r="AA11" s="25"/>
      <c r="AB11" s="25"/>
      <c r="AC11" s="25"/>
      <c r="AD11" s="25"/>
      <c r="AE11" s="25"/>
      <c r="AF11" s="25"/>
      <c r="AG11" s="26"/>
      <c r="AH11" s="64">
        <f t="shared" si="3"/>
        <v>9</v>
      </c>
      <c r="AI11" s="48" t="str">
        <f>IFERROR(__xludf.DUMMYFUNCTION("IF(ISERROR(FIND(""&amp;"",Y11)),JOIN("" =&gt; "", JOIN("" &gt; "", ARRAYFORMULA(VLOOKUP(ARRAYFORMULA(SPLIT(INDEX(SPLIT(Y11,""=""),0,1),""+"")),$A$3:$B$27,2))), JOIN("" &amp; "", ARRAYFORMULA(VLOOKUP(ARRAYFORMULA(SPLIT(INDEX(SPLIT(Y11,""=""),0,2),""+"")),$M$3:$N$27,2)))"&amp;"),JOIN("" =&gt; "", JOIN("" &gt; "", JOIN("" / "", ARRAYFORMULA(VLOOKUP(SPLIT(INDEX(SPLIT(INDEX(SPLIT(Y11,""=""),0,1),""&amp;""),0,1), "",""),$A$3:$B$27,2))), JOIN("" &gt; "", ARRAYFORMULA(VLOOKUP(SPLIT(INDEX(SPLIT(INDEX(SPLIT(Y11,""=""),0,1),""&amp;""),0,2),""+""),$A$3:$"&amp;"B$27,2)))), JOIN("" &amp; "", ARRAYFORMULA(VLOOKUP(SPLIT(INDEX(SPLIT(Y11,""=""),0,2),""+""),$A$3:$B$27,2)))))"),"#VALUE!")</f>
        <v>#VALUE!</v>
      </c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6"/>
    </row>
    <row r="12">
      <c r="A12" s="22">
        <f t="shared" si="1"/>
        <v>10</v>
      </c>
      <c r="B12" s="65"/>
      <c r="C12" s="25"/>
      <c r="D12" s="25"/>
      <c r="E12" s="25"/>
      <c r="F12" s="25"/>
      <c r="G12" s="25"/>
      <c r="H12" s="25"/>
      <c r="I12" s="25"/>
      <c r="J12" s="25"/>
      <c r="K12" s="26"/>
      <c r="L12" s="23"/>
      <c r="M12" s="22">
        <f t="shared" si="2"/>
        <v>10</v>
      </c>
      <c r="N12" s="62" t="s">
        <v>28</v>
      </c>
      <c r="O12" s="25"/>
      <c r="P12" s="25"/>
      <c r="Q12" s="25"/>
      <c r="R12" s="25"/>
      <c r="S12" s="25"/>
      <c r="T12" s="25"/>
      <c r="U12" s="25"/>
      <c r="V12" s="25"/>
      <c r="W12" s="26"/>
      <c r="X12" s="25"/>
      <c r="Y12" s="63"/>
      <c r="Z12" s="25"/>
      <c r="AA12" s="25"/>
      <c r="AB12" s="25"/>
      <c r="AC12" s="25"/>
      <c r="AD12" s="25"/>
      <c r="AE12" s="25"/>
      <c r="AF12" s="25"/>
      <c r="AG12" s="26"/>
      <c r="AH12" s="64">
        <f t="shared" si="3"/>
        <v>10</v>
      </c>
      <c r="AI12" s="48" t="str">
        <f>IFERROR(__xludf.DUMMYFUNCTION("IF(ISERROR(FIND(""&amp;"",Y12)),JOIN("" =&gt; "", JOIN("" &gt; "", ARRAYFORMULA(VLOOKUP(ARRAYFORMULA(SPLIT(INDEX(SPLIT(Y12,""=""),0,1),""+"")),$A$3:$B$27,2))), JOIN("" &amp; "", ARRAYFORMULA(VLOOKUP(ARRAYFORMULA(SPLIT(INDEX(SPLIT(Y12,""=""),0,2),""+"")),$M$3:$N$27,2)))"&amp;"),JOIN("" =&gt; "", JOIN("" &gt; "", JOIN("" / "", ARRAYFORMULA(VLOOKUP(SPLIT(INDEX(SPLIT(INDEX(SPLIT(Y12,""=""),0,1),""&amp;""),0,1), "",""),$A$3:$B$27,2))), JOIN("" &gt; "", ARRAYFORMULA(VLOOKUP(SPLIT(INDEX(SPLIT(INDEX(SPLIT(Y12,""=""),0,1),""&amp;""),0,2),""+""),$A$3:$"&amp;"B$27,2)))), JOIN("" &amp; "", ARRAYFORMULA(VLOOKUP(SPLIT(INDEX(SPLIT(Y12,""=""),0,2),""+""),$A$3:$B$27,2)))))"),"#VALUE!")</f>
        <v>#VALUE!</v>
      </c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6"/>
    </row>
    <row r="13">
      <c r="A13" s="22">
        <f t="shared" si="1"/>
        <v>11</v>
      </c>
      <c r="B13" s="65"/>
      <c r="C13" s="25"/>
      <c r="D13" s="25"/>
      <c r="E13" s="25"/>
      <c r="F13" s="25"/>
      <c r="G13" s="25"/>
      <c r="H13" s="25"/>
      <c r="I13" s="25"/>
      <c r="J13" s="25"/>
      <c r="K13" s="26"/>
      <c r="L13" s="23"/>
      <c r="M13" s="22">
        <f t="shared" si="2"/>
        <v>11</v>
      </c>
      <c r="N13" s="62" t="s">
        <v>30</v>
      </c>
      <c r="O13" s="25"/>
      <c r="P13" s="25"/>
      <c r="Q13" s="25"/>
      <c r="R13" s="25"/>
      <c r="S13" s="25"/>
      <c r="T13" s="25"/>
      <c r="U13" s="25"/>
      <c r="V13" s="25"/>
      <c r="W13" s="26"/>
      <c r="X13" s="25"/>
      <c r="Y13" s="63"/>
      <c r="Z13" s="25"/>
      <c r="AA13" s="25"/>
      <c r="AB13" s="25"/>
      <c r="AC13" s="25"/>
      <c r="AD13" s="25"/>
      <c r="AE13" s="25"/>
      <c r="AF13" s="25"/>
      <c r="AG13" s="26"/>
      <c r="AH13" s="64">
        <f t="shared" si="3"/>
        <v>11</v>
      </c>
      <c r="AI13" s="48" t="str">
        <f>IFERROR(__xludf.DUMMYFUNCTION("IF(ISERROR(FIND(""&amp;"",Y13)),JOIN("" =&gt; "", JOIN("" &gt; "", ARRAYFORMULA(VLOOKUP(ARRAYFORMULA(SPLIT(INDEX(SPLIT(Y13,""=""),0,1),""+"")),$A$3:$B$27,2))), JOIN("" &amp; "", ARRAYFORMULA(VLOOKUP(ARRAYFORMULA(SPLIT(INDEX(SPLIT(Y13,""=""),0,2),""+"")),$M$3:$N$27,2)))"&amp;"),JOIN("" =&gt; "", JOIN("" &gt; "", JOIN("" / "", ARRAYFORMULA(VLOOKUP(SPLIT(INDEX(SPLIT(INDEX(SPLIT(Y13,""=""),0,1),""&amp;""),0,1), "",""),$A$3:$B$27,2))), JOIN("" &gt; "", ARRAYFORMULA(VLOOKUP(SPLIT(INDEX(SPLIT(INDEX(SPLIT(Y13,""=""),0,1),""&amp;""),0,2),""+""),$A$3:$"&amp;"B$27,2)))), JOIN("" &amp; "", ARRAYFORMULA(VLOOKUP(SPLIT(INDEX(SPLIT(Y13,""=""),0,2),""+""),$A$3:$B$27,2)))))"),"#VALUE!")</f>
        <v>#VALUE!</v>
      </c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6"/>
    </row>
    <row r="14">
      <c r="A14" s="22">
        <f t="shared" si="1"/>
        <v>12</v>
      </c>
      <c r="B14" s="65"/>
      <c r="C14" s="25"/>
      <c r="D14" s="25"/>
      <c r="E14" s="25"/>
      <c r="F14" s="25"/>
      <c r="G14" s="25"/>
      <c r="H14" s="25"/>
      <c r="I14" s="25"/>
      <c r="J14" s="25"/>
      <c r="K14" s="26"/>
      <c r="L14" s="23"/>
      <c r="M14" s="22">
        <f t="shared" si="2"/>
        <v>12</v>
      </c>
      <c r="N14" s="62" t="s">
        <v>32</v>
      </c>
      <c r="O14" s="25"/>
      <c r="P14" s="25"/>
      <c r="Q14" s="25"/>
      <c r="R14" s="25"/>
      <c r="S14" s="25"/>
      <c r="T14" s="25"/>
      <c r="U14" s="25"/>
      <c r="V14" s="25"/>
      <c r="W14" s="26"/>
      <c r="X14" s="25"/>
      <c r="Y14" s="63"/>
      <c r="Z14" s="25"/>
      <c r="AA14" s="25"/>
      <c r="AB14" s="25"/>
      <c r="AC14" s="25"/>
      <c r="AD14" s="25"/>
      <c r="AE14" s="25"/>
      <c r="AF14" s="25"/>
      <c r="AG14" s="26"/>
      <c r="AH14" s="64">
        <f t="shared" si="3"/>
        <v>12</v>
      </c>
      <c r="AI14" s="48" t="str">
        <f>IFERROR(__xludf.DUMMYFUNCTION("IF(ISERROR(FIND(""&amp;"",Y14)),JOIN("" =&gt; "", JOIN("" &gt; "", ARRAYFORMULA(VLOOKUP(ARRAYFORMULA(SPLIT(INDEX(SPLIT(Y14,""=""),0,1),""+"")),$A$3:$B$27,2))), JOIN("" &amp; "", ARRAYFORMULA(VLOOKUP(ARRAYFORMULA(SPLIT(INDEX(SPLIT(Y14,""=""),0,2),""+"")),$M$3:$N$27,2)))"&amp;"),JOIN("" =&gt; "", JOIN("" &gt; "", JOIN("" / "", ARRAYFORMULA(VLOOKUP(SPLIT(INDEX(SPLIT(INDEX(SPLIT(Y14,""=""),0,1),""&amp;""),0,1), "",""),$A$3:$B$27,2))), JOIN("" &gt; "", ARRAYFORMULA(VLOOKUP(SPLIT(INDEX(SPLIT(INDEX(SPLIT(Y14,""=""),0,1),""&amp;""),0,2),""+""),$A$3:$"&amp;"B$27,2)))), JOIN("" &amp; "", ARRAYFORMULA(VLOOKUP(SPLIT(INDEX(SPLIT(Y14,""=""),0,2),""+""),$A$3:$B$27,2)))))"),"#VALUE!")</f>
        <v>#VALUE!</v>
      </c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6"/>
    </row>
    <row r="15">
      <c r="A15" s="22">
        <f t="shared" si="1"/>
        <v>13</v>
      </c>
      <c r="B15" s="65"/>
      <c r="C15" s="25"/>
      <c r="D15" s="25"/>
      <c r="E15" s="25"/>
      <c r="F15" s="25"/>
      <c r="G15" s="25"/>
      <c r="H15" s="25"/>
      <c r="I15" s="25"/>
      <c r="J15" s="25"/>
      <c r="K15" s="26"/>
      <c r="L15" s="23"/>
      <c r="M15" s="22">
        <f t="shared" si="2"/>
        <v>13</v>
      </c>
      <c r="N15" s="62" t="s">
        <v>34</v>
      </c>
      <c r="O15" s="25"/>
      <c r="P15" s="25"/>
      <c r="Q15" s="25"/>
      <c r="R15" s="25"/>
      <c r="S15" s="25"/>
      <c r="T15" s="25"/>
      <c r="U15" s="25"/>
      <c r="V15" s="25"/>
      <c r="W15" s="26"/>
      <c r="X15" s="25"/>
      <c r="Y15" s="63"/>
      <c r="Z15" s="25"/>
      <c r="AA15" s="25"/>
      <c r="AB15" s="25"/>
      <c r="AC15" s="25"/>
      <c r="AD15" s="25"/>
      <c r="AE15" s="25"/>
      <c r="AF15" s="25"/>
      <c r="AG15" s="26"/>
      <c r="AH15" s="64">
        <f t="shared" si="3"/>
        <v>13</v>
      </c>
      <c r="AI15" s="48" t="str">
        <f>IFERROR(__xludf.DUMMYFUNCTION("IF(ISERROR(FIND(""&amp;"",Y15)),JOIN("" =&gt; "", JOIN("" &gt; "", ARRAYFORMULA(VLOOKUP(ARRAYFORMULA(SPLIT(INDEX(SPLIT(Y15,""=""),0,1),""+"")),$A$3:$B$27,2))), JOIN("" &amp; "", ARRAYFORMULA(VLOOKUP(ARRAYFORMULA(SPLIT(INDEX(SPLIT(Y15,""=""),0,2),""+"")),$M$3:$N$27,2)))"&amp;"),JOIN("" =&gt; "", JOIN("" &gt; "", JOIN("" / "", ARRAYFORMULA(VLOOKUP(SPLIT(INDEX(SPLIT(INDEX(SPLIT(Y15,""=""),0,1),""&amp;""),0,1), "",""),$A$3:$B$27,2))), JOIN("" &gt; "", ARRAYFORMULA(VLOOKUP(SPLIT(INDEX(SPLIT(INDEX(SPLIT(Y15,""=""),0,1),""&amp;""),0,2),""+""),$A$3:$"&amp;"B$27,2)))), JOIN("" &amp; "", ARRAYFORMULA(VLOOKUP(SPLIT(INDEX(SPLIT(Y15,""=""),0,2),""+""),$A$3:$B$27,2)))))"),"#VALUE!")</f>
        <v>#VALUE!</v>
      </c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6"/>
    </row>
    <row r="16">
      <c r="A16" s="22">
        <f t="shared" si="1"/>
        <v>14</v>
      </c>
      <c r="B16" s="65"/>
      <c r="C16" s="25"/>
      <c r="D16" s="25"/>
      <c r="E16" s="25"/>
      <c r="F16" s="25"/>
      <c r="G16" s="25"/>
      <c r="H16" s="25"/>
      <c r="I16" s="25"/>
      <c r="J16" s="25"/>
      <c r="K16" s="26"/>
      <c r="L16" s="23"/>
      <c r="M16" s="22">
        <f t="shared" si="2"/>
        <v>14</v>
      </c>
      <c r="N16" s="62" t="s">
        <v>36</v>
      </c>
      <c r="O16" s="25"/>
      <c r="P16" s="25"/>
      <c r="Q16" s="25"/>
      <c r="R16" s="25"/>
      <c r="S16" s="25"/>
      <c r="T16" s="25"/>
      <c r="U16" s="25"/>
      <c r="V16" s="25"/>
      <c r="W16" s="26"/>
      <c r="X16" s="25"/>
      <c r="Y16" s="63"/>
      <c r="Z16" s="25"/>
      <c r="AA16" s="25"/>
      <c r="AB16" s="25"/>
      <c r="AC16" s="25"/>
      <c r="AD16" s="25"/>
      <c r="AE16" s="25"/>
      <c r="AF16" s="25"/>
      <c r="AG16" s="26"/>
      <c r="AH16" s="64">
        <f t="shared" si="3"/>
        <v>14</v>
      </c>
      <c r="AI16" s="48" t="str">
        <f>IFERROR(__xludf.DUMMYFUNCTION("IF(ISERROR(FIND(""&amp;"",Y16)),JOIN("" =&gt; "", JOIN("" &gt; "", ARRAYFORMULA(VLOOKUP(ARRAYFORMULA(SPLIT(INDEX(SPLIT(Y16,""=""),0,1),""+"")),$A$3:$B$27,2))), JOIN("" &amp; "", ARRAYFORMULA(VLOOKUP(ARRAYFORMULA(SPLIT(INDEX(SPLIT(Y16,""=""),0,2),""+"")),$M$3:$N$27,2)))"&amp;"),JOIN("" =&gt; "", JOIN("" &gt; "", JOIN("" / "", ARRAYFORMULA(VLOOKUP(SPLIT(INDEX(SPLIT(INDEX(SPLIT(Y16,""=""),0,1),""&amp;""),0,1), "",""),$A$3:$B$27,2))), JOIN("" &gt; "", ARRAYFORMULA(VLOOKUP(SPLIT(INDEX(SPLIT(INDEX(SPLIT(Y16,""=""),0,1),""&amp;""),0,2),""+""),$A$3:$"&amp;"B$27,2)))), JOIN("" &amp; "", ARRAYFORMULA(VLOOKUP(SPLIT(INDEX(SPLIT(Y16,""=""),0,2),""+""),$A$3:$B$27,2)))))"),"#VALUE!")</f>
        <v>#VALUE!</v>
      </c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6"/>
    </row>
    <row r="17">
      <c r="A17" s="22">
        <f t="shared" si="1"/>
        <v>15</v>
      </c>
      <c r="B17" s="65"/>
      <c r="C17" s="25"/>
      <c r="D17" s="25"/>
      <c r="E17" s="25"/>
      <c r="F17" s="25"/>
      <c r="G17" s="25"/>
      <c r="H17" s="25"/>
      <c r="I17" s="25"/>
      <c r="J17" s="25"/>
      <c r="K17" s="26"/>
      <c r="L17" s="23"/>
      <c r="M17" s="22">
        <f t="shared" si="2"/>
        <v>15</v>
      </c>
      <c r="N17" s="62" t="s">
        <v>37</v>
      </c>
      <c r="O17" s="25"/>
      <c r="P17" s="25"/>
      <c r="Q17" s="25"/>
      <c r="R17" s="25"/>
      <c r="S17" s="25"/>
      <c r="T17" s="25"/>
      <c r="U17" s="25"/>
      <c r="V17" s="25"/>
      <c r="W17" s="26"/>
      <c r="X17" s="25"/>
      <c r="Y17" s="63"/>
      <c r="Z17" s="25"/>
      <c r="AA17" s="25"/>
      <c r="AB17" s="25"/>
      <c r="AC17" s="25"/>
      <c r="AD17" s="25"/>
      <c r="AE17" s="25"/>
      <c r="AF17" s="25"/>
      <c r="AG17" s="26"/>
      <c r="AH17" s="64">
        <f t="shared" si="3"/>
        <v>15</v>
      </c>
      <c r="AI17" s="48" t="str">
        <f>IFERROR(__xludf.DUMMYFUNCTION("IF(ISERROR(FIND(""&amp;"",Y17)),JOIN("" =&gt; "", JOIN("" &gt; "", ARRAYFORMULA(VLOOKUP(ARRAYFORMULA(SPLIT(INDEX(SPLIT(Y17,""=""),0,1),""+"")),$A$3:$B$27,2))), JOIN("" &amp; "", ARRAYFORMULA(VLOOKUP(ARRAYFORMULA(SPLIT(INDEX(SPLIT(Y17,""=""),0,2),""+"")),$M$3:$N$27,2)))"&amp;"),JOIN("" =&gt; "", JOIN("" &gt; "", JOIN("" / "", ARRAYFORMULA(VLOOKUP(SPLIT(INDEX(SPLIT(INDEX(SPLIT(Y17,""=""),0,1),""&amp;""),0,1), "",""),$A$3:$B$27,2))), JOIN("" &gt; "", ARRAYFORMULA(VLOOKUP(SPLIT(INDEX(SPLIT(INDEX(SPLIT(Y17,""=""),0,1),""&amp;""),0,2),""+""),$A$3:$"&amp;"B$27,2)))), JOIN("" &amp; "", ARRAYFORMULA(VLOOKUP(SPLIT(INDEX(SPLIT(Y17,""=""),0,2),""+""),$A$3:$B$27,2)))))"),"#VALUE!")</f>
        <v>#VALUE!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6"/>
    </row>
    <row r="18">
      <c r="A18" s="22">
        <f t="shared" si="1"/>
        <v>16</v>
      </c>
      <c r="B18" s="65"/>
      <c r="C18" s="25"/>
      <c r="D18" s="25"/>
      <c r="E18" s="25"/>
      <c r="F18" s="25"/>
      <c r="G18" s="25"/>
      <c r="H18" s="25"/>
      <c r="I18" s="25"/>
      <c r="J18" s="25"/>
      <c r="K18" s="26"/>
      <c r="L18" s="23"/>
      <c r="M18" s="22">
        <f t="shared" si="2"/>
        <v>16</v>
      </c>
      <c r="N18" s="62" t="s">
        <v>38</v>
      </c>
      <c r="O18" s="25"/>
      <c r="P18" s="25"/>
      <c r="Q18" s="25"/>
      <c r="R18" s="25"/>
      <c r="S18" s="25"/>
      <c r="T18" s="25"/>
      <c r="U18" s="25"/>
      <c r="V18" s="25"/>
      <c r="W18" s="26"/>
      <c r="X18" s="25"/>
      <c r="Y18" s="63"/>
      <c r="Z18" s="25"/>
      <c r="AA18" s="25"/>
      <c r="AB18" s="25"/>
      <c r="AC18" s="25"/>
      <c r="AD18" s="25"/>
      <c r="AE18" s="25"/>
      <c r="AF18" s="25"/>
      <c r="AG18" s="26"/>
      <c r="AH18" s="64">
        <f t="shared" si="3"/>
        <v>16</v>
      </c>
      <c r="AI18" s="48" t="str">
        <f>IFERROR(__xludf.DUMMYFUNCTION("IF(ISERROR(FIND(""&amp;"",Y18)),JOIN("" =&gt; "", JOIN("" &gt; "", ARRAYFORMULA(VLOOKUP(ARRAYFORMULA(SPLIT(INDEX(SPLIT(Y18,""=""),0,1),""+"")),$A$3:$B$27,2))), JOIN("" &amp; "", ARRAYFORMULA(VLOOKUP(ARRAYFORMULA(SPLIT(INDEX(SPLIT(Y18,""=""),0,2),""+"")),$M$3:$N$27,2)))"&amp;"),JOIN("" =&gt; "", JOIN("" &gt; "", JOIN("" / "", ARRAYFORMULA(VLOOKUP(SPLIT(INDEX(SPLIT(INDEX(SPLIT(Y18,""=""),0,1),""&amp;""),0,1), "",""),$A$3:$B$27,2))), JOIN("" &gt; "", ARRAYFORMULA(VLOOKUP(SPLIT(INDEX(SPLIT(INDEX(SPLIT(Y18,""=""),0,1),""&amp;""),0,2),""+""),$A$3:$"&amp;"B$27,2)))), JOIN("" &amp; "", ARRAYFORMULA(VLOOKUP(SPLIT(INDEX(SPLIT(Y18,""=""),0,2),""+""),$A$3:$B$27,2)))))"),"#VALUE!")</f>
        <v>#VALUE!</v>
      </c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6"/>
    </row>
    <row r="19">
      <c r="A19" s="22">
        <f t="shared" si="1"/>
        <v>17</v>
      </c>
      <c r="B19" s="65"/>
      <c r="C19" s="25"/>
      <c r="D19" s="25"/>
      <c r="E19" s="25"/>
      <c r="F19" s="25"/>
      <c r="G19" s="25"/>
      <c r="H19" s="25"/>
      <c r="I19" s="25"/>
      <c r="J19" s="25"/>
      <c r="K19" s="26"/>
      <c r="L19" s="23"/>
      <c r="M19" s="22">
        <f t="shared" si="2"/>
        <v>17</v>
      </c>
      <c r="N19" s="62"/>
      <c r="O19" s="25"/>
      <c r="P19" s="25"/>
      <c r="Q19" s="25"/>
      <c r="R19" s="25"/>
      <c r="S19" s="25"/>
      <c r="T19" s="25"/>
      <c r="U19" s="25"/>
      <c r="V19" s="25"/>
      <c r="W19" s="26"/>
      <c r="X19" s="25"/>
      <c r="Y19" s="63"/>
      <c r="Z19" s="25"/>
      <c r="AA19" s="25"/>
      <c r="AB19" s="25"/>
      <c r="AC19" s="25"/>
      <c r="AD19" s="25"/>
      <c r="AE19" s="25"/>
      <c r="AF19" s="25"/>
      <c r="AG19" s="26"/>
      <c r="AH19" s="64">
        <f t="shared" si="3"/>
        <v>17</v>
      </c>
      <c r="AI19" s="48" t="str">
        <f>IFERROR(__xludf.DUMMYFUNCTION("IF(ISERROR(FIND(""&amp;"",Y19)),JOIN("" =&gt; "", JOIN("" &gt; "", ARRAYFORMULA(VLOOKUP(ARRAYFORMULA(SPLIT(INDEX(SPLIT(Y19,""=""),0,1),""+"")),$A$3:$B$27,2))), JOIN("" &amp; "", ARRAYFORMULA(VLOOKUP(ARRAYFORMULA(SPLIT(INDEX(SPLIT(Y19,""=""),0,2),""+"")),$M$3:$N$27,2)))"&amp;"),JOIN("" =&gt; "", JOIN("" &gt; "", JOIN("" / "", ARRAYFORMULA(VLOOKUP(SPLIT(INDEX(SPLIT(INDEX(SPLIT(Y19,""=""),0,1),""&amp;""),0,1), "",""),$A$3:$B$27,2))), JOIN("" &gt; "", ARRAYFORMULA(VLOOKUP(SPLIT(INDEX(SPLIT(INDEX(SPLIT(Y19,""=""),0,1),""&amp;""),0,2),""+""),$A$3:$"&amp;"B$27,2)))), JOIN("" &amp; "", ARRAYFORMULA(VLOOKUP(SPLIT(INDEX(SPLIT(Y19,""=""),0,2),""+""),$A$3:$B$27,2)))))"),"#VALUE!")</f>
        <v>#VALUE!</v>
      </c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6"/>
    </row>
    <row r="20">
      <c r="A20" s="22">
        <f t="shared" si="1"/>
        <v>18</v>
      </c>
      <c r="B20" s="65"/>
      <c r="C20" s="25"/>
      <c r="D20" s="25"/>
      <c r="E20" s="25"/>
      <c r="F20" s="25"/>
      <c r="G20" s="25"/>
      <c r="H20" s="25"/>
      <c r="I20" s="25"/>
      <c r="J20" s="25"/>
      <c r="K20" s="26"/>
      <c r="L20" s="23"/>
      <c r="M20" s="22">
        <f t="shared" si="2"/>
        <v>18</v>
      </c>
      <c r="N20" s="62"/>
      <c r="O20" s="25"/>
      <c r="P20" s="25"/>
      <c r="Q20" s="25"/>
      <c r="R20" s="25"/>
      <c r="S20" s="25"/>
      <c r="T20" s="25"/>
      <c r="U20" s="25"/>
      <c r="V20" s="25"/>
      <c r="W20" s="26"/>
      <c r="X20" s="25"/>
      <c r="Y20" s="63"/>
      <c r="Z20" s="25"/>
      <c r="AA20" s="25"/>
      <c r="AB20" s="25"/>
      <c r="AC20" s="25"/>
      <c r="AD20" s="25"/>
      <c r="AE20" s="25"/>
      <c r="AF20" s="25"/>
      <c r="AG20" s="26"/>
      <c r="AH20" s="64">
        <f t="shared" si="3"/>
        <v>18</v>
      </c>
      <c r="AI20" s="48" t="str">
        <f>IFERROR(__xludf.DUMMYFUNCTION("IF(ISERROR(FIND(""&amp;"",Y20)),JOIN("" =&gt; "", JOIN("" &gt; "", ARRAYFORMULA(VLOOKUP(ARRAYFORMULA(SPLIT(INDEX(SPLIT(Y20,""=""),0,1),""+"")),$A$3:$B$27,2))), JOIN("" &amp; "", ARRAYFORMULA(VLOOKUP(ARRAYFORMULA(SPLIT(INDEX(SPLIT(Y20,""=""),0,2),""+"")),$M$3:$N$27,2)))"&amp;"),JOIN("" =&gt; "", JOIN("" &gt; "", JOIN("" / "", ARRAYFORMULA(VLOOKUP(SPLIT(INDEX(SPLIT(INDEX(SPLIT(Y20,""=""),0,1),""&amp;""),0,1), "",""),$A$3:$B$27,2))), JOIN("" &gt; "", ARRAYFORMULA(VLOOKUP(SPLIT(INDEX(SPLIT(INDEX(SPLIT(Y20,""=""),0,1),""&amp;""),0,2),""+""),$A$3:$"&amp;"B$27,2)))), JOIN("" &amp; "", ARRAYFORMULA(VLOOKUP(SPLIT(INDEX(SPLIT(Y20,""=""),0,2),""+""),$A$3:$B$27,2)))))"),"#VALUE!")</f>
        <v>#VALUE!</v>
      </c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6"/>
    </row>
    <row r="21">
      <c r="A21" s="22">
        <f t="shared" si="1"/>
        <v>19</v>
      </c>
      <c r="B21" s="65"/>
      <c r="C21" s="25"/>
      <c r="D21" s="25"/>
      <c r="E21" s="25"/>
      <c r="F21" s="25"/>
      <c r="G21" s="25"/>
      <c r="H21" s="25"/>
      <c r="I21" s="25"/>
      <c r="J21" s="25"/>
      <c r="K21" s="26"/>
      <c r="L21" s="23"/>
      <c r="M21" s="22">
        <f t="shared" si="2"/>
        <v>19</v>
      </c>
      <c r="N21" s="62"/>
      <c r="O21" s="25"/>
      <c r="P21" s="25"/>
      <c r="Q21" s="25"/>
      <c r="R21" s="25"/>
      <c r="S21" s="25"/>
      <c r="T21" s="25"/>
      <c r="U21" s="25"/>
      <c r="V21" s="25"/>
      <c r="W21" s="26"/>
      <c r="X21" s="25"/>
      <c r="Y21" s="63"/>
      <c r="Z21" s="25"/>
      <c r="AA21" s="25"/>
      <c r="AB21" s="25"/>
      <c r="AC21" s="25"/>
      <c r="AD21" s="25"/>
      <c r="AE21" s="25"/>
      <c r="AF21" s="25"/>
      <c r="AG21" s="26"/>
      <c r="AH21" s="64">
        <f t="shared" si="3"/>
        <v>19</v>
      </c>
      <c r="AI21" s="48" t="str">
        <f>IFERROR(__xludf.DUMMYFUNCTION("IF(ISERROR(FIND(""&amp;"",Y21)),JOIN("" =&gt; "", JOIN("" &gt; "", ARRAYFORMULA(VLOOKUP(ARRAYFORMULA(SPLIT(INDEX(SPLIT(Y21,""=""),0,1),""+"")),$A$3:$B$27,2))), JOIN("" &amp; "", ARRAYFORMULA(VLOOKUP(ARRAYFORMULA(SPLIT(INDEX(SPLIT(Y21,""=""),0,2),""+"")),$M$3:$N$27,2)))"&amp;"),JOIN("" =&gt; "", JOIN("" &gt; "", JOIN("" / "", ARRAYFORMULA(VLOOKUP(SPLIT(INDEX(SPLIT(INDEX(SPLIT(Y21,""=""),0,1),""&amp;""),0,1), "",""),$A$3:$B$27,2))), JOIN("" &gt; "", ARRAYFORMULA(VLOOKUP(SPLIT(INDEX(SPLIT(INDEX(SPLIT(Y21,""=""),0,1),""&amp;""),0,2),""+""),$A$3:$"&amp;"B$27,2)))), JOIN("" &amp; "", ARRAYFORMULA(VLOOKUP(SPLIT(INDEX(SPLIT(Y21,""=""),0,2),""+""),$A$3:$B$27,2)))))"),"#VALUE!")</f>
        <v>#VALUE!</v>
      </c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6"/>
    </row>
    <row r="22">
      <c r="A22" s="22">
        <f t="shared" si="1"/>
        <v>20</v>
      </c>
      <c r="B22" s="65"/>
      <c r="C22" s="25"/>
      <c r="D22" s="25"/>
      <c r="E22" s="25"/>
      <c r="F22" s="25"/>
      <c r="G22" s="25"/>
      <c r="H22" s="25"/>
      <c r="I22" s="25"/>
      <c r="J22" s="25"/>
      <c r="K22" s="26"/>
      <c r="L22" s="23"/>
      <c r="M22" s="22">
        <f t="shared" si="2"/>
        <v>20</v>
      </c>
      <c r="N22" s="62"/>
      <c r="O22" s="25"/>
      <c r="P22" s="25"/>
      <c r="Q22" s="25"/>
      <c r="R22" s="25"/>
      <c r="S22" s="25"/>
      <c r="T22" s="25"/>
      <c r="U22" s="25"/>
      <c r="V22" s="25"/>
      <c r="W22" s="26"/>
      <c r="X22" s="25"/>
      <c r="Y22" s="63"/>
      <c r="Z22" s="25"/>
      <c r="AA22" s="25"/>
      <c r="AB22" s="25"/>
      <c r="AC22" s="25"/>
      <c r="AD22" s="25"/>
      <c r="AE22" s="25"/>
      <c r="AF22" s="25"/>
      <c r="AG22" s="26"/>
      <c r="AH22" s="64">
        <f t="shared" si="3"/>
        <v>20</v>
      </c>
      <c r="AI22" s="48" t="str">
        <f>IFERROR(__xludf.DUMMYFUNCTION("IF(ISERROR(FIND(""&amp;"",Y22)),JOIN("" =&gt; "", JOIN("" &gt; "", ARRAYFORMULA(VLOOKUP(ARRAYFORMULA(SPLIT(INDEX(SPLIT(Y22,""=""),0,1),""+"")),$A$3:$B$27,2))), JOIN("" &amp; "", ARRAYFORMULA(VLOOKUP(ARRAYFORMULA(SPLIT(INDEX(SPLIT(Y22,""=""),0,2),""+"")),$M$3:$N$27,2)))"&amp;"),JOIN("" =&gt; "", JOIN("" &gt; "", JOIN("" / "", ARRAYFORMULA(VLOOKUP(SPLIT(INDEX(SPLIT(INDEX(SPLIT(Y22,""=""),0,1),""&amp;""),0,1), "",""),$A$3:$B$27,2))), JOIN("" &gt; "", ARRAYFORMULA(VLOOKUP(SPLIT(INDEX(SPLIT(INDEX(SPLIT(Y22,""=""),0,1),""&amp;""),0,2),""+""),$A$3:$"&amp;"B$27,2)))), JOIN("" &amp; "", ARRAYFORMULA(VLOOKUP(SPLIT(INDEX(SPLIT(Y22,""=""),0,2),""+""),$A$3:$B$27,2)))))"),"#VALUE!")</f>
        <v>#VALUE!</v>
      </c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6"/>
    </row>
    <row r="23">
      <c r="A23" s="22">
        <f t="shared" si="1"/>
        <v>21</v>
      </c>
      <c r="B23" s="65"/>
      <c r="C23" s="25"/>
      <c r="D23" s="25"/>
      <c r="E23" s="25"/>
      <c r="F23" s="25"/>
      <c r="G23" s="25"/>
      <c r="H23" s="25"/>
      <c r="I23" s="25"/>
      <c r="J23" s="25"/>
      <c r="K23" s="26"/>
      <c r="L23" s="23"/>
      <c r="M23" s="22">
        <f t="shared" si="2"/>
        <v>21</v>
      </c>
      <c r="N23" s="62"/>
      <c r="O23" s="25"/>
      <c r="P23" s="25"/>
      <c r="Q23" s="25"/>
      <c r="R23" s="25"/>
      <c r="S23" s="25"/>
      <c r="T23" s="25"/>
      <c r="U23" s="25"/>
      <c r="V23" s="25"/>
      <c r="W23" s="26"/>
      <c r="X23" s="25"/>
      <c r="Y23" s="63"/>
      <c r="Z23" s="25"/>
      <c r="AA23" s="25"/>
      <c r="AB23" s="25"/>
      <c r="AC23" s="25"/>
      <c r="AD23" s="25"/>
      <c r="AE23" s="25"/>
      <c r="AF23" s="25"/>
      <c r="AG23" s="26"/>
      <c r="AH23" s="64">
        <f t="shared" si="3"/>
        <v>21</v>
      </c>
      <c r="AI23" s="48" t="str">
        <f>IFERROR(__xludf.DUMMYFUNCTION("IF(ISERROR(FIND(""&amp;"",Y23)),JOIN("" =&gt; "", JOIN("" &gt; "", ARRAYFORMULA(VLOOKUP(ARRAYFORMULA(SPLIT(INDEX(SPLIT(Y23,""=""),0,1),""+"")),$A$3:$B$27,2))), JOIN("" &amp; "", ARRAYFORMULA(VLOOKUP(ARRAYFORMULA(SPLIT(INDEX(SPLIT(Y23,""=""),0,2),""+"")),$M$3:$N$27,2)))"&amp;"),JOIN("" =&gt; "", JOIN("" &gt; "", JOIN("" / "", ARRAYFORMULA(VLOOKUP(SPLIT(INDEX(SPLIT(INDEX(SPLIT(Y23,""=""),0,1),""&amp;""),0,1), "",""),$A$3:$B$27,2))), JOIN("" &gt; "", ARRAYFORMULA(VLOOKUP(SPLIT(INDEX(SPLIT(INDEX(SPLIT(Y23,""=""),0,1),""&amp;""),0,2),""+""),$A$3:$"&amp;"B$27,2)))), JOIN("" &amp; "", ARRAYFORMULA(VLOOKUP(SPLIT(INDEX(SPLIT(Y23,""=""),0,2),""+""),$A$3:$B$27,2)))))"),"#VALUE!")</f>
        <v>#VALUE!</v>
      </c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6"/>
    </row>
    <row r="24">
      <c r="A24" s="22">
        <f t="shared" si="1"/>
        <v>22</v>
      </c>
      <c r="B24" s="65"/>
      <c r="C24" s="25"/>
      <c r="D24" s="25"/>
      <c r="E24" s="25"/>
      <c r="F24" s="25"/>
      <c r="G24" s="25"/>
      <c r="H24" s="25"/>
      <c r="I24" s="25"/>
      <c r="J24" s="25"/>
      <c r="K24" s="26"/>
      <c r="L24" s="23"/>
      <c r="M24" s="22">
        <f t="shared" si="2"/>
        <v>22</v>
      </c>
      <c r="N24" s="62"/>
      <c r="O24" s="25"/>
      <c r="P24" s="25"/>
      <c r="Q24" s="25"/>
      <c r="R24" s="25"/>
      <c r="S24" s="25"/>
      <c r="T24" s="25"/>
      <c r="U24" s="25"/>
      <c r="V24" s="25"/>
      <c r="W24" s="26"/>
      <c r="X24" s="25"/>
      <c r="Y24" s="63"/>
      <c r="Z24" s="25"/>
      <c r="AA24" s="25"/>
      <c r="AB24" s="25"/>
      <c r="AC24" s="25"/>
      <c r="AD24" s="25"/>
      <c r="AE24" s="25"/>
      <c r="AF24" s="25"/>
      <c r="AG24" s="26"/>
      <c r="AH24" s="64">
        <f t="shared" si="3"/>
        <v>22</v>
      </c>
      <c r="AI24" s="48" t="str">
        <f>IFERROR(__xludf.DUMMYFUNCTION("IF(ISERROR(FIND(""&amp;"",Y24)),JOIN("" =&gt; "", JOIN("" &gt; "", ARRAYFORMULA(VLOOKUP(ARRAYFORMULA(SPLIT(INDEX(SPLIT(Y24,""=""),0,1),""+"")),$A$3:$B$27,2))), JOIN("" &amp; "", ARRAYFORMULA(VLOOKUP(ARRAYFORMULA(SPLIT(INDEX(SPLIT(Y24,""=""),0,2),""+"")),$M$3:$N$27,2)))"&amp;"),JOIN("" =&gt; "", JOIN("" &gt; "", JOIN("" / "", ARRAYFORMULA(VLOOKUP(SPLIT(INDEX(SPLIT(INDEX(SPLIT(Y24,""=""),0,1),""&amp;""),0,1), "",""),$A$3:$B$27,2))), JOIN("" &gt; "", ARRAYFORMULA(VLOOKUP(SPLIT(INDEX(SPLIT(INDEX(SPLIT(Y24,""=""),0,1),""&amp;""),0,2),""+""),$A$3:$"&amp;"B$27,2)))), JOIN("" &amp; "", ARRAYFORMULA(VLOOKUP(SPLIT(INDEX(SPLIT(Y24,""=""),0,2),""+""),$A$3:$B$27,2)))))"),"#VALUE!")</f>
        <v>#VALUE!</v>
      </c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6"/>
    </row>
    <row r="25">
      <c r="A25" s="22">
        <f t="shared" si="1"/>
        <v>23</v>
      </c>
      <c r="B25" s="65"/>
      <c r="C25" s="25"/>
      <c r="D25" s="25"/>
      <c r="E25" s="25"/>
      <c r="F25" s="25"/>
      <c r="G25" s="25"/>
      <c r="H25" s="25"/>
      <c r="I25" s="25"/>
      <c r="J25" s="25"/>
      <c r="K25" s="26"/>
      <c r="L25" s="23"/>
      <c r="M25" s="22">
        <f t="shared" si="2"/>
        <v>23</v>
      </c>
      <c r="N25" s="62"/>
      <c r="O25" s="25"/>
      <c r="P25" s="25"/>
      <c r="Q25" s="25"/>
      <c r="R25" s="25"/>
      <c r="S25" s="25"/>
      <c r="T25" s="25"/>
      <c r="U25" s="25"/>
      <c r="V25" s="25"/>
      <c r="W25" s="26"/>
      <c r="X25" s="25"/>
      <c r="Y25" s="63"/>
      <c r="Z25" s="25"/>
      <c r="AA25" s="25"/>
      <c r="AB25" s="25"/>
      <c r="AC25" s="25"/>
      <c r="AD25" s="25"/>
      <c r="AE25" s="25"/>
      <c r="AF25" s="25"/>
      <c r="AG25" s="26"/>
      <c r="AH25" s="64">
        <f t="shared" si="3"/>
        <v>23</v>
      </c>
      <c r="AI25" s="48" t="str">
        <f>IFERROR(__xludf.DUMMYFUNCTION("IF(ISERROR(FIND(""&amp;"",Y25)),JOIN("" =&gt; "", JOIN("" &gt; "", ARRAYFORMULA(VLOOKUP(ARRAYFORMULA(SPLIT(INDEX(SPLIT(Y25,""=""),0,1),""+"")),$A$3:$B$27,2))), JOIN("" &amp; "", ARRAYFORMULA(VLOOKUP(ARRAYFORMULA(SPLIT(INDEX(SPLIT(Y25,""=""),0,2),""+"")),$M$3:$N$27,2)))"&amp;"),JOIN("" =&gt; "", JOIN("" &gt; "", JOIN("" / "", ARRAYFORMULA(VLOOKUP(SPLIT(INDEX(SPLIT(INDEX(SPLIT(Y25,""=""),0,1),""&amp;""),0,1), "",""),$A$3:$B$27,2))), JOIN("" &gt; "", ARRAYFORMULA(VLOOKUP(SPLIT(INDEX(SPLIT(INDEX(SPLIT(Y25,""=""),0,1),""&amp;""),0,2),""+""),$A$3:$"&amp;"B$27,2)))), JOIN("" &amp; "", ARRAYFORMULA(VLOOKUP(SPLIT(INDEX(SPLIT(Y25,""=""),0,2),""+""),$A$3:$B$27,2)))))"),"#VALUE!")</f>
        <v>#VALUE!</v>
      </c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6"/>
    </row>
    <row r="26">
      <c r="A26" s="22">
        <f t="shared" si="1"/>
        <v>24</v>
      </c>
      <c r="B26" s="65"/>
      <c r="C26" s="25"/>
      <c r="D26" s="25"/>
      <c r="E26" s="25"/>
      <c r="F26" s="25"/>
      <c r="G26" s="25"/>
      <c r="H26" s="25"/>
      <c r="I26" s="25"/>
      <c r="J26" s="25"/>
      <c r="K26" s="26"/>
      <c r="L26" s="23"/>
      <c r="M26" s="22">
        <f t="shared" si="2"/>
        <v>24</v>
      </c>
      <c r="N26" s="62"/>
      <c r="O26" s="25"/>
      <c r="P26" s="25"/>
      <c r="Q26" s="25"/>
      <c r="R26" s="25"/>
      <c r="S26" s="25"/>
      <c r="T26" s="25"/>
      <c r="U26" s="25"/>
      <c r="V26" s="25"/>
      <c r="W26" s="26"/>
      <c r="X26" s="25"/>
      <c r="Y26" s="63"/>
      <c r="Z26" s="25"/>
      <c r="AA26" s="25"/>
      <c r="AB26" s="25"/>
      <c r="AC26" s="25"/>
      <c r="AD26" s="25"/>
      <c r="AE26" s="25"/>
      <c r="AF26" s="25"/>
      <c r="AG26" s="26"/>
      <c r="AH26" s="64">
        <f t="shared" si="3"/>
        <v>24</v>
      </c>
      <c r="AI26" s="48" t="str">
        <f>IFERROR(__xludf.DUMMYFUNCTION("IF(ISERROR(FIND(""&amp;"",Y26)),JOIN("" =&gt; "", JOIN("" &gt; "", ARRAYFORMULA(VLOOKUP(ARRAYFORMULA(SPLIT(INDEX(SPLIT(Y26,""=""),0,1),""+"")),$A$3:$B$27,2))), JOIN("" &amp; "", ARRAYFORMULA(VLOOKUP(ARRAYFORMULA(SPLIT(INDEX(SPLIT(Y26,""=""),0,2),""+"")),$M$3:$N$27,2)))"&amp;"),JOIN("" =&gt; "", JOIN("" &gt; "", JOIN("" / "", ARRAYFORMULA(VLOOKUP(SPLIT(INDEX(SPLIT(INDEX(SPLIT(Y26,""=""),0,1),""&amp;""),0,1), "",""),$A$3:$B$27,2))), JOIN("" &gt; "", ARRAYFORMULA(VLOOKUP(SPLIT(INDEX(SPLIT(INDEX(SPLIT(Y26,""=""),0,1),""&amp;""),0,2),""+""),$A$3:$"&amp;"B$27,2)))), JOIN("" &amp; "", ARRAYFORMULA(VLOOKUP(SPLIT(INDEX(SPLIT(Y26,""=""),0,2),""+""),$A$3:$B$27,2)))))"),"#VALUE!")</f>
        <v>#VALUE!</v>
      </c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6"/>
    </row>
    <row r="27">
      <c r="A27" s="22">
        <f t="shared" si="1"/>
        <v>25</v>
      </c>
      <c r="B27" s="65"/>
      <c r="C27" s="25"/>
      <c r="D27" s="25"/>
      <c r="E27" s="25"/>
      <c r="F27" s="25"/>
      <c r="G27" s="25"/>
      <c r="H27" s="25"/>
      <c r="I27" s="25"/>
      <c r="J27" s="25"/>
      <c r="K27" s="26"/>
      <c r="L27" s="23"/>
      <c r="M27" s="22">
        <f t="shared" si="2"/>
        <v>25</v>
      </c>
      <c r="N27" s="62"/>
      <c r="O27" s="25"/>
      <c r="P27" s="25"/>
      <c r="Q27" s="25"/>
      <c r="R27" s="25"/>
      <c r="S27" s="25"/>
      <c r="T27" s="25"/>
      <c r="U27" s="25"/>
      <c r="V27" s="25"/>
      <c r="W27" s="26"/>
      <c r="X27" s="25"/>
      <c r="Y27" s="63"/>
      <c r="Z27" s="25"/>
      <c r="AA27" s="25"/>
      <c r="AB27" s="25"/>
      <c r="AC27" s="25"/>
      <c r="AD27" s="25"/>
      <c r="AE27" s="25"/>
      <c r="AF27" s="25"/>
      <c r="AG27" s="26"/>
      <c r="AH27" s="64">
        <f t="shared" si="3"/>
        <v>25</v>
      </c>
      <c r="AI27" s="48" t="str">
        <f>IFERROR(__xludf.DUMMYFUNCTION("IF(ISERROR(FIND(""&amp;"",Y27)),JOIN("" =&gt; "", JOIN("" &gt; "", ARRAYFORMULA(VLOOKUP(ARRAYFORMULA(SPLIT(INDEX(SPLIT(Y27,""=""),0,1),""+"")),$A$3:$B$27,2))), JOIN("" &amp; "", ARRAYFORMULA(VLOOKUP(ARRAYFORMULA(SPLIT(INDEX(SPLIT(Y27,""=""),0,2),""+"")),$M$3:$N$27,2)))"&amp;"),JOIN("" =&gt; "", JOIN("" &gt; "", JOIN("" / "", ARRAYFORMULA(VLOOKUP(SPLIT(INDEX(SPLIT(INDEX(SPLIT(Y27,""=""),0,1),""&amp;""),0,1), "",""),$A$3:$B$27,2))), JOIN("" &gt; "", ARRAYFORMULA(VLOOKUP(SPLIT(INDEX(SPLIT(INDEX(SPLIT(Y27,""=""),0,1),""&amp;""),0,2),""+""),$A$3:$"&amp;"B$27,2)))), JOIN("" &amp; "", ARRAYFORMULA(VLOOKUP(SPLIT(INDEX(SPLIT(Y27,""=""),0,2),""+""),$A$3:$B$27,2)))))"),"#VALUE!")</f>
        <v>#VALUE!</v>
      </c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6"/>
    </row>
    <row r="28">
      <c r="A28" s="30">
        <f t="shared" si="1"/>
        <v>26</v>
      </c>
      <c r="B28" s="66"/>
      <c r="C28" s="32"/>
      <c r="D28" s="32"/>
      <c r="E28" s="32"/>
      <c r="F28" s="32"/>
      <c r="G28" s="32"/>
      <c r="H28" s="32"/>
      <c r="I28" s="32"/>
      <c r="J28" s="32"/>
      <c r="K28" s="33"/>
      <c r="L28" s="34"/>
      <c r="M28" s="30">
        <f t="shared" si="2"/>
        <v>26</v>
      </c>
      <c r="N28" s="67"/>
      <c r="O28" s="32"/>
      <c r="P28" s="32"/>
      <c r="Q28" s="32"/>
      <c r="R28" s="32"/>
      <c r="S28" s="32"/>
      <c r="T28" s="32"/>
      <c r="U28" s="32"/>
      <c r="V28" s="32"/>
      <c r="W28" s="33"/>
      <c r="X28" s="32"/>
      <c r="Y28" s="68"/>
      <c r="Z28" s="32"/>
      <c r="AA28" s="32"/>
      <c r="AB28" s="32"/>
      <c r="AC28" s="32"/>
      <c r="AD28" s="32"/>
      <c r="AE28" s="32"/>
      <c r="AF28" s="32"/>
      <c r="AG28" s="33"/>
      <c r="AH28" s="69">
        <f t="shared" si="3"/>
        <v>26</v>
      </c>
      <c r="AI28" s="48" t="str">
        <f>IFERROR(__xludf.DUMMYFUNCTION("IF(ISERROR(FIND(""&amp;"",Y28)),JOIN("" =&gt; "", JOIN("" &gt; "", ARRAYFORMULA(VLOOKUP(ARRAYFORMULA(SPLIT(INDEX(SPLIT(Y28,""=""),0,1),""+"")),$A$3:$B$27,2))), JOIN("" &amp; "", ARRAYFORMULA(VLOOKUP(ARRAYFORMULA(SPLIT(INDEX(SPLIT(Y28,""=""),0,2),""+"")),$M$3:$N$27,2)))"&amp;"),JOIN("" =&gt; "", JOIN("" &gt; "", JOIN("" / "", ARRAYFORMULA(VLOOKUP(SPLIT(INDEX(SPLIT(INDEX(SPLIT(Y28,""=""),0,1),""&amp;""),0,1), "",""),$A$3:$B$27,2))), JOIN("" &gt; "", ARRAYFORMULA(VLOOKUP(SPLIT(INDEX(SPLIT(INDEX(SPLIT(Y28,""=""),0,1),""&amp;""),0,2),""+""),$A$3:$"&amp;"B$27,2)))), JOIN("" &amp; "", ARRAYFORMULA(VLOOKUP(SPLIT(INDEX(SPLIT(Y28,""=""),0,2),""+""),$A$3:$B$27,2)))))"),"#VALUE!")</f>
        <v>#VALUE!</v>
      </c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6"/>
    </row>
  </sheetData>
  <mergeCells count="112">
    <mergeCell ref="N7:W7"/>
    <mergeCell ref="N6:W6"/>
    <mergeCell ref="N5:W5"/>
    <mergeCell ref="N3:W3"/>
    <mergeCell ref="N4:W4"/>
    <mergeCell ref="N2:W2"/>
    <mergeCell ref="N10:W10"/>
    <mergeCell ref="N9:W9"/>
    <mergeCell ref="N11:W11"/>
    <mergeCell ref="N12:W12"/>
    <mergeCell ref="N14:W14"/>
    <mergeCell ref="N13:W13"/>
    <mergeCell ref="N8:W8"/>
    <mergeCell ref="B22:K22"/>
    <mergeCell ref="B23:K23"/>
    <mergeCell ref="B20:K20"/>
    <mergeCell ref="B21:K21"/>
    <mergeCell ref="B25:K25"/>
    <mergeCell ref="B27:K27"/>
    <mergeCell ref="B28:K28"/>
    <mergeCell ref="B26:K26"/>
    <mergeCell ref="B24:K24"/>
    <mergeCell ref="E1:K1"/>
    <mergeCell ref="M1:O1"/>
    <mergeCell ref="P1:W1"/>
    <mergeCell ref="Y4:AG4"/>
    <mergeCell ref="Y3:AG3"/>
    <mergeCell ref="B6:K6"/>
    <mergeCell ref="B5:K5"/>
    <mergeCell ref="B3:K3"/>
    <mergeCell ref="B4:K4"/>
    <mergeCell ref="B2:K2"/>
    <mergeCell ref="B1:D1"/>
    <mergeCell ref="B7:K7"/>
    <mergeCell ref="N17:W17"/>
    <mergeCell ref="N16:W16"/>
    <mergeCell ref="N15:W15"/>
    <mergeCell ref="N18:W18"/>
    <mergeCell ref="B17:K17"/>
    <mergeCell ref="B18:K18"/>
    <mergeCell ref="B19:K19"/>
    <mergeCell ref="B16:K16"/>
    <mergeCell ref="B8:K8"/>
    <mergeCell ref="B9:K9"/>
    <mergeCell ref="B10:K10"/>
    <mergeCell ref="B12:K12"/>
    <mergeCell ref="B11:K11"/>
    <mergeCell ref="B13:K13"/>
    <mergeCell ref="B14:K14"/>
    <mergeCell ref="B15:K15"/>
    <mergeCell ref="N22:W22"/>
    <mergeCell ref="N23:W23"/>
    <mergeCell ref="Y14:AG14"/>
    <mergeCell ref="Y13:AG13"/>
    <mergeCell ref="Y22:AG22"/>
    <mergeCell ref="Y19:AG19"/>
    <mergeCell ref="Y17:AG17"/>
    <mergeCell ref="Y18:AG18"/>
    <mergeCell ref="Y16:AG16"/>
    <mergeCell ref="Y15:AG15"/>
    <mergeCell ref="Y20:AG20"/>
    <mergeCell ref="N26:W26"/>
    <mergeCell ref="N25:W25"/>
    <mergeCell ref="N21:W21"/>
    <mergeCell ref="Y26:AG26"/>
    <mergeCell ref="Y25:AG25"/>
    <mergeCell ref="Y27:AG27"/>
    <mergeCell ref="Y24:AG24"/>
    <mergeCell ref="Y28:AG28"/>
    <mergeCell ref="N24:W24"/>
    <mergeCell ref="N27:W27"/>
    <mergeCell ref="N28:W28"/>
    <mergeCell ref="AI28:BD28"/>
    <mergeCell ref="AI27:BD27"/>
    <mergeCell ref="AI26:BD26"/>
    <mergeCell ref="AI5:BD5"/>
    <mergeCell ref="AI6:BD6"/>
    <mergeCell ref="Y5:AG5"/>
    <mergeCell ref="Y6:AG6"/>
    <mergeCell ref="AI2:BD2"/>
    <mergeCell ref="Y2:AG2"/>
    <mergeCell ref="AI3:BD3"/>
    <mergeCell ref="AI4:BD4"/>
    <mergeCell ref="Y10:AG10"/>
    <mergeCell ref="Y9:AG9"/>
    <mergeCell ref="Y8:AG8"/>
    <mergeCell ref="Y7:AG7"/>
    <mergeCell ref="Y11:AG11"/>
    <mergeCell ref="Y12:AG12"/>
    <mergeCell ref="AI8:BD8"/>
    <mergeCell ref="AI9:BD9"/>
    <mergeCell ref="AI11:BD11"/>
    <mergeCell ref="AI12:BD12"/>
    <mergeCell ref="AI13:BD13"/>
    <mergeCell ref="AI15:BD15"/>
    <mergeCell ref="AI16:BD16"/>
    <mergeCell ref="AI7:BD7"/>
    <mergeCell ref="AI10:BD10"/>
    <mergeCell ref="AI14:BD14"/>
    <mergeCell ref="N20:W20"/>
    <mergeCell ref="N19:W19"/>
    <mergeCell ref="AI23:BD23"/>
    <mergeCell ref="AI24:BD24"/>
    <mergeCell ref="AI25:BD25"/>
    <mergeCell ref="Y23:AG23"/>
    <mergeCell ref="AI22:BD22"/>
    <mergeCell ref="AI21:BD21"/>
    <mergeCell ref="AI18:BD18"/>
    <mergeCell ref="AI19:BD19"/>
    <mergeCell ref="AI17:BD17"/>
    <mergeCell ref="Y21:AG21"/>
    <mergeCell ref="AI20:BD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5" width="3.86"/>
    <col customWidth="1" min="56" max="56" width="3.57"/>
  </cols>
  <sheetData>
    <row r="1">
      <c r="A1" s="1"/>
      <c r="B1" s="2" t="s">
        <v>0</v>
      </c>
      <c r="C1" s="3"/>
      <c r="D1" s="4"/>
      <c r="E1" s="2" t="s">
        <v>51</v>
      </c>
      <c r="F1" s="3"/>
      <c r="G1" s="3"/>
      <c r="H1" s="3"/>
      <c r="I1" s="3"/>
      <c r="J1" s="3"/>
      <c r="K1" s="4"/>
      <c r="L1" s="1"/>
      <c r="M1" s="5" t="s">
        <v>2</v>
      </c>
      <c r="N1" s="3"/>
      <c r="O1" s="4"/>
      <c r="P1" s="6">
        <v>43111.0</v>
      </c>
      <c r="Q1" s="3"/>
      <c r="R1" s="3"/>
      <c r="S1" s="3"/>
      <c r="T1" s="3"/>
      <c r="U1" s="3"/>
      <c r="V1" s="3"/>
      <c r="W1" s="4"/>
      <c r="X1" s="7"/>
      <c r="Y1" s="8"/>
      <c r="Z1" s="8"/>
      <c r="AA1" s="8"/>
      <c r="AB1" s="8"/>
      <c r="AC1" s="8"/>
      <c r="AD1" s="8"/>
      <c r="AE1" s="8"/>
      <c r="AF1" s="8"/>
      <c r="AG1" s="8"/>
      <c r="AH1" s="9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</row>
    <row r="2">
      <c r="A2" s="1" t="s">
        <v>3</v>
      </c>
      <c r="B2" s="2" t="s">
        <v>4</v>
      </c>
      <c r="C2" s="3"/>
      <c r="D2" s="3"/>
      <c r="E2" s="3"/>
      <c r="F2" s="3"/>
      <c r="G2" s="3"/>
      <c r="H2" s="3"/>
      <c r="I2" s="3"/>
      <c r="J2" s="3"/>
      <c r="K2" s="4"/>
      <c r="L2" s="1"/>
      <c r="M2" s="1" t="s">
        <v>3</v>
      </c>
      <c r="N2" s="2" t="s">
        <v>5</v>
      </c>
      <c r="O2" s="3"/>
      <c r="P2" s="3"/>
      <c r="Q2" s="3"/>
      <c r="R2" s="3"/>
      <c r="S2" s="3"/>
      <c r="T2" s="3"/>
      <c r="U2" s="3"/>
      <c r="V2" s="3"/>
      <c r="W2" s="4"/>
      <c r="X2" s="7"/>
      <c r="Y2" s="11" t="s">
        <v>6</v>
      </c>
      <c r="Z2" s="3"/>
      <c r="AA2" s="3"/>
      <c r="AB2" s="3"/>
      <c r="AC2" s="3"/>
      <c r="AD2" s="3"/>
      <c r="AE2" s="3"/>
      <c r="AF2" s="3"/>
      <c r="AG2" s="4"/>
      <c r="AH2" s="9" t="s">
        <v>3</v>
      </c>
      <c r="AI2" s="12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4"/>
    </row>
    <row r="3">
      <c r="A3" s="13">
        <v>1.0</v>
      </c>
      <c r="B3" s="58" t="s">
        <v>52</v>
      </c>
      <c r="C3" s="15"/>
      <c r="D3" s="15"/>
      <c r="E3" s="15"/>
      <c r="F3" s="15"/>
      <c r="G3" s="15"/>
      <c r="H3" s="15"/>
      <c r="I3" s="15"/>
      <c r="J3" s="15"/>
      <c r="K3" s="16"/>
      <c r="L3" s="17"/>
      <c r="M3" s="13">
        <v>1.0</v>
      </c>
      <c r="N3" s="59" t="s">
        <v>53</v>
      </c>
      <c r="O3" s="15"/>
      <c r="P3" s="15"/>
      <c r="Q3" s="15"/>
      <c r="R3" s="15"/>
      <c r="S3" s="15"/>
      <c r="T3" s="15"/>
      <c r="U3" s="15"/>
      <c r="V3" s="15"/>
      <c r="W3" s="16"/>
      <c r="X3" s="15"/>
      <c r="Y3" s="60" t="s">
        <v>54</v>
      </c>
      <c r="Z3" s="15"/>
      <c r="AA3" s="15"/>
      <c r="AB3" s="15"/>
      <c r="AC3" s="15"/>
      <c r="AD3" s="15"/>
      <c r="AE3" s="15"/>
      <c r="AF3" s="15"/>
      <c r="AG3" s="16"/>
      <c r="AH3" s="61">
        <v>1.0</v>
      </c>
      <c r="AI3" s="48" t="str">
        <f>IFERROR(__xludf.DUMMYFUNCTION("IF(ISERROR(FIND(""&amp;"",Y3)),JOIN("" =&gt; "", JOIN("" &gt; "", ARRAYFORMULA(VLOOKUP(ARRAYFORMULA(SPLIT(INDEX(SPLIT(Y3,""=""),0,1),""+"")),$A$3:$B$27,2))), JOIN("" &amp; "", ARRAYFORMULA(VLOOKUP(ARRAYFORMULA(SPLIT(INDEX(SPLIT(Y3,""=""),0,2),""+"")),$M$3:$N$27,2)))),J"&amp;"OIN("" =&gt; "", JOIN("" &gt; "", JOIN("" / "", ARRAYFORMULA(VLOOKUP(SPLIT(INDEX(SPLIT(INDEX(SPLIT(Y3,""=""),0,1),""&amp;""),0,1), "",""),$A$3:$B$27,2))), JOIN("" &gt; "", ARRAYFORMULA(VLOOKUP(SPLIT(INDEX(SPLIT(INDEX(SPLIT(Y3,""=""),0,1),""&amp;""),0,2),""+""),$A$3:$B$27,"&amp;"2)))), JOIN("" &amp; "", ARRAYFORMULA(VLOOKUP(SPLIT(INDEX(SPLIT(Y3,""=""),0,2),""+""),$A$3:$B$27,2)))))"),"Name= Hoa anh dao no ro moi khi mua xuan den &gt; Bật mạng &gt; Tắt mạng =&gt; Sửa được tên")</f>
        <v>Name= Hoa anh dao no ro moi khi mua xuan den &gt; Bật mạng &gt; Tắt mạng =&gt; Sửa được tên</v>
      </c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6"/>
    </row>
    <row r="4">
      <c r="A4" s="22">
        <f t="shared" ref="A4:A28" si="1">A3+1</f>
        <v>2</v>
      </c>
      <c r="B4" s="58" t="s">
        <v>55</v>
      </c>
      <c r="C4" s="15"/>
      <c r="D4" s="15"/>
      <c r="E4" s="15"/>
      <c r="F4" s="15"/>
      <c r="G4" s="15"/>
      <c r="H4" s="15"/>
      <c r="I4" s="15"/>
      <c r="J4" s="15"/>
      <c r="K4" s="16"/>
      <c r="L4" s="23"/>
      <c r="M4" s="22">
        <f t="shared" ref="M4:M28" si="2">M3+1</f>
        <v>2</v>
      </c>
      <c r="N4" s="62" t="s">
        <v>56</v>
      </c>
      <c r="O4" s="25"/>
      <c r="P4" s="25"/>
      <c r="Q4" s="25"/>
      <c r="R4" s="25"/>
      <c r="S4" s="25"/>
      <c r="T4" s="25"/>
      <c r="U4" s="25"/>
      <c r="V4" s="25"/>
      <c r="W4" s="26"/>
      <c r="X4" s="25"/>
      <c r="Y4" s="63" t="s">
        <v>57</v>
      </c>
      <c r="Z4" s="25"/>
      <c r="AA4" s="25"/>
      <c r="AB4" s="25"/>
      <c r="AC4" s="25"/>
      <c r="AD4" s="25"/>
      <c r="AE4" s="25"/>
      <c r="AF4" s="25"/>
      <c r="AG4" s="26"/>
      <c r="AH4" s="64">
        <f t="shared" ref="AH4:AH28" si="3">AH3+1</f>
        <v>2</v>
      </c>
      <c r="AI4" s="48" t="str">
        <f>IFERROR(__xludf.DUMMYFUNCTION("IF(ISERROR(FIND(""&amp;"",Y4)),JOIN("" =&gt; "", JOIN("" &gt; "", ARRAYFORMULA(VLOOKUP(ARRAYFORMULA(SPLIT(INDEX(SPLIT(Y4,""=""),0,1),""+"")),$A$3:$B$27,2))), JOIN("" &amp; "", ARRAYFORMULA(VLOOKUP(ARRAYFORMULA(SPLIT(INDEX(SPLIT(Y4,""=""),0,2),""+"")),$M$3:$N$27,2)))),J"&amp;"OIN("" =&gt; "", JOIN("" &gt; "", JOIN("" / "", ARRAYFORMULA(VLOOKUP(SPLIT(INDEX(SPLIT(INDEX(SPLIT(Y4,""=""),0,1),""&amp;""),0,1), "",""),$A$3:$B$27,2))), JOIN("" &gt; "", ARRAYFORMULA(VLOOKUP(SPLIT(INDEX(SPLIT(INDEX(SPLIT(Y4,""=""),0,1),""&amp;""),0,2),""+""),$A$3:$B$27,"&amp;"2)))), JOIN("" &amp; "", ARRAYFORMULA(VLOOKUP(SPLIT(INDEX(SPLIT(Y4,""=""),0,2),""+""),$A$3:$B$27,2)))))"),"Name= LY llllllly xyyyyy &gt; Bật mạng &gt; Tắt mạng =&gt; Sửa được tên")</f>
        <v>Name= LY llllllly xyyyyy &gt; Bật mạng &gt; Tắt mạng =&gt; Sửa được tên</v>
      </c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6"/>
    </row>
    <row r="5">
      <c r="A5" s="22">
        <f t="shared" si="1"/>
        <v>3</v>
      </c>
      <c r="B5" s="58" t="s">
        <v>58</v>
      </c>
      <c r="C5" s="15"/>
      <c r="D5" s="15"/>
      <c r="E5" s="15"/>
      <c r="F5" s="15"/>
      <c r="G5" s="15"/>
      <c r="H5" s="15"/>
      <c r="I5" s="15"/>
      <c r="J5" s="15"/>
      <c r="K5" s="16"/>
      <c r="L5" s="23"/>
      <c r="M5" s="22">
        <f t="shared" si="2"/>
        <v>3</v>
      </c>
      <c r="N5" s="62" t="s">
        <v>59</v>
      </c>
      <c r="O5" s="25"/>
      <c r="P5" s="25"/>
      <c r="Q5" s="25"/>
      <c r="R5" s="25"/>
      <c r="S5" s="25"/>
      <c r="T5" s="25"/>
      <c r="U5" s="25"/>
      <c r="V5" s="25"/>
      <c r="W5" s="26"/>
      <c r="X5" s="25"/>
      <c r="Y5" s="63">
        <v>10.0</v>
      </c>
      <c r="Z5" s="25"/>
      <c r="AA5" s="25"/>
      <c r="AB5" s="25"/>
      <c r="AC5" s="25"/>
      <c r="AD5" s="25"/>
      <c r="AE5" s="25"/>
      <c r="AF5" s="25"/>
      <c r="AG5" s="26"/>
      <c r="AH5" s="64">
        <f t="shared" si="3"/>
        <v>3</v>
      </c>
      <c r="AI5" s="48" t="str">
        <f>IFERROR(__xludf.DUMMYFUNCTION("IF(ISERROR(FIND(""&amp;"",Y5)),JOIN("" =&gt; "", JOIN("" &gt; "", ARRAYFORMULA(VLOOKUP(ARRAYFORMULA(SPLIT(INDEX(SPLIT(Y5,""=""),0,1),""+"")),$A$3:$B$27,2))), JOIN("" &amp; "", ARRAYFORMULA(VLOOKUP(ARRAYFORMULA(SPLIT(INDEX(SPLIT(Y5,""=""),0,2),""+"")),$M$3:$N$27,2)))),J"&amp;"OIN("" =&gt; "", JOIN("" &gt; "", JOIN("" / "", ARRAYFORMULA(VLOOKUP(SPLIT(INDEX(SPLIT(INDEX(SPLIT(Y5,""=""),0,1),""&amp;""),0,1), "",""),$A$3:$B$27,2))), JOIN("" &gt; "", ARRAYFORMULA(VLOOKUP(SPLIT(INDEX(SPLIT(INDEX(SPLIT(Y5,""=""),0,1),""&amp;""),0,2),""+""),$A$3:$B$27,"&amp;"2)))), JOIN("" &amp; "", ARRAYFORMULA(VLOOKUP(SPLIT(INDEX(SPLIT(Y5,""=""),0,2),""+""),$A$3:$B$27,2)))))"),"#REF!")</f>
        <v>#REF!</v>
      </c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6"/>
    </row>
    <row r="6">
      <c r="A6" s="22">
        <f t="shared" si="1"/>
        <v>4</v>
      </c>
      <c r="B6" s="58" t="s">
        <v>60</v>
      </c>
      <c r="C6" s="15"/>
      <c r="D6" s="15"/>
      <c r="E6" s="15"/>
      <c r="F6" s="15"/>
      <c r="G6" s="15"/>
      <c r="H6" s="15"/>
      <c r="I6" s="15"/>
      <c r="J6" s="15"/>
      <c r="K6" s="16"/>
      <c r="L6" s="23"/>
      <c r="M6" s="22">
        <f t="shared" si="2"/>
        <v>4</v>
      </c>
      <c r="N6" s="62" t="s">
        <v>61</v>
      </c>
      <c r="O6" s="25"/>
      <c r="P6" s="25"/>
      <c r="Q6" s="25"/>
      <c r="R6" s="25"/>
      <c r="S6" s="25"/>
      <c r="T6" s="25"/>
      <c r="U6" s="25"/>
      <c r="V6" s="25"/>
      <c r="W6" s="26"/>
      <c r="X6" s="25"/>
      <c r="Y6" s="63"/>
      <c r="Z6" s="25"/>
      <c r="AA6" s="25"/>
      <c r="AB6" s="25"/>
      <c r="AC6" s="25"/>
      <c r="AD6" s="25"/>
      <c r="AE6" s="25"/>
      <c r="AF6" s="25"/>
      <c r="AG6" s="26"/>
      <c r="AH6" s="64">
        <f t="shared" si="3"/>
        <v>4</v>
      </c>
      <c r="AI6" s="48" t="str">
        <f>IFERROR(__xludf.DUMMYFUNCTION("IF(ISERROR(FIND(""&amp;"",Y6)),JOIN("" =&gt; "", JOIN("" &gt; "", ARRAYFORMULA(VLOOKUP(ARRAYFORMULA(SPLIT(INDEX(SPLIT(Y6,""=""),0,1),""+"")),$A$3:$B$27,2))), JOIN("" &amp; "", ARRAYFORMULA(VLOOKUP(ARRAYFORMULA(SPLIT(INDEX(SPLIT(Y6,""=""),0,2),""+"")),$M$3:$N$27,2)))),J"&amp;"OIN("" =&gt; "", JOIN("" &gt; "", JOIN("" / "", ARRAYFORMULA(VLOOKUP(SPLIT(INDEX(SPLIT(INDEX(SPLIT(Y6,""=""),0,1),""&amp;""),0,1), "",""),$A$3:$B$27,2))), JOIN("" &gt; "", ARRAYFORMULA(VLOOKUP(SPLIT(INDEX(SPLIT(INDEX(SPLIT(Y6,""=""),0,1),""&amp;""),0,2),""+""),$A$3:$B$27,"&amp;"2)))), JOIN("" &amp; "", ARRAYFORMULA(VLOOKUP(SPLIT(INDEX(SPLIT(Y6,""=""),0,2),""+""),$A$3:$B$27,2)))))"),"#VALUE!")</f>
        <v>#VALUE!</v>
      </c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6"/>
    </row>
    <row r="7">
      <c r="A7" s="22">
        <f t="shared" si="1"/>
        <v>5</v>
      </c>
      <c r="B7" s="65" t="s">
        <v>62</v>
      </c>
      <c r="C7" s="25"/>
      <c r="D7" s="25"/>
      <c r="E7" s="25"/>
      <c r="F7" s="25"/>
      <c r="G7" s="25"/>
      <c r="H7" s="25"/>
      <c r="I7" s="25"/>
      <c r="J7" s="25"/>
      <c r="K7" s="26"/>
      <c r="L7" s="23"/>
      <c r="M7" s="22">
        <f t="shared" si="2"/>
        <v>5</v>
      </c>
      <c r="N7" s="62" t="s">
        <v>63</v>
      </c>
      <c r="O7" s="25"/>
      <c r="P7" s="25"/>
      <c r="Q7" s="25"/>
      <c r="R7" s="25"/>
      <c r="S7" s="25"/>
      <c r="T7" s="25"/>
      <c r="U7" s="25"/>
      <c r="V7" s="25"/>
      <c r="W7" s="26"/>
      <c r="X7" s="25"/>
      <c r="Y7" s="63"/>
      <c r="Z7" s="25"/>
      <c r="AA7" s="25"/>
      <c r="AB7" s="25"/>
      <c r="AC7" s="25"/>
      <c r="AD7" s="25"/>
      <c r="AE7" s="25"/>
      <c r="AF7" s="25"/>
      <c r="AG7" s="26"/>
      <c r="AH7" s="64">
        <f t="shared" si="3"/>
        <v>5</v>
      </c>
      <c r="AI7" s="48" t="str">
        <f>IFERROR(__xludf.DUMMYFUNCTION("IF(ISERROR(FIND(""&amp;"",Y7)),JOIN("" =&gt; "", JOIN("" &gt; "", ARRAYFORMULA(VLOOKUP(ARRAYFORMULA(SPLIT(INDEX(SPLIT(Y7,""=""),0,1),""+"")),$A$3:$B$27,2))), JOIN("" &amp; "", ARRAYFORMULA(VLOOKUP(ARRAYFORMULA(SPLIT(INDEX(SPLIT(Y7,""=""),0,2),""+"")),$M$3:$N$27,2)))),J"&amp;"OIN("" =&gt; "", JOIN("" &gt; "", JOIN("" / "", ARRAYFORMULA(VLOOKUP(SPLIT(INDEX(SPLIT(INDEX(SPLIT(Y7,""=""),0,1),""&amp;""),0,1), "",""),$A$3:$B$27,2))), JOIN("" &gt; "", ARRAYFORMULA(VLOOKUP(SPLIT(INDEX(SPLIT(INDEX(SPLIT(Y7,""=""),0,1),""&amp;""),0,2),""+""),$A$3:$B$27,"&amp;"2)))), JOIN("" &amp; "", ARRAYFORMULA(VLOOKUP(SPLIT(INDEX(SPLIT(Y7,""=""),0,2),""+""),$A$3:$B$27,2)))))"),"#VALUE!")</f>
        <v>#VALUE!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6"/>
    </row>
    <row r="8">
      <c r="A8" s="22">
        <f t="shared" si="1"/>
        <v>6</v>
      </c>
      <c r="B8" s="65" t="s">
        <v>64</v>
      </c>
      <c r="C8" s="25"/>
      <c r="D8" s="25"/>
      <c r="E8" s="25"/>
      <c r="F8" s="25"/>
      <c r="G8" s="25"/>
      <c r="H8" s="25"/>
      <c r="I8" s="25"/>
      <c r="J8" s="25"/>
      <c r="K8" s="26"/>
      <c r="L8" s="23"/>
      <c r="M8" s="22">
        <f t="shared" si="2"/>
        <v>6</v>
      </c>
      <c r="N8" s="62" t="s">
        <v>65</v>
      </c>
      <c r="O8" s="25"/>
      <c r="P8" s="25"/>
      <c r="Q8" s="25"/>
      <c r="R8" s="25"/>
      <c r="S8" s="25"/>
      <c r="T8" s="25"/>
      <c r="U8" s="25"/>
      <c r="V8" s="25"/>
      <c r="W8" s="26"/>
      <c r="X8" s="25"/>
      <c r="Y8" s="63"/>
      <c r="Z8" s="25"/>
      <c r="AA8" s="25"/>
      <c r="AB8" s="25"/>
      <c r="AC8" s="25"/>
      <c r="AD8" s="25"/>
      <c r="AE8" s="25"/>
      <c r="AF8" s="25"/>
      <c r="AG8" s="26"/>
      <c r="AH8" s="64">
        <f t="shared" si="3"/>
        <v>6</v>
      </c>
      <c r="AI8" s="48" t="str">
        <f>IFERROR(__xludf.DUMMYFUNCTION("IF(ISERROR(FIND(""&amp;"",Y8)),JOIN("" =&gt; "", JOIN("" &gt; "", ARRAYFORMULA(VLOOKUP(ARRAYFORMULA(SPLIT(INDEX(SPLIT(Y8,""=""),0,1),""+"")),$A$3:$B$27,2))), JOIN("" &amp; "", ARRAYFORMULA(VLOOKUP(ARRAYFORMULA(SPLIT(INDEX(SPLIT(Y8,""=""),0,2),""+"")),$M$3:$N$27,2)))),J"&amp;"OIN("" =&gt; "", JOIN("" &gt; "", JOIN("" / "", ARRAYFORMULA(VLOOKUP(SPLIT(INDEX(SPLIT(INDEX(SPLIT(Y8,""=""),0,1),""&amp;""),0,1), "",""),$A$3:$B$27,2))), JOIN("" &gt; "", ARRAYFORMULA(VLOOKUP(SPLIT(INDEX(SPLIT(INDEX(SPLIT(Y8,""=""),0,1),""&amp;""),0,2),""+""),$A$3:$B$27,"&amp;"2)))), JOIN("" &amp; "", ARRAYFORMULA(VLOOKUP(SPLIT(INDEX(SPLIT(Y8,""=""),0,2),""+""),$A$3:$B$27,2)))))"),"#VALUE!")</f>
        <v>#VALUE!</v>
      </c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6"/>
    </row>
    <row r="9">
      <c r="A9" s="22">
        <f t="shared" si="1"/>
        <v>7</v>
      </c>
      <c r="B9" s="65" t="s">
        <v>66</v>
      </c>
      <c r="C9" s="25"/>
      <c r="D9" s="25"/>
      <c r="E9" s="25"/>
      <c r="F9" s="25"/>
      <c r="G9" s="25"/>
      <c r="H9" s="25"/>
      <c r="I9" s="25"/>
      <c r="J9" s="25"/>
      <c r="K9" s="26"/>
      <c r="L9" s="23"/>
      <c r="M9" s="22">
        <f t="shared" si="2"/>
        <v>7</v>
      </c>
      <c r="N9" s="62" t="s">
        <v>67</v>
      </c>
      <c r="O9" s="25"/>
      <c r="P9" s="25"/>
      <c r="Q9" s="25"/>
      <c r="R9" s="25"/>
      <c r="S9" s="25"/>
      <c r="T9" s="25"/>
      <c r="U9" s="25"/>
      <c r="V9" s="25"/>
      <c r="W9" s="26"/>
      <c r="X9" s="25"/>
      <c r="Y9" s="63"/>
      <c r="Z9" s="25"/>
      <c r="AA9" s="25"/>
      <c r="AB9" s="25"/>
      <c r="AC9" s="25"/>
      <c r="AD9" s="25"/>
      <c r="AE9" s="25"/>
      <c r="AF9" s="25"/>
      <c r="AG9" s="26"/>
      <c r="AH9" s="64">
        <f t="shared" si="3"/>
        <v>7</v>
      </c>
      <c r="AI9" s="48" t="str">
        <f>IFERROR(__xludf.DUMMYFUNCTION("IF(ISERROR(FIND(""&amp;"",Y9)),JOIN("" =&gt; "", JOIN("" &gt; "", ARRAYFORMULA(VLOOKUP(ARRAYFORMULA(SPLIT(INDEX(SPLIT(Y9,""=""),0,1),""+"")),$A$3:$B$27,2))), JOIN("" &amp; "", ARRAYFORMULA(VLOOKUP(ARRAYFORMULA(SPLIT(INDEX(SPLIT(Y9,""=""),0,2),""+"")),$M$3:$N$27,2)))),J"&amp;"OIN("" =&gt; "", JOIN("" &gt; "", JOIN("" / "", ARRAYFORMULA(VLOOKUP(SPLIT(INDEX(SPLIT(INDEX(SPLIT(Y9,""=""),0,1),""&amp;""),0,1), "",""),$A$3:$B$27,2))), JOIN("" &gt; "", ARRAYFORMULA(VLOOKUP(SPLIT(INDEX(SPLIT(INDEX(SPLIT(Y9,""=""),0,1),""&amp;""),0,2),""+""),$A$3:$B$27,"&amp;"2)))), JOIN("" &amp; "", ARRAYFORMULA(VLOOKUP(SPLIT(INDEX(SPLIT(Y9,""=""),0,2),""+""),$A$3:$B$27,2)))))"),"#VALUE!")</f>
        <v>#VALUE!</v>
      </c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6"/>
    </row>
    <row r="10">
      <c r="A10" s="22">
        <f t="shared" si="1"/>
        <v>8</v>
      </c>
      <c r="B10" s="65" t="s">
        <v>68</v>
      </c>
      <c r="C10" s="25"/>
      <c r="D10" s="25"/>
      <c r="E10" s="25"/>
      <c r="F10" s="25"/>
      <c r="G10" s="25"/>
      <c r="H10" s="25"/>
      <c r="I10" s="25"/>
      <c r="J10" s="25"/>
      <c r="K10" s="26"/>
      <c r="L10" s="23"/>
      <c r="M10" s="22">
        <f t="shared" si="2"/>
        <v>8</v>
      </c>
      <c r="N10" s="62" t="s">
        <v>69</v>
      </c>
      <c r="O10" s="25"/>
      <c r="P10" s="25"/>
      <c r="Q10" s="25"/>
      <c r="R10" s="25"/>
      <c r="S10" s="25"/>
      <c r="T10" s="25"/>
      <c r="U10" s="25"/>
      <c r="V10" s="25"/>
      <c r="W10" s="26"/>
      <c r="X10" s="25"/>
      <c r="Y10" s="63"/>
      <c r="Z10" s="25"/>
      <c r="AA10" s="25"/>
      <c r="AB10" s="25"/>
      <c r="AC10" s="25"/>
      <c r="AD10" s="25"/>
      <c r="AE10" s="25"/>
      <c r="AF10" s="25"/>
      <c r="AG10" s="26"/>
      <c r="AH10" s="64">
        <f t="shared" si="3"/>
        <v>8</v>
      </c>
      <c r="AI10" s="48" t="str">
        <f>IFERROR(__xludf.DUMMYFUNCTION("IF(ISERROR(FIND(""&amp;"",Y10)),JOIN("" =&gt; "", JOIN("" &gt; "", ARRAYFORMULA(VLOOKUP(ARRAYFORMULA(SPLIT(INDEX(SPLIT(Y10,""=""),0,1),""+"")),$A$3:$B$27,2))), JOIN("" &amp; "", ARRAYFORMULA(VLOOKUP(ARRAYFORMULA(SPLIT(INDEX(SPLIT(Y10,""=""),0,2),""+"")),$M$3:$N$27,2)))"&amp;"),JOIN("" =&gt; "", JOIN("" &gt; "", JOIN("" / "", ARRAYFORMULA(VLOOKUP(SPLIT(INDEX(SPLIT(INDEX(SPLIT(Y10,""=""),0,1),""&amp;""),0,1), "",""),$A$3:$B$27,2))), JOIN("" &gt; "", ARRAYFORMULA(VLOOKUP(SPLIT(INDEX(SPLIT(INDEX(SPLIT(Y10,""=""),0,1),""&amp;""),0,2),""+""),$A$3:$"&amp;"B$27,2)))), JOIN("" &amp; "", ARRAYFORMULA(VLOOKUP(SPLIT(INDEX(SPLIT(Y10,""=""),0,2),""+""),$A$3:$B$27,2)))))"),"#VALUE!")</f>
        <v>#VALUE!</v>
      </c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6"/>
    </row>
    <row r="11">
      <c r="A11" s="22">
        <f t="shared" si="1"/>
        <v>9</v>
      </c>
      <c r="B11" s="65" t="s">
        <v>70</v>
      </c>
      <c r="C11" s="25"/>
      <c r="D11" s="25"/>
      <c r="E11" s="25"/>
      <c r="F11" s="25"/>
      <c r="G11" s="25"/>
      <c r="H11" s="25"/>
      <c r="I11" s="25"/>
      <c r="J11" s="25"/>
      <c r="K11" s="26"/>
      <c r="L11" s="23"/>
      <c r="M11" s="22">
        <f t="shared" si="2"/>
        <v>9</v>
      </c>
      <c r="N11" s="62" t="s">
        <v>71</v>
      </c>
      <c r="O11" s="25"/>
      <c r="P11" s="25"/>
      <c r="Q11" s="25"/>
      <c r="R11" s="25"/>
      <c r="S11" s="25"/>
      <c r="T11" s="25"/>
      <c r="U11" s="25"/>
      <c r="V11" s="25"/>
      <c r="W11" s="26"/>
      <c r="X11" s="25"/>
      <c r="Y11" s="63"/>
      <c r="Z11" s="25"/>
      <c r="AA11" s="25"/>
      <c r="AB11" s="25"/>
      <c r="AC11" s="25"/>
      <c r="AD11" s="25"/>
      <c r="AE11" s="25"/>
      <c r="AF11" s="25"/>
      <c r="AG11" s="26"/>
      <c r="AH11" s="64">
        <f t="shared" si="3"/>
        <v>9</v>
      </c>
      <c r="AI11" s="48" t="str">
        <f>IFERROR(__xludf.DUMMYFUNCTION("IF(ISERROR(FIND(""&amp;"",Y11)),JOIN("" =&gt; "", JOIN("" &gt; "", ARRAYFORMULA(VLOOKUP(ARRAYFORMULA(SPLIT(INDEX(SPLIT(Y11,""=""),0,1),""+"")),$A$3:$B$27,2))), JOIN("" &amp; "", ARRAYFORMULA(VLOOKUP(ARRAYFORMULA(SPLIT(INDEX(SPLIT(Y11,""=""),0,2),""+"")),$M$3:$N$27,2)))"&amp;"),JOIN("" =&gt; "", JOIN("" &gt; "", JOIN("" / "", ARRAYFORMULA(VLOOKUP(SPLIT(INDEX(SPLIT(INDEX(SPLIT(Y11,""=""),0,1),""&amp;""),0,1), "",""),$A$3:$B$27,2))), JOIN("" &gt; "", ARRAYFORMULA(VLOOKUP(SPLIT(INDEX(SPLIT(INDEX(SPLIT(Y11,""=""),0,1),""&amp;""),0,2),""+""),$A$3:$"&amp;"B$27,2)))), JOIN("" &amp; "", ARRAYFORMULA(VLOOKUP(SPLIT(INDEX(SPLIT(Y11,""=""),0,2),""+""),$A$3:$B$27,2)))))"),"#VALUE!")</f>
        <v>#VALUE!</v>
      </c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6"/>
    </row>
    <row r="12">
      <c r="A12" s="22">
        <f t="shared" si="1"/>
        <v>10</v>
      </c>
      <c r="B12" s="65" t="s">
        <v>72</v>
      </c>
      <c r="C12" s="25"/>
      <c r="D12" s="25"/>
      <c r="E12" s="25"/>
      <c r="F12" s="25"/>
      <c r="G12" s="25"/>
      <c r="H12" s="25"/>
      <c r="I12" s="25"/>
      <c r="J12" s="25"/>
      <c r="K12" s="26"/>
      <c r="L12" s="23"/>
      <c r="M12" s="22">
        <f t="shared" si="2"/>
        <v>10</v>
      </c>
      <c r="N12" s="62" t="s">
        <v>73</v>
      </c>
      <c r="O12" s="25"/>
      <c r="P12" s="25"/>
      <c r="Q12" s="25"/>
      <c r="R12" s="25"/>
      <c r="S12" s="25"/>
      <c r="T12" s="25"/>
      <c r="U12" s="25"/>
      <c r="V12" s="25"/>
      <c r="W12" s="26"/>
      <c r="X12" s="25"/>
      <c r="Y12" s="63"/>
      <c r="Z12" s="25"/>
      <c r="AA12" s="25"/>
      <c r="AB12" s="25"/>
      <c r="AC12" s="25"/>
      <c r="AD12" s="25"/>
      <c r="AE12" s="25"/>
      <c r="AF12" s="25"/>
      <c r="AG12" s="26"/>
      <c r="AH12" s="64">
        <f t="shared" si="3"/>
        <v>10</v>
      </c>
      <c r="AI12" s="48" t="str">
        <f>IFERROR(__xludf.DUMMYFUNCTION("IF(ISERROR(FIND(""&amp;"",Y12)),JOIN("" =&gt; "", JOIN("" &gt; "", ARRAYFORMULA(VLOOKUP(ARRAYFORMULA(SPLIT(INDEX(SPLIT(Y12,""=""),0,1),""+"")),$A$3:$B$27,2))), JOIN("" &amp; "", ARRAYFORMULA(VLOOKUP(ARRAYFORMULA(SPLIT(INDEX(SPLIT(Y12,""=""),0,2),""+"")),$M$3:$N$27,2)))"&amp;"),JOIN("" =&gt; "", JOIN("" &gt; "", JOIN("" / "", ARRAYFORMULA(VLOOKUP(SPLIT(INDEX(SPLIT(INDEX(SPLIT(Y12,""=""),0,1),""&amp;""),0,1), "",""),$A$3:$B$27,2))), JOIN("" &gt; "", ARRAYFORMULA(VLOOKUP(SPLIT(INDEX(SPLIT(INDEX(SPLIT(Y12,""=""),0,1),""&amp;""),0,2),""+""),$A$3:$"&amp;"B$27,2)))), JOIN("" &amp; "", ARRAYFORMULA(VLOOKUP(SPLIT(INDEX(SPLIT(Y12,""=""),0,2),""+""),$A$3:$B$27,2)))))"),"#VALUE!")</f>
        <v>#VALUE!</v>
      </c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6"/>
    </row>
    <row r="13">
      <c r="A13" s="22">
        <f t="shared" si="1"/>
        <v>11</v>
      </c>
      <c r="B13" s="65" t="s">
        <v>74</v>
      </c>
      <c r="C13" s="25"/>
      <c r="D13" s="25"/>
      <c r="E13" s="25"/>
      <c r="F13" s="25"/>
      <c r="G13" s="25"/>
      <c r="H13" s="25"/>
      <c r="I13" s="25"/>
      <c r="J13" s="25"/>
      <c r="K13" s="26"/>
      <c r="L13" s="23"/>
      <c r="M13" s="22">
        <f t="shared" si="2"/>
        <v>11</v>
      </c>
      <c r="N13" s="62"/>
      <c r="O13" s="25"/>
      <c r="P13" s="25"/>
      <c r="Q13" s="25"/>
      <c r="R13" s="25"/>
      <c r="S13" s="25"/>
      <c r="T13" s="25"/>
      <c r="U13" s="25"/>
      <c r="V13" s="25"/>
      <c r="W13" s="26"/>
      <c r="X13" s="25"/>
      <c r="Y13" s="63"/>
      <c r="Z13" s="25"/>
      <c r="AA13" s="25"/>
      <c r="AB13" s="25"/>
      <c r="AC13" s="25"/>
      <c r="AD13" s="25"/>
      <c r="AE13" s="25"/>
      <c r="AF13" s="25"/>
      <c r="AG13" s="26"/>
      <c r="AH13" s="64">
        <f t="shared" si="3"/>
        <v>11</v>
      </c>
      <c r="AI13" s="48" t="str">
        <f>IFERROR(__xludf.DUMMYFUNCTION("IF(ISERROR(FIND(""&amp;"",Y13)),JOIN("" =&gt; "", JOIN("" &gt; "", ARRAYFORMULA(VLOOKUP(ARRAYFORMULA(SPLIT(INDEX(SPLIT(Y13,""=""),0,1),""+"")),$A$3:$B$27,2))), JOIN("" &amp; "", ARRAYFORMULA(VLOOKUP(ARRAYFORMULA(SPLIT(INDEX(SPLIT(Y13,""=""),0,2),""+"")),$M$3:$N$27,2)))"&amp;"),JOIN("" =&gt; "", JOIN("" &gt; "", JOIN("" / "", ARRAYFORMULA(VLOOKUP(SPLIT(INDEX(SPLIT(INDEX(SPLIT(Y13,""=""),0,1),""&amp;""),0,1), "",""),$A$3:$B$27,2))), JOIN("" &gt; "", ARRAYFORMULA(VLOOKUP(SPLIT(INDEX(SPLIT(INDEX(SPLIT(Y13,""=""),0,1),""&amp;""),0,2),""+""),$A$3:$"&amp;"B$27,2)))), JOIN("" &amp; "", ARRAYFORMULA(VLOOKUP(SPLIT(INDEX(SPLIT(Y13,""=""),0,2),""+""),$A$3:$B$27,2)))))"),"#VALUE!")</f>
        <v>#VALUE!</v>
      </c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6"/>
    </row>
    <row r="14">
      <c r="A14" s="22">
        <f t="shared" si="1"/>
        <v>12</v>
      </c>
      <c r="B14" s="65" t="s">
        <v>75</v>
      </c>
      <c r="C14" s="25"/>
      <c r="D14" s="25"/>
      <c r="E14" s="25"/>
      <c r="F14" s="25"/>
      <c r="G14" s="25"/>
      <c r="H14" s="25"/>
      <c r="I14" s="25"/>
      <c r="J14" s="25"/>
      <c r="K14" s="26"/>
      <c r="L14" s="23"/>
      <c r="M14" s="22">
        <f t="shared" si="2"/>
        <v>12</v>
      </c>
      <c r="N14" s="62"/>
      <c r="O14" s="25"/>
      <c r="P14" s="25"/>
      <c r="Q14" s="25"/>
      <c r="R14" s="25"/>
      <c r="S14" s="25"/>
      <c r="T14" s="25"/>
      <c r="U14" s="25"/>
      <c r="V14" s="25"/>
      <c r="W14" s="26"/>
      <c r="X14" s="25"/>
      <c r="Y14" s="63"/>
      <c r="Z14" s="25"/>
      <c r="AA14" s="25"/>
      <c r="AB14" s="25"/>
      <c r="AC14" s="25"/>
      <c r="AD14" s="25"/>
      <c r="AE14" s="25"/>
      <c r="AF14" s="25"/>
      <c r="AG14" s="26"/>
      <c r="AH14" s="64">
        <f t="shared" si="3"/>
        <v>12</v>
      </c>
      <c r="AI14" s="48" t="str">
        <f>IFERROR(__xludf.DUMMYFUNCTION("IF(ISERROR(FIND(""&amp;"",Y14)),JOIN("" =&gt; "", JOIN("" &gt; "", ARRAYFORMULA(VLOOKUP(ARRAYFORMULA(SPLIT(INDEX(SPLIT(Y14,""=""),0,1),""+"")),$A$3:$B$27,2))), JOIN("" &amp; "", ARRAYFORMULA(VLOOKUP(ARRAYFORMULA(SPLIT(INDEX(SPLIT(Y14,""=""),0,2),""+"")),$M$3:$N$27,2)))"&amp;"),JOIN("" =&gt; "", JOIN("" &gt; "", JOIN("" / "", ARRAYFORMULA(VLOOKUP(SPLIT(INDEX(SPLIT(INDEX(SPLIT(Y14,""=""),0,1),""&amp;""),0,1), "",""),$A$3:$B$27,2))), JOIN("" &gt; "", ARRAYFORMULA(VLOOKUP(SPLIT(INDEX(SPLIT(INDEX(SPLIT(Y14,""=""),0,1),""&amp;""),0,2),""+""),$A$3:$"&amp;"B$27,2)))), JOIN("" &amp; "", ARRAYFORMULA(VLOOKUP(SPLIT(INDEX(SPLIT(Y14,""=""),0,2),""+""),$A$3:$B$27,2)))))"),"#VALUE!")</f>
        <v>#VALUE!</v>
      </c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6"/>
    </row>
    <row r="15">
      <c r="A15" s="22">
        <f t="shared" si="1"/>
        <v>13</v>
      </c>
      <c r="B15" s="65" t="s">
        <v>76</v>
      </c>
      <c r="C15" s="25"/>
      <c r="D15" s="25"/>
      <c r="E15" s="25"/>
      <c r="F15" s="25"/>
      <c r="G15" s="25"/>
      <c r="H15" s="25"/>
      <c r="I15" s="25"/>
      <c r="J15" s="25"/>
      <c r="K15" s="26"/>
      <c r="L15" s="23"/>
      <c r="M15" s="22">
        <f t="shared" si="2"/>
        <v>13</v>
      </c>
      <c r="N15" s="62"/>
      <c r="O15" s="25"/>
      <c r="P15" s="25"/>
      <c r="Q15" s="25"/>
      <c r="R15" s="25"/>
      <c r="S15" s="25"/>
      <c r="T15" s="25"/>
      <c r="U15" s="25"/>
      <c r="V15" s="25"/>
      <c r="W15" s="26"/>
      <c r="X15" s="25"/>
      <c r="Y15" s="63"/>
      <c r="Z15" s="25"/>
      <c r="AA15" s="25"/>
      <c r="AB15" s="25"/>
      <c r="AC15" s="25"/>
      <c r="AD15" s="25"/>
      <c r="AE15" s="25"/>
      <c r="AF15" s="25"/>
      <c r="AG15" s="26"/>
      <c r="AH15" s="64">
        <f t="shared" si="3"/>
        <v>13</v>
      </c>
      <c r="AI15" s="48" t="str">
        <f>IFERROR(__xludf.DUMMYFUNCTION("IF(ISERROR(FIND(""&amp;"",Y15)),JOIN("" =&gt; "", JOIN("" &gt; "", ARRAYFORMULA(VLOOKUP(ARRAYFORMULA(SPLIT(INDEX(SPLIT(Y15,""=""),0,1),""+"")),$A$3:$B$27,2))), JOIN("" &amp; "", ARRAYFORMULA(VLOOKUP(ARRAYFORMULA(SPLIT(INDEX(SPLIT(Y15,""=""),0,2),""+"")),$M$3:$N$27,2)))"&amp;"),JOIN("" =&gt; "", JOIN("" &gt; "", JOIN("" / "", ARRAYFORMULA(VLOOKUP(SPLIT(INDEX(SPLIT(INDEX(SPLIT(Y15,""=""),0,1),""&amp;""),0,1), "",""),$A$3:$B$27,2))), JOIN("" &gt; "", ARRAYFORMULA(VLOOKUP(SPLIT(INDEX(SPLIT(INDEX(SPLIT(Y15,""=""),0,1),""&amp;""),0,2),""+""),$A$3:$"&amp;"B$27,2)))), JOIN("" &amp; "", ARRAYFORMULA(VLOOKUP(SPLIT(INDEX(SPLIT(Y15,""=""),0,2),""+""),$A$3:$B$27,2)))))"),"#VALUE!")</f>
        <v>#VALUE!</v>
      </c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6"/>
    </row>
    <row r="16">
      <c r="A16" s="22">
        <f t="shared" si="1"/>
        <v>14</v>
      </c>
      <c r="B16" s="65" t="s">
        <v>77</v>
      </c>
      <c r="C16" s="25"/>
      <c r="D16" s="25"/>
      <c r="E16" s="25"/>
      <c r="F16" s="25"/>
      <c r="G16" s="25"/>
      <c r="H16" s="25"/>
      <c r="I16" s="25"/>
      <c r="J16" s="25"/>
      <c r="K16" s="26"/>
      <c r="L16" s="23"/>
      <c r="M16" s="22">
        <f t="shared" si="2"/>
        <v>14</v>
      </c>
      <c r="N16" s="62"/>
      <c r="O16" s="25"/>
      <c r="P16" s="25"/>
      <c r="Q16" s="25"/>
      <c r="R16" s="25"/>
      <c r="S16" s="25"/>
      <c r="T16" s="25"/>
      <c r="U16" s="25"/>
      <c r="V16" s="25"/>
      <c r="W16" s="26"/>
      <c r="X16" s="25"/>
      <c r="Y16" s="63"/>
      <c r="Z16" s="25"/>
      <c r="AA16" s="25"/>
      <c r="AB16" s="25"/>
      <c r="AC16" s="25"/>
      <c r="AD16" s="25"/>
      <c r="AE16" s="25"/>
      <c r="AF16" s="25"/>
      <c r="AG16" s="26"/>
      <c r="AH16" s="64">
        <f t="shared" si="3"/>
        <v>14</v>
      </c>
      <c r="AI16" s="48" t="str">
        <f>IFERROR(__xludf.DUMMYFUNCTION("IF(ISERROR(FIND(""&amp;"",Y16)),JOIN("" =&gt; "", JOIN("" &gt; "", ARRAYFORMULA(VLOOKUP(ARRAYFORMULA(SPLIT(INDEX(SPLIT(Y16,""=""),0,1),""+"")),$A$3:$B$27,2))), JOIN("" &amp; "", ARRAYFORMULA(VLOOKUP(ARRAYFORMULA(SPLIT(INDEX(SPLIT(Y16,""=""),0,2),""+"")),$M$3:$N$27,2)))"&amp;"),JOIN("" =&gt; "", JOIN("" &gt; "", JOIN("" / "", ARRAYFORMULA(VLOOKUP(SPLIT(INDEX(SPLIT(INDEX(SPLIT(Y16,""=""),0,1),""&amp;""),0,1), "",""),$A$3:$B$27,2))), JOIN("" &gt; "", ARRAYFORMULA(VLOOKUP(SPLIT(INDEX(SPLIT(INDEX(SPLIT(Y16,""=""),0,1),""&amp;""),0,2),""+""),$A$3:$"&amp;"B$27,2)))), JOIN("" &amp; "", ARRAYFORMULA(VLOOKUP(SPLIT(INDEX(SPLIT(Y16,""=""),0,2),""+""),$A$3:$B$27,2)))))"),"#VALUE!")</f>
        <v>#VALUE!</v>
      </c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6"/>
    </row>
    <row r="17">
      <c r="A17" s="22">
        <f t="shared" si="1"/>
        <v>15</v>
      </c>
      <c r="B17" s="65" t="s">
        <v>78</v>
      </c>
      <c r="C17" s="25"/>
      <c r="D17" s="25"/>
      <c r="E17" s="25"/>
      <c r="F17" s="25"/>
      <c r="G17" s="25"/>
      <c r="H17" s="25"/>
      <c r="I17" s="25"/>
      <c r="J17" s="25"/>
      <c r="K17" s="26"/>
      <c r="L17" s="23"/>
      <c r="M17" s="22">
        <f t="shared" si="2"/>
        <v>15</v>
      </c>
      <c r="N17" s="62"/>
      <c r="O17" s="25"/>
      <c r="P17" s="25"/>
      <c r="Q17" s="25"/>
      <c r="R17" s="25"/>
      <c r="S17" s="25"/>
      <c r="T17" s="25"/>
      <c r="U17" s="25"/>
      <c r="V17" s="25"/>
      <c r="W17" s="26"/>
      <c r="X17" s="25"/>
      <c r="Y17" s="63"/>
      <c r="Z17" s="25"/>
      <c r="AA17" s="25"/>
      <c r="AB17" s="25"/>
      <c r="AC17" s="25"/>
      <c r="AD17" s="25"/>
      <c r="AE17" s="25"/>
      <c r="AF17" s="25"/>
      <c r="AG17" s="26"/>
      <c r="AH17" s="64">
        <f t="shared" si="3"/>
        <v>15</v>
      </c>
      <c r="AI17" s="48" t="str">
        <f>IFERROR(__xludf.DUMMYFUNCTION("IF(ISERROR(FIND(""&amp;"",Y17)),JOIN("" =&gt; "", JOIN("" &gt; "", ARRAYFORMULA(VLOOKUP(ARRAYFORMULA(SPLIT(INDEX(SPLIT(Y17,""=""),0,1),""+"")),$A$3:$B$27,2))), JOIN("" &amp; "", ARRAYFORMULA(VLOOKUP(ARRAYFORMULA(SPLIT(INDEX(SPLIT(Y17,""=""),0,2),""+"")),$M$3:$N$27,2)))"&amp;"),JOIN("" =&gt; "", JOIN("" &gt; "", JOIN("" / "", ARRAYFORMULA(VLOOKUP(SPLIT(INDEX(SPLIT(INDEX(SPLIT(Y17,""=""),0,1),""&amp;""),0,1), "",""),$A$3:$B$27,2))), JOIN("" &gt; "", ARRAYFORMULA(VLOOKUP(SPLIT(INDEX(SPLIT(INDEX(SPLIT(Y17,""=""),0,1),""&amp;""),0,2),""+""),$A$3:$"&amp;"B$27,2)))), JOIN("" &amp; "", ARRAYFORMULA(VLOOKUP(SPLIT(INDEX(SPLIT(Y17,""=""),0,2),""+""),$A$3:$B$27,2)))))"),"#VALUE!")</f>
        <v>#VALUE!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6"/>
    </row>
    <row r="18">
      <c r="A18" s="22">
        <f t="shared" si="1"/>
        <v>16</v>
      </c>
      <c r="B18" s="65" t="s">
        <v>79</v>
      </c>
      <c r="C18" s="25"/>
      <c r="D18" s="25"/>
      <c r="E18" s="25"/>
      <c r="F18" s="25"/>
      <c r="G18" s="25"/>
      <c r="H18" s="25"/>
      <c r="I18" s="25"/>
      <c r="J18" s="25"/>
      <c r="K18" s="26"/>
      <c r="L18" s="23"/>
      <c r="M18" s="22">
        <f t="shared" si="2"/>
        <v>16</v>
      </c>
      <c r="N18" s="62"/>
      <c r="O18" s="25"/>
      <c r="P18" s="25"/>
      <c r="Q18" s="25"/>
      <c r="R18" s="25"/>
      <c r="S18" s="25"/>
      <c r="T18" s="25"/>
      <c r="U18" s="25"/>
      <c r="V18" s="25"/>
      <c r="W18" s="26"/>
      <c r="X18" s="25"/>
      <c r="Y18" s="63"/>
      <c r="Z18" s="25"/>
      <c r="AA18" s="25"/>
      <c r="AB18" s="25"/>
      <c r="AC18" s="25"/>
      <c r="AD18" s="25"/>
      <c r="AE18" s="25"/>
      <c r="AF18" s="25"/>
      <c r="AG18" s="26"/>
      <c r="AH18" s="64">
        <f t="shared" si="3"/>
        <v>16</v>
      </c>
      <c r="AI18" s="48" t="str">
        <f>IFERROR(__xludf.DUMMYFUNCTION("IF(ISERROR(FIND(""&amp;"",Y18)),JOIN("" =&gt; "", JOIN("" &gt; "", ARRAYFORMULA(VLOOKUP(ARRAYFORMULA(SPLIT(INDEX(SPLIT(Y18,""=""),0,1),""+"")),$A$3:$B$27,2))), JOIN("" &amp; "", ARRAYFORMULA(VLOOKUP(ARRAYFORMULA(SPLIT(INDEX(SPLIT(Y18,""=""),0,2),""+"")),$M$3:$N$27,2)))"&amp;"),JOIN("" =&gt; "", JOIN("" &gt; "", JOIN("" / "", ARRAYFORMULA(VLOOKUP(SPLIT(INDEX(SPLIT(INDEX(SPLIT(Y18,""=""),0,1),""&amp;""),0,1), "",""),$A$3:$B$27,2))), JOIN("" &gt; "", ARRAYFORMULA(VLOOKUP(SPLIT(INDEX(SPLIT(INDEX(SPLIT(Y18,""=""),0,1),""&amp;""),0,2),""+""),$A$3:$"&amp;"B$27,2)))), JOIN("" &amp; "", ARRAYFORMULA(VLOOKUP(SPLIT(INDEX(SPLIT(Y18,""=""),0,2),""+""),$A$3:$B$27,2)))))"),"#VALUE!")</f>
        <v>#VALUE!</v>
      </c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6"/>
    </row>
    <row r="19">
      <c r="A19" s="22">
        <f t="shared" si="1"/>
        <v>17</v>
      </c>
      <c r="B19" s="65" t="s">
        <v>80</v>
      </c>
      <c r="C19" s="25"/>
      <c r="D19" s="25"/>
      <c r="E19" s="25"/>
      <c r="F19" s="25"/>
      <c r="G19" s="25"/>
      <c r="H19" s="25"/>
      <c r="I19" s="25"/>
      <c r="J19" s="25"/>
      <c r="K19" s="26"/>
      <c r="L19" s="23"/>
      <c r="M19" s="22">
        <f t="shared" si="2"/>
        <v>17</v>
      </c>
      <c r="N19" s="62"/>
      <c r="O19" s="25"/>
      <c r="P19" s="25"/>
      <c r="Q19" s="25"/>
      <c r="R19" s="25"/>
      <c r="S19" s="25"/>
      <c r="T19" s="25"/>
      <c r="U19" s="25"/>
      <c r="V19" s="25"/>
      <c r="W19" s="26"/>
      <c r="X19" s="25"/>
      <c r="Y19" s="63"/>
      <c r="Z19" s="25"/>
      <c r="AA19" s="25"/>
      <c r="AB19" s="25"/>
      <c r="AC19" s="25"/>
      <c r="AD19" s="25"/>
      <c r="AE19" s="25"/>
      <c r="AF19" s="25"/>
      <c r="AG19" s="26"/>
      <c r="AH19" s="64">
        <f t="shared" si="3"/>
        <v>17</v>
      </c>
      <c r="AI19" s="48" t="str">
        <f>IFERROR(__xludf.DUMMYFUNCTION("IF(ISERROR(FIND(""&amp;"",Y19)),JOIN("" =&gt; "", JOIN("" &gt; "", ARRAYFORMULA(VLOOKUP(ARRAYFORMULA(SPLIT(INDEX(SPLIT(Y19,""=""),0,1),""+"")),$A$3:$B$27,2))), JOIN("" &amp; "", ARRAYFORMULA(VLOOKUP(ARRAYFORMULA(SPLIT(INDEX(SPLIT(Y19,""=""),0,2),""+"")),$M$3:$N$27,2)))"&amp;"),JOIN("" =&gt; "", JOIN("" &gt; "", JOIN("" / "", ARRAYFORMULA(VLOOKUP(SPLIT(INDEX(SPLIT(INDEX(SPLIT(Y19,""=""),0,1),""&amp;""),0,1), "",""),$A$3:$B$27,2))), JOIN("" &gt; "", ARRAYFORMULA(VLOOKUP(SPLIT(INDEX(SPLIT(INDEX(SPLIT(Y19,""=""),0,1),""&amp;""),0,2),""+""),$A$3:$"&amp;"B$27,2)))), JOIN("" &amp; "", ARRAYFORMULA(VLOOKUP(SPLIT(INDEX(SPLIT(Y19,""=""),0,2),""+""),$A$3:$B$27,2)))))"),"#VALUE!")</f>
        <v>#VALUE!</v>
      </c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6"/>
    </row>
    <row r="20">
      <c r="A20" s="22">
        <f t="shared" si="1"/>
        <v>18</v>
      </c>
      <c r="B20" s="65" t="s">
        <v>81</v>
      </c>
      <c r="C20" s="25"/>
      <c r="D20" s="25"/>
      <c r="E20" s="25"/>
      <c r="F20" s="25"/>
      <c r="G20" s="25"/>
      <c r="H20" s="25"/>
      <c r="I20" s="25"/>
      <c r="J20" s="25"/>
      <c r="K20" s="26"/>
      <c r="L20" s="23"/>
      <c r="M20" s="22">
        <f t="shared" si="2"/>
        <v>18</v>
      </c>
      <c r="N20" s="62"/>
      <c r="O20" s="25"/>
      <c r="P20" s="25"/>
      <c r="Q20" s="25"/>
      <c r="R20" s="25"/>
      <c r="S20" s="25"/>
      <c r="T20" s="25"/>
      <c r="U20" s="25"/>
      <c r="V20" s="25"/>
      <c r="W20" s="26"/>
      <c r="X20" s="25"/>
      <c r="Y20" s="63"/>
      <c r="Z20" s="25"/>
      <c r="AA20" s="25"/>
      <c r="AB20" s="25"/>
      <c r="AC20" s="25"/>
      <c r="AD20" s="25"/>
      <c r="AE20" s="25"/>
      <c r="AF20" s="25"/>
      <c r="AG20" s="26"/>
      <c r="AH20" s="64">
        <f t="shared" si="3"/>
        <v>18</v>
      </c>
      <c r="AI20" s="48" t="str">
        <f>IFERROR(__xludf.DUMMYFUNCTION("IF(ISERROR(FIND(""&amp;"",Y20)),JOIN("" =&gt; "", JOIN("" &gt; "", ARRAYFORMULA(VLOOKUP(ARRAYFORMULA(SPLIT(INDEX(SPLIT(Y20,""=""),0,1),""+"")),$A$3:$B$27,2))), JOIN("" &amp; "", ARRAYFORMULA(VLOOKUP(ARRAYFORMULA(SPLIT(INDEX(SPLIT(Y20,""=""),0,2),""+"")),$M$3:$N$27,2)))"&amp;"),JOIN("" =&gt; "", JOIN("" &gt; "", JOIN("" / "", ARRAYFORMULA(VLOOKUP(SPLIT(INDEX(SPLIT(INDEX(SPLIT(Y20,""=""),0,1),""&amp;""),0,1), "",""),$A$3:$B$27,2))), JOIN("" &gt; "", ARRAYFORMULA(VLOOKUP(SPLIT(INDEX(SPLIT(INDEX(SPLIT(Y20,""=""),0,1),""&amp;""),0,2),""+""),$A$3:$"&amp;"B$27,2)))), JOIN("" &amp; "", ARRAYFORMULA(VLOOKUP(SPLIT(INDEX(SPLIT(Y20,""=""),0,2),""+""),$A$3:$B$27,2)))))"),"#VALUE!")</f>
        <v>#VALUE!</v>
      </c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6"/>
    </row>
    <row r="21">
      <c r="A21" s="22">
        <f t="shared" si="1"/>
        <v>19</v>
      </c>
      <c r="B21" s="65" t="s">
        <v>82</v>
      </c>
      <c r="C21" s="25"/>
      <c r="D21" s="25"/>
      <c r="E21" s="25"/>
      <c r="F21" s="25"/>
      <c r="G21" s="25"/>
      <c r="H21" s="25"/>
      <c r="I21" s="25"/>
      <c r="J21" s="25"/>
      <c r="K21" s="26"/>
      <c r="L21" s="23"/>
      <c r="M21" s="22">
        <f t="shared" si="2"/>
        <v>19</v>
      </c>
      <c r="N21" s="62"/>
      <c r="O21" s="25"/>
      <c r="P21" s="25"/>
      <c r="Q21" s="25"/>
      <c r="R21" s="25"/>
      <c r="S21" s="25"/>
      <c r="T21" s="25"/>
      <c r="U21" s="25"/>
      <c r="V21" s="25"/>
      <c r="W21" s="26"/>
      <c r="X21" s="25"/>
      <c r="Y21" s="63"/>
      <c r="Z21" s="25"/>
      <c r="AA21" s="25"/>
      <c r="AB21" s="25"/>
      <c r="AC21" s="25"/>
      <c r="AD21" s="25"/>
      <c r="AE21" s="25"/>
      <c r="AF21" s="25"/>
      <c r="AG21" s="26"/>
      <c r="AH21" s="64">
        <f t="shared" si="3"/>
        <v>19</v>
      </c>
      <c r="AI21" s="48" t="str">
        <f>IFERROR(__xludf.DUMMYFUNCTION("IF(ISERROR(FIND(""&amp;"",Y21)),JOIN("" =&gt; "", JOIN("" &gt; "", ARRAYFORMULA(VLOOKUP(ARRAYFORMULA(SPLIT(INDEX(SPLIT(Y21,""=""),0,1),""+"")),$A$3:$B$27,2))), JOIN("" &amp; "", ARRAYFORMULA(VLOOKUP(ARRAYFORMULA(SPLIT(INDEX(SPLIT(Y21,""=""),0,2),""+"")),$M$3:$N$27,2)))"&amp;"),JOIN("" =&gt; "", JOIN("" &gt; "", JOIN("" / "", ARRAYFORMULA(VLOOKUP(SPLIT(INDEX(SPLIT(INDEX(SPLIT(Y21,""=""),0,1),""&amp;""),0,1), "",""),$A$3:$B$27,2))), JOIN("" &gt; "", ARRAYFORMULA(VLOOKUP(SPLIT(INDEX(SPLIT(INDEX(SPLIT(Y21,""=""),0,1),""&amp;""),0,2),""+""),$A$3:$"&amp;"B$27,2)))), JOIN("" &amp; "", ARRAYFORMULA(VLOOKUP(SPLIT(INDEX(SPLIT(Y21,""=""),0,2),""+""),$A$3:$B$27,2)))))"),"#VALUE!")</f>
        <v>#VALUE!</v>
      </c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6"/>
    </row>
    <row r="22">
      <c r="A22" s="22">
        <f t="shared" si="1"/>
        <v>20</v>
      </c>
      <c r="B22" s="65" t="s">
        <v>83</v>
      </c>
      <c r="C22" s="25"/>
      <c r="D22" s="25"/>
      <c r="E22" s="25"/>
      <c r="F22" s="25"/>
      <c r="G22" s="25"/>
      <c r="H22" s="25"/>
      <c r="I22" s="25"/>
      <c r="J22" s="25"/>
      <c r="K22" s="26"/>
      <c r="L22" s="23"/>
      <c r="M22" s="22">
        <f t="shared" si="2"/>
        <v>20</v>
      </c>
      <c r="N22" s="62"/>
      <c r="O22" s="25"/>
      <c r="P22" s="25"/>
      <c r="Q22" s="25"/>
      <c r="R22" s="25"/>
      <c r="S22" s="25"/>
      <c r="T22" s="25"/>
      <c r="U22" s="25"/>
      <c r="V22" s="25"/>
      <c r="W22" s="26"/>
      <c r="X22" s="25"/>
      <c r="Y22" s="63"/>
      <c r="Z22" s="25"/>
      <c r="AA22" s="25"/>
      <c r="AB22" s="25"/>
      <c r="AC22" s="25"/>
      <c r="AD22" s="25"/>
      <c r="AE22" s="25"/>
      <c r="AF22" s="25"/>
      <c r="AG22" s="26"/>
      <c r="AH22" s="64">
        <f t="shared" si="3"/>
        <v>20</v>
      </c>
      <c r="AI22" s="48" t="str">
        <f>IFERROR(__xludf.DUMMYFUNCTION("IF(ISERROR(FIND(""&amp;"",Y22)),JOIN("" =&gt; "", JOIN("" &gt; "", ARRAYFORMULA(VLOOKUP(ARRAYFORMULA(SPLIT(INDEX(SPLIT(Y22,""=""),0,1),""+"")),$A$3:$B$27,2))), JOIN("" &amp; "", ARRAYFORMULA(VLOOKUP(ARRAYFORMULA(SPLIT(INDEX(SPLIT(Y22,""=""),0,2),""+"")),$M$3:$N$27,2)))"&amp;"),JOIN("" =&gt; "", JOIN("" &gt; "", JOIN("" / "", ARRAYFORMULA(VLOOKUP(SPLIT(INDEX(SPLIT(INDEX(SPLIT(Y22,""=""),0,1),""&amp;""),0,1), "",""),$A$3:$B$27,2))), JOIN("" &gt; "", ARRAYFORMULA(VLOOKUP(SPLIT(INDEX(SPLIT(INDEX(SPLIT(Y22,""=""),0,1),""&amp;""),0,2),""+""),$A$3:$"&amp;"B$27,2)))), JOIN("" &amp; "", ARRAYFORMULA(VLOOKUP(SPLIT(INDEX(SPLIT(Y22,""=""),0,2),""+""),$A$3:$B$27,2)))))"),"#VALUE!")</f>
        <v>#VALUE!</v>
      </c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6"/>
    </row>
    <row r="23">
      <c r="A23" s="22">
        <f t="shared" si="1"/>
        <v>21</v>
      </c>
      <c r="B23" s="65" t="s">
        <v>84</v>
      </c>
      <c r="C23" s="25"/>
      <c r="D23" s="25"/>
      <c r="E23" s="25"/>
      <c r="F23" s="25"/>
      <c r="G23" s="25"/>
      <c r="H23" s="25"/>
      <c r="I23" s="25"/>
      <c r="J23" s="25"/>
      <c r="K23" s="26"/>
      <c r="L23" s="23"/>
      <c r="M23" s="22">
        <f t="shared" si="2"/>
        <v>21</v>
      </c>
      <c r="N23" s="62"/>
      <c r="O23" s="25"/>
      <c r="P23" s="25"/>
      <c r="Q23" s="25"/>
      <c r="R23" s="25"/>
      <c r="S23" s="25"/>
      <c r="T23" s="25"/>
      <c r="U23" s="25"/>
      <c r="V23" s="25"/>
      <c r="W23" s="26"/>
      <c r="X23" s="25"/>
      <c r="Y23" s="63"/>
      <c r="Z23" s="25"/>
      <c r="AA23" s="25"/>
      <c r="AB23" s="25"/>
      <c r="AC23" s="25"/>
      <c r="AD23" s="25"/>
      <c r="AE23" s="25"/>
      <c r="AF23" s="25"/>
      <c r="AG23" s="26"/>
      <c r="AH23" s="64">
        <f t="shared" si="3"/>
        <v>21</v>
      </c>
      <c r="AI23" s="48" t="str">
        <f>IFERROR(__xludf.DUMMYFUNCTION("IF(ISERROR(FIND(""&amp;"",Y23)),JOIN("" =&gt; "", JOIN("" &gt; "", ARRAYFORMULA(VLOOKUP(ARRAYFORMULA(SPLIT(INDEX(SPLIT(Y23,""=""),0,1),""+"")),$A$3:$B$27,2))), JOIN("" &amp; "", ARRAYFORMULA(VLOOKUP(ARRAYFORMULA(SPLIT(INDEX(SPLIT(Y23,""=""),0,2),""+"")),$M$3:$N$27,2)))"&amp;"),JOIN("" =&gt; "", JOIN("" &gt; "", JOIN("" / "", ARRAYFORMULA(VLOOKUP(SPLIT(INDEX(SPLIT(INDEX(SPLIT(Y23,""=""),0,1),""&amp;""),0,1), "",""),$A$3:$B$27,2))), JOIN("" &gt; "", ARRAYFORMULA(VLOOKUP(SPLIT(INDEX(SPLIT(INDEX(SPLIT(Y23,""=""),0,1),""&amp;""),0,2),""+""),$A$3:$"&amp;"B$27,2)))), JOIN("" &amp; "", ARRAYFORMULA(VLOOKUP(SPLIT(INDEX(SPLIT(Y23,""=""),0,2),""+""),$A$3:$B$27,2)))))"),"#VALUE!")</f>
        <v>#VALUE!</v>
      </c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6"/>
    </row>
    <row r="24">
      <c r="A24" s="22">
        <f t="shared" si="1"/>
        <v>22</v>
      </c>
      <c r="B24" s="65" t="s">
        <v>85</v>
      </c>
      <c r="C24" s="25"/>
      <c r="D24" s="25"/>
      <c r="E24" s="25"/>
      <c r="F24" s="25"/>
      <c r="G24" s="25"/>
      <c r="H24" s="25"/>
      <c r="I24" s="25"/>
      <c r="J24" s="25"/>
      <c r="K24" s="26"/>
      <c r="L24" s="23"/>
      <c r="M24" s="22">
        <f t="shared" si="2"/>
        <v>22</v>
      </c>
      <c r="N24" s="62"/>
      <c r="O24" s="25"/>
      <c r="P24" s="25"/>
      <c r="Q24" s="25"/>
      <c r="R24" s="25"/>
      <c r="S24" s="25"/>
      <c r="T24" s="25"/>
      <c r="U24" s="25"/>
      <c r="V24" s="25"/>
      <c r="W24" s="26"/>
      <c r="X24" s="25"/>
      <c r="Y24" s="63"/>
      <c r="Z24" s="25"/>
      <c r="AA24" s="25"/>
      <c r="AB24" s="25"/>
      <c r="AC24" s="25"/>
      <c r="AD24" s="25"/>
      <c r="AE24" s="25"/>
      <c r="AF24" s="25"/>
      <c r="AG24" s="26"/>
      <c r="AH24" s="64">
        <f t="shared" si="3"/>
        <v>22</v>
      </c>
      <c r="AI24" s="48" t="str">
        <f>IFERROR(__xludf.DUMMYFUNCTION("IF(ISERROR(FIND(""&amp;"",Y24)),JOIN("" =&gt; "", JOIN("" &gt; "", ARRAYFORMULA(VLOOKUP(ARRAYFORMULA(SPLIT(INDEX(SPLIT(Y24,""=""),0,1),""+"")),$A$3:$B$27,2))), JOIN("" &amp; "", ARRAYFORMULA(VLOOKUP(ARRAYFORMULA(SPLIT(INDEX(SPLIT(Y24,""=""),0,2),""+"")),$M$3:$N$27,2)))"&amp;"),JOIN("" =&gt; "", JOIN("" &gt; "", JOIN("" / "", ARRAYFORMULA(VLOOKUP(SPLIT(INDEX(SPLIT(INDEX(SPLIT(Y24,""=""),0,1),""&amp;""),0,1), "",""),$A$3:$B$27,2))), JOIN("" &gt; "", ARRAYFORMULA(VLOOKUP(SPLIT(INDEX(SPLIT(INDEX(SPLIT(Y24,""=""),0,1),""&amp;""),0,2),""+""),$A$3:$"&amp;"B$27,2)))), JOIN("" &amp; "", ARRAYFORMULA(VLOOKUP(SPLIT(INDEX(SPLIT(Y24,""=""),0,2),""+""),$A$3:$B$27,2)))))"),"#VALUE!")</f>
        <v>#VALUE!</v>
      </c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6"/>
    </row>
    <row r="25">
      <c r="A25" s="22">
        <f t="shared" si="1"/>
        <v>23</v>
      </c>
      <c r="B25" s="65" t="s">
        <v>86</v>
      </c>
      <c r="C25" s="25"/>
      <c r="D25" s="25"/>
      <c r="E25" s="25"/>
      <c r="F25" s="25"/>
      <c r="G25" s="25"/>
      <c r="H25" s="25"/>
      <c r="I25" s="25"/>
      <c r="J25" s="25"/>
      <c r="K25" s="26"/>
      <c r="L25" s="23"/>
      <c r="M25" s="22">
        <f t="shared" si="2"/>
        <v>23</v>
      </c>
      <c r="N25" s="62"/>
      <c r="O25" s="25"/>
      <c r="P25" s="25"/>
      <c r="Q25" s="25"/>
      <c r="R25" s="25"/>
      <c r="S25" s="25"/>
      <c r="T25" s="25"/>
      <c r="U25" s="25"/>
      <c r="V25" s="25"/>
      <c r="W25" s="26"/>
      <c r="X25" s="25"/>
      <c r="Y25" s="63"/>
      <c r="Z25" s="25"/>
      <c r="AA25" s="25"/>
      <c r="AB25" s="25"/>
      <c r="AC25" s="25"/>
      <c r="AD25" s="25"/>
      <c r="AE25" s="25"/>
      <c r="AF25" s="25"/>
      <c r="AG25" s="26"/>
      <c r="AH25" s="64">
        <f t="shared" si="3"/>
        <v>23</v>
      </c>
      <c r="AI25" s="48" t="str">
        <f>IFERROR(__xludf.DUMMYFUNCTION("IF(ISERROR(FIND(""&amp;"",Y25)),JOIN("" =&gt; "", JOIN("" &gt; "", ARRAYFORMULA(VLOOKUP(ARRAYFORMULA(SPLIT(INDEX(SPLIT(Y25,""=""),0,1),""+"")),$A$3:$B$27,2))), JOIN("" &amp; "", ARRAYFORMULA(VLOOKUP(ARRAYFORMULA(SPLIT(INDEX(SPLIT(Y25,""=""),0,2),""+"")),$M$3:$N$27,2)))"&amp;"),JOIN("" =&gt; "", JOIN("" &gt; "", JOIN("" / "", ARRAYFORMULA(VLOOKUP(SPLIT(INDEX(SPLIT(INDEX(SPLIT(Y25,""=""),0,1),""&amp;""),0,1), "",""),$A$3:$B$27,2))), JOIN("" &gt; "", ARRAYFORMULA(VLOOKUP(SPLIT(INDEX(SPLIT(INDEX(SPLIT(Y25,""=""),0,1),""&amp;""),0,2),""+""),$A$3:$"&amp;"B$27,2)))), JOIN("" &amp; "", ARRAYFORMULA(VLOOKUP(SPLIT(INDEX(SPLIT(Y25,""=""),0,2),""+""),$A$3:$B$27,2)))))"),"#VALUE!")</f>
        <v>#VALUE!</v>
      </c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6"/>
    </row>
    <row r="26">
      <c r="A26" s="22">
        <f t="shared" si="1"/>
        <v>24</v>
      </c>
      <c r="B26" s="65" t="s">
        <v>87</v>
      </c>
      <c r="C26" s="25"/>
      <c r="D26" s="25"/>
      <c r="E26" s="25"/>
      <c r="F26" s="25"/>
      <c r="G26" s="25"/>
      <c r="H26" s="25"/>
      <c r="I26" s="25"/>
      <c r="J26" s="25"/>
      <c r="K26" s="26"/>
      <c r="L26" s="23"/>
      <c r="M26" s="22">
        <f t="shared" si="2"/>
        <v>24</v>
      </c>
      <c r="N26" s="62"/>
      <c r="O26" s="25"/>
      <c r="P26" s="25"/>
      <c r="Q26" s="25"/>
      <c r="R26" s="25"/>
      <c r="S26" s="25"/>
      <c r="T26" s="25"/>
      <c r="U26" s="25"/>
      <c r="V26" s="25"/>
      <c r="W26" s="26"/>
      <c r="X26" s="25"/>
      <c r="Y26" s="63"/>
      <c r="Z26" s="25"/>
      <c r="AA26" s="25"/>
      <c r="AB26" s="25"/>
      <c r="AC26" s="25"/>
      <c r="AD26" s="25"/>
      <c r="AE26" s="25"/>
      <c r="AF26" s="25"/>
      <c r="AG26" s="26"/>
      <c r="AH26" s="64">
        <f t="shared" si="3"/>
        <v>24</v>
      </c>
      <c r="AI26" s="48" t="str">
        <f>IFERROR(__xludf.DUMMYFUNCTION("IF(ISERROR(FIND(""&amp;"",Y26)),JOIN("" =&gt; "", JOIN("" &gt; "", ARRAYFORMULA(VLOOKUP(ARRAYFORMULA(SPLIT(INDEX(SPLIT(Y26,""=""),0,1),""+"")),$A$3:$B$27,2))), JOIN("" &amp; "", ARRAYFORMULA(VLOOKUP(ARRAYFORMULA(SPLIT(INDEX(SPLIT(Y26,""=""),0,2),""+"")),$M$3:$N$27,2)))"&amp;"),JOIN("" =&gt; "", JOIN("" &gt; "", JOIN("" / "", ARRAYFORMULA(VLOOKUP(SPLIT(INDEX(SPLIT(INDEX(SPLIT(Y26,""=""),0,1),""&amp;""),0,1), "",""),$A$3:$B$27,2))), JOIN("" &gt; "", ARRAYFORMULA(VLOOKUP(SPLIT(INDEX(SPLIT(INDEX(SPLIT(Y26,""=""),0,1),""&amp;""),0,2),""+""),$A$3:$"&amp;"B$27,2)))), JOIN("" &amp; "", ARRAYFORMULA(VLOOKUP(SPLIT(INDEX(SPLIT(Y26,""=""),0,2),""+""),$A$3:$B$27,2)))))"),"#VALUE!")</f>
        <v>#VALUE!</v>
      </c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6"/>
    </row>
    <row r="27">
      <c r="A27" s="22">
        <f t="shared" si="1"/>
        <v>25</v>
      </c>
      <c r="B27" s="65" t="s">
        <v>25</v>
      </c>
      <c r="C27" s="25"/>
      <c r="D27" s="25"/>
      <c r="E27" s="25"/>
      <c r="F27" s="25"/>
      <c r="G27" s="25"/>
      <c r="H27" s="25"/>
      <c r="I27" s="25"/>
      <c r="J27" s="25"/>
      <c r="K27" s="26"/>
      <c r="L27" s="23"/>
      <c r="M27" s="22">
        <f t="shared" si="2"/>
        <v>25</v>
      </c>
      <c r="N27" s="62"/>
      <c r="O27" s="25"/>
      <c r="P27" s="25"/>
      <c r="Q27" s="25"/>
      <c r="R27" s="25"/>
      <c r="S27" s="25"/>
      <c r="T27" s="25"/>
      <c r="U27" s="25"/>
      <c r="V27" s="25"/>
      <c r="W27" s="26"/>
      <c r="X27" s="25"/>
      <c r="Y27" s="63"/>
      <c r="Z27" s="25"/>
      <c r="AA27" s="25"/>
      <c r="AB27" s="25"/>
      <c r="AC27" s="25"/>
      <c r="AD27" s="25"/>
      <c r="AE27" s="25"/>
      <c r="AF27" s="25"/>
      <c r="AG27" s="26"/>
      <c r="AH27" s="64">
        <f t="shared" si="3"/>
        <v>25</v>
      </c>
      <c r="AI27" s="48" t="str">
        <f>IFERROR(__xludf.DUMMYFUNCTION("IF(ISERROR(FIND(""&amp;"",Y27)),JOIN("" =&gt; "", JOIN("" &gt; "", ARRAYFORMULA(VLOOKUP(ARRAYFORMULA(SPLIT(INDEX(SPLIT(Y27,""=""),0,1),""+"")),$A$3:$B$27,2))), JOIN("" &amp; "", ARRAYFORMULA(VLOOKUP(ARRAYFORMULA(SPLIT(INDEX(SPLIT(Y27,""=""),0,2),""+"")),$M$3:$N$27,2)))"&amp;"),JOIN("" =&gt; "", JOIN("" &gt; "", JOIN("" / "", ARRAYFORMULA(VLOOKUP(SPLIT(INDEX(SPLIT(INDEX(SPLIT(Y27,""=""),0,1),""&amp;""),0,1), "",""),$A$3:$B$27,2))), JOIN("" &gt; "", ARRAYFORMULA(VLOOKUP(SPLIT(INDEX(SPLIT(INDEX(SPLIT(Y27,""=""),0,1),""&amp;""),0,2),""+""),$A$3:$"&amp;"B$27,2)))), JOIN("" &amp; "", ARRAYFORMULA(VLOOKUP(SPLIT(INDEX(SPLIT(Y27,""=""),0,2),""+""),$A$3:$B$27,2)))))"),"#VALUE!")</f>
        <v>#VALUE!</v>
      </c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6"/>
    </row>
    <row r="28">
      <c r="A28" s="30">
        <f t="shared" si="1"/>
        <v>26</v>
      </c>
      <c r="B28" s="66" t="s">
        <v>88</v>
      </c>
      <c r="C28" s="32"/>
      <c r="D28" s="32"/>
      <c r="E28" s="32"/>
      <c r="F28" s="32"/>
      <c r="G28" s="32"/>
      <c r="H28" s="32"/>
      <c r="I28" s="32"/>
      <c r="J28" s="32"/>
      <c r="K28" s="33"/>
      <c r="L28" s="34"/>
      <c r="M28" s="30">
        <f t="shared" si="2"/>
        <v>26</v>
      </c>
      <c r="N28" s="67"/>
      <c r="O28" s="32"/>
      <c r="P28" s="32"/>
      <c r="Q28" s="32"/>
      <c r="R28" s="32"/>
      <c r="S28" s="32"/>
      <c r="T28" s="32"/>
      <c r="U28" s="32"/>
      <c r="V28" s="32"/>
      <c r="W28" s="33"/>
      <c r="X28" s="32"/>
      <c r="Y28" s="68"/>
      <c r="Z28" s="32"/>
      <c r="AA28" s="32"/>
      <c r="AB28" s="32"/>
      <c r="AC28" s="32"/>
      <c r="AD28" s="32"/>
      <c r="AE28" s="32"/>
      <c r="AF28" s="32"/>
      <c r="AG28" s="33"/>
      <c r="AH28" s="69">
        <f t="shared" si="3"/>
        <v>26</v>
      </c>
      <c r="AI28" s="48" t="str">
        <f>IFERROR(__xludf.DUMMYFUNCTION("IF(ISERROR(FIND(""&amp;"",Y28)),JOIN("" =&gt; "", JOIN("" &gt; "", ARRAYFORMULA(VLOOKUP(ARRAYFORMULA(SPLIT(INDEX(SPLIT(Y28,""=""),0,1),""+"")),$A$3:$B$27,2))), JOIN("" &amp; "", ARRAYFORMULA(VLOOKUP(ARRAYFORMULA(SPLIT(INDEX(SPLIT(Y28,""=""),0,2),""+"")),$M$3:$N$27,2)))"&amp;"),JOIN("" =&gt; "", JOIN("" &gt; "", JOIN("" / "", ARRAYFORMULA(VLOOKUP(SPLIT(INDEX(SPLIT(INDEX(SPLIT(Y28,""=""),0,1),""&amp;""),0,1), "",""),$A$3:$B$27,2))), JOIN("" &gt; "", ARRAYFORMULA(VLOOKUP(SPLIT(INDEX(SPLIT(INDEX(SPLIT(Y28,""=""),0,1),""&amp;""),0,2),""+""),$A$3:$"&amp;"B$27,2)))), JOIN("" &amp; "", ARRAYFORMULA(VLOOKUP(SPLIT(INDEX(SPLIT(Y28,""=""),0,2),""+""),$A$3:$B$27,2)))))"),"#VALUE!")</f>
        <v>#VALUE!</v>
      </c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6"/>
    </row>
  </sheetData>
  <mergeCells count="112">
    <mergeCell ref="AI19:BD19"/>
    <mergeCell ref="AI20:BD20"/>
    <mergeCell ref="AI26:BD26"/>
    <mergeCell ref="AI27:BD27"/>
    <mergeCell ref="AI21:BD21"/>
    <mergeCell ref="AI22:BD22"/>
    <mergeCell ref="AI23:BD23"/>
    <mergeCell ref="AI24:BD24"/>
    <mergeCell ref="AI25:BD25"/>
    <mergeCell ref="Y24:AG24"/>
    <mergeCell ref="Y25:AG25"/>
    <mergeCell ref="Y27:AG27"/>
    <mergeCell ref="Y26:AG26"/>
    <mergeCell ref="Y19:AG19"/>
    <mergeCell ref="Y21:AG21"/>
    <mergeCell ref="Y20:AG20"/>
    <mergeCell ref="Y22:AG22"/>
    <mergeCell ref="Y23:AG23"/>
    <mergeCell ref="B22:K22"/>
    <mergeCell ref="B23:K23"/>
    <mergeCell ref="B24:K24"/>
    <mergeCell ref="B25:K25"/>
    <mergeCell ref="B27:K27"/>
    <mergeCell ref="B28:K28"/>
    <mergeCell ref="B26:K26"/>
    <mergeCell ref="N24:W24"/>
    <mergeCell ref="N23:W23"/>
    <mergeCell ref="N25:W25"/>
    <mergeCell ref="N26:W26"/>
    <mergeCell ref="N20:W20"/>
    <mergeCell ref="N21:W21"/>
    <mergeCell ref="N28:W28"/>
    <mergeCell ref="N27:W27"/>
    <mergeCell ref="N22:W22"/>
    <mergeCell ref="AI6:BD6"/>
    <mergeCell ref="Y6:AG6"/>
    <mergeCell ref="B6:K6"/>
    <mergeCell ref="B7:K7"/>
    <mergeCell ref="AI7:BD7"/>
    <mergeCell ref="Y8:AG8"/>
    <mergeCell ref="N8:W8"/>
    <mergeCell ref="Y7:AG7"/>
    <mergeCell ref="AI8:BD8"/>
    <mergeCell ref="Y9:AG9"/>
    <mergeCell ref="N10:W10"/>
    <mergeCell ref="N9:W9"/>
    <mergeCell ref="Y10:AG10"/>
    <mergeCell ref="B12:K12"/>
    <mergeCell ref="B14:K14"/>
    <mergeCell ref="B13:K13"/>
    <mergeCell ref="Y13:AG13"/>
    <mergeCell ref="Y11:AG11"/>
    <mergeCell ref="Y12:AG12"/>
    <mergeCell ref="N12:W12"/>
    <mergeCell ref="N11:W11"/>
    <mergeCell ref="AI9:BD9"/>
    <mergeCell ref="AI10:BD10"/>
    <mergeCell ref="AI11:BD11"/>
    <mergeCell ref="AI12:BD12"/>
    <mergeCell ref="Y14:AG14"/>
    <mergeCell ref="AI13:BD13"/>
    <mergeCell ref="AI18:BD18"/>
    <mergeCell ref="Y18:AG18"/>
    <mergeCell ref="Y16:AG16"/>
    <mergeCell ref="Y15:AG15"/>
    <mergeCell ref="N16:W16"/>
    <mergeCell ref="N17:W17"/>
    <mergeCell ref="N13:W13"/>
    <mergeCell ref="N14:W14"/>
    <mergeCell ref="AI15:BD15"/>
    <mergeCell ref="AI16:BD16"/>
    <mergeCell ref="AI17:BD17"/>
    <mergeCell ref="AI14:BD14"/>
    <mergeCell ref="Y17:AG17"/>
    <mergeCell ref="N15:W15"/>
    <mergeCell ref="B21:K21"/>
    <mergeCell ref="B19:K19"/>
    <mergeCell ref="B18:K18"/>
    <mergeCell ref="B20:K20"/>
    <mergeCell ref="B16:K16"/>
    <mergeCell ref="B17:K17"/>
    <mergeCell ref="B15:K15"/>
    <mergeCell ref="B9:K9"/>
    <mergeCell ref="B8:K8"/>
    <mergeCell ref="B5:K5"/>
    <mergeCell ref="B10:K10"/>
    <mergeCell ref="B11:K11"/>
    <mergeCell ref="B4:K4"/>
    <mergeCell ref="B3:K3"/>
    <mergeCell ref="B2:K2"/>
    <mergeCell ref="Y3:AG3"/>
    <mergeCell ref="AI3:BD3"/>
    <mergeCell ref="AI2:BD2"/>
    <mergeCell ref="AI5:BD5"/>
    <mergeCell ref="AI4:BD4"/>
    <mergeCell ref="B1:D1"/>
    <mergeCell ref="E1:K1"/>
    <mergeCell ref="M1:O1"/>
    <mergeCell ref="P1:W1"/>
    <mergeCell ref="Y2:AG2"/>
    <mergeCell ref="N3:W3"/>
    <mergeCell ref="N2:W2"/>
    <mergeCell ref="N6:W6"/>
    <mergeCell ref="N7:W7"/>
    <mergeCell ref="N5:W5"/>
    <mergeCell ref="Y5:AG5"/>
    <mergeCell ref="N4:W4"/>
    <mergeCell ref="Y4:AG4"/>
    <mergeCell ref="Y28:AG28"/>
    <mergeCell ref="AI28:BD28"/>
    <mergeCell ref="N18:W18"/>
    <mergeCell ref="N19:W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2" width="3.86"/>
    <col customWidth="1" min="23" max="23" width="20.43"/>
    <col customWidth="1" min="24" max="55" width="3.86"/>
    <col customWidth="1" min="56" max="56" width="58.29"/>
  </cols>
  <sheetData>
    <row r="1">
      <c r="A1" s="1"/>
      <c r="B1" s="2" t="s">
        <v>0</v>
      </c>
      <c r="C1" s="3"/>
      <c r="D1" s="4"/>
      <c r="E1" s="2" t="s">
        <v>89</v>
      </c>
      <c r="F1" s="3"/>
      <c r="G1" s="3"/>
      <c r="H1" s="3"/>
      <c r="I1" s="3"/>
      <c r="J1" s="3"/>
      <c r="K1" s="4"/>
      <c r="L1" s="1"/>
      <c r="M1" s="5" t="s">
        <v>2</v>
      </c>
      <c r="N1" s="3"/>
      <c r="O1" s="4"/>
      <c r="P1" s="6">
        <v>43111.0</v>
      </c>
      <c r="Q1" s="3"/>
      <c r="R1" s="3"/>
      <c r="S1" s="3"/>
      <c r="T1" s="3"/>
      <c r="U1" s="3"/>
      <c r="V1" s="3"/>
      <c r="W1" s="4"/>
      <c r="X1" s="7"/>
      <c r="Y1" s="8"/>
      <c r="Z1" s="8"/>
      <c r="AA1" s="8"/>
      <c r="AB1" s="8"/>
      <c r="AC1" s="8"/>
      <c r="AD1" s="8"/>
      <c r="AE1" s="8"/>
      <c r="AF1" s="8"/>
      <c r="AG1" s="8"/>
      <c r="AH1" s="9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</row>
    <row r="2">
      <c r="A2" s="1" t="s">
        <v>3</v>
      </c>
      <c r="B2" s="2" t="s">
        <v>4</v>
      </c>
      <c r="C2" s="3"/>
      <c r="D2" s="3"/>
      <c r="E2" s="3"/>
      <c r="F2" s="3"/>
      <c r="G2" s="3"/>
      <c r="H2" s="3"/>
      <c r="I2" s="3"/>
      <c r="J2" s="3"/>
      <c r="K2" s="4"/>
      <c r="L2" s="1"/>
      <c r="M2" s="1" t="s">
        <v>3</v>
      </c>
      <c r="N2" s="2" t="s">
        <v>5</v>
      </c>
      <c r="O2" s="3"/>
      <c r="P2" s="3"/>
      <c r="Q2" s="3"/>
      <c r="R2" s="3"/>
      <c r="S2" s="3"/>
      <c r="T2" s="3"/>
      <c r="U2" s="3"/>
      <c r="V2" s="3"/>
      <c r="W2" s="4"/>
      <c r="X2" s="7"/>
      <c r="Y2" s="11" t="s">
        <v>6</v>
      </c>
      <c r="Z2" s="3"/>
      <c r="AA2" s="3"/>
      <c r="AB2" s="3"/>
      <c r="AC2" s="3"/>
      <c r="AD2" s="3"/>
      <c r="AE2" s="3"/>
      <c r="AF2" s="3"/>
      <c r="AG2" s="4"/>
      <c r="AH2" s="9" t="s">
        <v>3</v>
      </c>
      <c r="AI2" s="12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4"/>
    </row>
    <row r="3">
      <c r="A3" s="13">
        <v>1.0</v>
      </c>
      <c r="B3" s="58" t="s">
        <v>7</v>
      </c>
      <c r="C3" s="15"/>
      <c r="D3" s="15"/>
      <c r="E3" s="15"/>
      <c r="F3" s="15"/>
      <c r="G3" s="15"/>
      <c r="H3" s="15"/>
      <c r="I3" s="15"/>
      <c r="J3" s="15"/>
      <c r="K3" s="16"/>
      <c r="L3" s="17"/>
      <c r="M3" s="13">
        <v>1.0</v>
      </c>
      <c r="N3" s="59" t="s">
        <v>90</v>
      </c>
      <c r="O3" s="15"/>
      <c r="P3" s="15"/>
      <c r="Q3" s="15"/>
      <c r="R3" s="15"/>
      <c r="S3" s="15"/>
      <c r="T3" s="15"/>
      <c r="U3" s="15"/>
      <c r="V3" s="15"/>
      <c r="W3" s="16"/>
      <c r="X3" s="15"/>
      <c r="Y3" s="60" t="s">
        <v>91</v>
      </c>
      <c r="Z3" s="15"/>
      <c r="AA3" s="15"/>
      <c r="AB3" s="15"/>
      <c r="AC3" s="15"/>
      <c r="AD3" s="15"/>
      <c r="AE3" s="15"/>
      <c r="AF3" s="15"/>
      <c r="AG3" s="16"/>
      <c r="AH3" s="61">
        <v>1.0</v>
      </c>
      <c r="AI3" s="48" t="str">
        <f>IFERROR(__xludf.DUMMYFUNCTION("IF(ISERROR(FIND(""&amp;"",Y3)),JOIN("" =&gt; "", JOIN("" &gt; "", ARRAYFORMULA(VLOOKUP(ARRAYFORMULA(SPLIT(INDEX(SPLIT(Y3,""=""),0,1),""+"")),$A$3:$B$27,2))), JOIN("" &amp; "", ARRAYFORMULA(VLOOKUP(ARRAYFORMULA(SPLIT(INDEX(SPLIT(Y3,""=""),0,2),""+"")),$M$3:$N$27,2)))),J"&amp;"OIN("" =&gt; "", JOIN("" &gt; "", JOIN("" / "", ARRAYFORMULA(VLOOKUP(SPLIT(INDEX(SPLIT(INDEX(SPLIT(Y3,""=""),0,1),""&amp;""),0,1), "",""),$A$3:$B$27,2))), JOIN("" &gt; "", ARRAYFORMULA(VLOOKUP(SPLIT(INDEX(SPLIT(INDEX(SPLIT(Y3,""=""),0,1),""&amp;""),0,2),""+""),$A$3:$B$27,"&amp;"2)))), JOIN("" &amp; "", ARRAYFORMULA(VLOOKUP(SPLIT(INDEX(SPLIT(Y3,""=""),0,2),""+""),$A$3:$B$27,2)))))"),"Mở mạng &gt; Click button play &gt; Vào màn hình player =&gt;  Xem đúng nội dung video")</f>
        <v>Mở mạng &gt; Click button play &gt; Vào màn hình player =&gt;  Xem đúng nội dung video</v>
      </c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6"/>
    </row>
    <row r="4">
      <c r="A4" s="22">
        <f t="shared" ref="A4:A28" si="1">A3+1</f>
        <v>2</v>
      </c>
      <c r="B4" s="58" t="s">
        <v>10</v>
      </c>
      <c r="C4" s="15"/>
      <c r="D4" s="15"/>
      <c r="E4" s="15"/>
      <c r="F4" s="15"/>
      <c r="G4" s="15"/>
      <c r="H4" s="15"/>
      <c r="I4" s="15"/>
      <c r="J4" s="15"/>
      <c r="K4" s="16"/>
      <c r="L4" s="23"/>
      <c r="M4" s="22">
        <f t="shared" ref="M4:M28" si="2">M3+1</f>
        <v>2</v>
      </c>
      <c r="N4" s="62" t="s">
        <v>92</v>
      </c>
      <c r="O4" s="25"/>
      <c r="P4" s="25"/>
      <c r="Q4" s="25"/>
      <c r="R4" s="25"/>
      <c r="S4" s="25"/>
      <c r="T4" s="25"/>
      <c r="U4" s="25"/>
      <c r="V4" s="25"/>
      <c r="W4" s="26"/>
      <c r="X4" s="25"/>
      <c r="Y4" s="63" t="s">
        <v>93</v>
      </c>
      <c r="Z4" s="25"/>
      <c r="AA4" s="25"/>
      <c r="AB4" s="25"/>
      <c r="AC4" s="25"/>
      <c r="AD4" s="25"/>
      <c r="AE4" s="25"/>
      <c r="AF4" s="25"/>
      <c r="AG4" s="26"/>
      <c r="AH4" s="64">
        <f t="shared" ref="AH4:AH28" si="3">AH3+1</f>
        <v>2</v>
      </c>
      <c r="AI4" s="48" t="str">
        <f>IFERROR(__xludf.DUMMYFUNCTION("IF(ISERROR(FIND(""&amp;"",Y4)),JOIN("" =&gt; "", JOIN("" &gt; "", ARRAYFORMULA(VLOOKUP(ARRAYFORMULA(SPLIT(INDEX(SPLIT(Y4,""=""),0,1),""+"")),$A$3:$B$27,2))), JOIN("" &amp; "", ARRAYFORMULA(VLOOKUP(ARRAYFORMULA(SPLIT(INDEX(SPLIT(Y4,""=""),0,2),""+"")),$M$3:$N$27,2)))),J"&amp;"OIN("" =&gt; "", JOIN("" &gt; "", JOIN("" / "", ARRAYFORMULA(VLOOKUP(SPLIT(INDEX(SPLIT(INDEX(SPLIT(Y4,""=""),0,1),""&amp;""),0,1), "",""),$A$3:$B$27,2))), JOIN("" &gt; "", ARRAYFORMULA(VLOOKUP(SPLIT(INDEX(SPLIT(INDEX(SPLIT(Y4,""=""),0,1),""&amp;""),0,2),""+""),$A$3:$B$27,"&amp;"2)))), JOIN("" &amp; "", ARRAYFORMULA(VLOOKUP(SPLIT(INDEX(SPLIT(Y4,""=""),0,2),""+""),$A$3:$B$27,2)))))"),"Mở mạng &gt; Click vào vị trí bất kì trên screen video &gt; Vào màn hình player =&gt;  Xem đúng nội dung video")</f>
        <v>Mở mạng &gt; Click vào vị trí bất kì trên screen video &gt; Vào màn hình player =&gt;  Xem đúng nội dung video</v>
      </c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6"/>
    </row>
    <row r="5">
      <c r="A5" s="22">
        <f t="shared" si="1"/>
        <v>3</v>
      </c>
      <c r="B5" s="58" t="s">
        <v>13</v>
      </c>
      <c r="C5" s="15"/>
      <c r="D5" s="15"/>
      <c r="E5" s="15"/>
      <c r="F5" s="15"/>
      <c r="G5" s="15"/>
      <c r="H5" s="15"/>
      <c r="I5" s="15"/>
      <c r="J5" s="15"/>
      <c r="K5" s="16"/>
      <c r="L5" s="23"/>
      <c r="M5" s="22">
        <f t="shared" si="2"/>
        <v>3</v>
      </c>
      <c r="N5" s="62" t="s">
        <v>14</v>
      </c>
      <c r="O5" s="25"/>
      <c r="P5" s="25"/>
      <c r="Q5" s="25"/>
      <c r="R5" s="25"/>
      <c r="S5" s="25"/>
      <c r="T5" s="25"/>
      <c r="U5" s="25"/>
      <c r="V5" s="25"/>
      <c r="W5" s="26"/>
      <c r="X5" s="25"/>
      <c r="Y5" s="63" t="s">
        <v>94</v>
      </c>
      <c r="Z5" s="25"/>
      <c r="AA5" s="25"/>
      <c r="AB5" s="25"/>
      <c r="AC5" s="25"/>
      <c r="AD5" s="25"/>
      <c r="AE5" s="25"/>
      <c r="AF5" s="25"/>
      <c r="AG5" s="26"/>
      <c r="AH5" s="64">
        <f t="shared" si="3"/>
        <v>3</v>
      </c>
      <c r="AI5" s="48" t="str">
        <f>IFERROR(__xludf.DUMMYFUNCTION("IF(ISERROR(FIND(""&amp;"",Y5)),JOIN("" =&gt; "", JOIN("" &gt; "", ARRAYFORMULA(VLOOKUP(ARRAYFORMULA(SPLIT(INDEX(SPLIT(Y5,""=""),0,1),""+"")),$A$3:$B$27,2))), JOIN("" &amp; "", ARRAYFORMULA(VLOOKUP(ARRAYFORMULA(SPLIT(INDEX(SPLIT(Y5,""=""),0,2),""+"")),$M$3:$N$27,2)))),J"&amp;"OIN("" =&gt; "", JOIN("" &gt; "", JOIN("" / "", ARRAYFORMULA(VLOOKUP(SPLIT(INDEX(SPLIT(INDEX(SPLIT(Y5,""=""),0,1),""&amp;""),0,1), "",""),$A$3:$B$27,2))), JOIN("" &gt; "", ARRAYFORMULA(VLOOKUP(SPLIT(INDEX(SPLIT(INDEX(SPLIT(Y5,""=""),0,1),""&amp;""),0,2),""+""),$A$3:$B$27,"&amp;"2)))), JOIN("" &amp; "", ARRAYFORMULA(VLOOKUP(SPLIT(INDEX(SPLIT(Y5,""=""),0,2),""+""),$A$3:$B$27,2)))))"),"Mở mạng &gt; Click button play &gt; Vào màn hình player &gt; Click nút mở rộng trên video &gt; Xoay ngang điện thoại =&gt; Xoay màn hình")</f>
        <v>Mở mạng &gt; Click button play &gt; Vào màn hình player &gt; Click nút mở rộng trên video &gt; Xoay ngang điện thoại =&gt; Xoay màn hình</v>
      </c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6"/>
    </row>
    <row r="6">
      <c r="A6" s="22">
        <f t="shared" si="1"/>
        <v>4</v>
      </c>
      <c r="B6" s="58" t="s">
        <v>15</v>
      </c>
      <c r="C6" s="15"/>
      <c r="D6" s="15"/>
      <c r="E6" s="15"/>
      <c r="F6" s="15"/>
      <c r="G6" s="15"/>
      <c r="H6" s="15"/>
      <c r="I6" s="15"/>
      <c r="J6" s="15"/>
      <c r="K6" s="16"/>
      <c r="L6" s="23"/>
      <c r="M6" s="22">
        <f t="shared" si="2"/>
        <v>4</v>
      </c>
      <c r="N6" s="62" t="s">
        <v>18</v>
      </c>
      <c r="O6" s="25"/>
      <c r="P6" s="25"/>
      <c r="Q6" s="25"/>
      <c r="R6" s="25"/>
      <c r="S6" s="25"/>
      <c r="T6" s="25"/>
      <c r="U6" s="25"/>
      <c r="V6" s="25"/>
      <c r="W6" s="26"/>
      <c r="X6" s="25"/>
      <c r="Y6" s="63" t="s">
        <v>95</v>
      </c>
      <c r="Z6" s="25"/>
      <c r="AA6" s="25"/>
      <c r="AB6" s="25"/>
      <c r="AC6" s="25"/>
      <c r="AD6" s="25"/>
      <c r="AE6" s="25"/>
      <c r="AF6" s="25"/>
      <c r="AG6" s="26"/>
      <c r="AH6" s="64">
        <f t="shared" si="3"/>
        <v>4</v>
      </c>
      <c r="AI6" s="48" t="str">
        <f>IFERROR(__xludf.DUMMYFUNCTION("IF(ISERROR(FIND(""&amp;"",Y6)),JOIN("" =&gt; "", JOIN("" &gt; "", ARRAYFORMULA(VLOOKUP(ARRAYFORMULA(SPLIT(INDEX(SPLIT(Y6,""=""),0,1),""+"")),$A$3:$B$27,2))), JOIN("" &amp; "", ARRAYFORMULA(VLOOKUP(ARRAYFORMULA(SPLIT(INDEX(SPLIT(Y6,""=""),0,2),""+"")),$M$3:$N$27,2)))),J"&amp;"OIN("" =&gt; "", JOIN("" &gt; "", JOIN("" / "", ARRAYFORMULA(VLOOKUP(SPLIT(INDEX(SPLIT(INDEX(SPLIT(Y6,""=""),0,1),""&amp;""),0,1), "",""),$A$3:$B$27,2))), JOIN("" &gt; "", ARRAYFORMULA(VLOOKUP(SPLIT(INDEX(SPLIT(INDEX(SPLIT(Y6,""=""),0,1),""&amp;""),0,2),""+""),$A$3:$B$27,"&amp;"2)))), JOIN("" &amp; "", ARRAYFORMULA(VLOOKUP(SPLIT(INDEX(SPLIT(Y6,""=""),0,2),""+""),$A$3:$B$27,2)))))"),"Mở mạng &gt; Click button play &gt; Vào màn hình ghi âm =&gt; Không vào được màn hình player &amp; Không xem được vid")</f>
        <v>Mở mạng &gt; Click button play &gt; Vào màn hình ghi âm =&gt; Không vào được màn hình player &amp; Không xem được vid</v>
      </c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6"/>
    </row>
    <row r="7">
      <c r="A7" s="22">
        <f t="shared" si="1"/>
        <v>5</v>
      </c>
      <c r="B7" s="65" t="s">
        <v>17</v>
      </c>
      <c r="C7" s="25"/>
      <c r="D7" s="25"/>
      <c r="E7" s="25"/>
      <c r="F7" s="25"/>
      <c r="G7" s="25"/>
      <c r="H7" s="25"/>
      <c r="I7" s="25"/>
      <c r="J7" s="25"/>
      <c r="K7" s="26"/>
      <c r="L7" s="23"/>
      <c r="M7" s="22">
        <f t="shared" si="2"/>
        <v>5</v>
      </c>
      <c r="N7" s="62" t="s">
        <v>20</v>
      </c>
      <c r="O7" s="25"/>
      <c r="P7" s="25"/>
      <c r="Q7" s="25"/>
      <c r="R7" s="25"/>
      <c r="S7" s="25"/>
      <c r="T7" s="25"/>
      <c r="U7" s="25"/>
      <c r="V7" s="25"/>
      <c r="W7" s="26"/>
      <c r="X7" s="25"/>
      <c r="Y7" s="63" t="s">
        <v>96</v>
      </c>
      <c r="Z7" s="25"/>
      <c r="AA7" s="25"/>
      <c r="AB7" s="25"/>
      <c r="AC7" s="25"/>
      <c r="AD7" s="25"/>
      <c r="AE7" s="25"/>
      <c r="AF7" s="25"/>
      <c r="AG7" s="26"/>
      <c r="AH7" s="64">
        <f t="shared" si="3"/>
        <v>5</v>
      </c>
      <c r="AI7" s="48" t="str">
        <f>IFERROR(__xludf.DUMMYFUNCTION("IF(ISERROR(FIND(""&amp;"",Y7)),JOIN("" =&gt; "", JOIN("" &gt; "", ARRAYFORMULA(VLOOKUP(ARRAYFORMULA(SPLIT(INDEX(SPLIT(Y7,""=""),0,1),""+"")),$A$3:$B$27,2))), JOIN("" &amp; "", ARRAYFORMULA(VLOOKUP(ARRAYFORMULA(SPLIT(INDEX(SPLIT(Y7,""=""),0,2),""+"")),$M$3:$N$27,2)))),J"&amp;"OIN("" =&gt; "", JOIN("" &gt; "", JOIN("" / "", ARRAYFORMULA(VLOOKUP(SPLIT(INDEX(SPLIT(INDEX(SPLIT(Y7,""=""),0,1),""&amp;""),0,1), "",""),$A$3:$B$27,2))), JOIN("" &gt; "", ARRAYFORMULA(VLOOKUP(SPLIT(INDEX(SPLIT(INDEX(SPLIT(Y7,""=""),0,1),""&amp;""),0,2),""+""),$A$3:$B$27,"&amp;"2)))), JOIN("" &amp; "", ARRAYFORMULA(VLOOKUP(SPLIT(INDEX(SPLIT(Y7,""=""),0,2),""+""),$A$3:$B$27,2)))))"),"Mở mạng &gt; Click vào vị trí bất kì trên screen video &gt; Vào màn hình ghi âm =&gt; Không vào được màn hình player &amp; Không xem được vid")</f>
        <v>Mở mạng &gt; Click vào vị trí bất kì trên screen video &gt; Vào màn hình ghi âm =&gt; Không vào được màn hình player &amp; Không xem được vid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6"/>
    </row>
    <row r="8">
      <c r="A8" s="22">
        <f t="shared" si="1"/>
        <v>6</v>
      </c>
      <c r="B8" s="65" t="s">
        <v>19</v>
      </c>
      <c r="C8" s="25"/>
      <c r="D8" s="25"/>
      <c r="E8" s="25"/>
      <c r="F8" s="25"/>
      <c r="G8" s="25"/>
      <c r="H8" s="25"/>
      <c r="I8" s="25"/>
      <c r="J8" s="25"/>
      <c r="K8" s="26"/>
      <c r="L8" s="23"/>
      <c r="M8" s="22">
        <f t="shared" si="2"/>
        <v>6</v>
      </c>
      <c r="N8" s="62" t="s">
        <v>22</v>
      </c>
      <c r="O8" s="25"/>
      <c r="P8" s="25"/>
      <c r="Q8" s="25"/>
      <c r="R8" s="25"/>
      <c r="S8" s="25"/>
      <c r="T8" s="25"/>
      <c r="U8" s="25"/>
      <c r="V8" s="25"/>
      <c r="W8" s="26"/>
      <c r="X8" s="25"/>
      <c r="Y8" s="63" t="s">
        <v>97</v>
      </c>
      <c r="Z8" s="25"/>
      <c r="AA8" s="25"/>
      <c r="AB8" s="25"/>
      <c r="AC8" s="25"/>
      <c r="AD8" s="25"/>
      <c r="AE8" s="25"/>
      <c r="AF8" s="25"/>
      <c r="AG8" s="26"/>
      <c r="AH8" s="64">
        <f t="shared" si="3"/>
        <v>6</v>
      </c>
      <c r="AI8" s="48" t="str">
        <f>IFERROR(__xludf.DUMMYFUNCTION("IF(ISERROR(FIND(""&amp;"",Y8)),JOIN("" =&gt; "", JOIN("" &gt; "", ARRAYFORMULA(VLOOKUP(ARRAYFORMULA(SPLIT(INDEX(SPLIT(Y8,""=""),0,1),""+"")),$A$3:$B$27,2))), JOIN("" &amp; "", ARRAYFORMULA(VLOOKUP(ARRAYFORMULA(SPLIT(INDEX(SPLIT(Y8,""=""),0,2),""+"")),$M$3:$N$27,2)))),J"&amp;"OIN("" =&gt; "", JOIN("" &gt; "", JOIN("" / "", ARRAYFORMULA(VLOOKUP(SPLIT(INDEX(SPLIT(INDEX(SPLIT(Y8,""=""),0,1),""&amp;""),0,1), "",""),$A$3:$B$27,2))), JOIN("" &gt; "", ARRAYFORMULA(VLOOKUP(SPLIT(INDEX(SPLIT(INDEX(SPLIT(Y8,""=""),0,1),""&amp;""),0,2),""+""),$A$3:$B$27,"&amp;"2)))), JOIN("" &amp; "", ARRAYFORMULA(VLOOKUP(SPLIT(INDEX(SPLIT(Y8,""=""),0,2),""+""),$A$3:$B$27,2)))))"),"Click button play &gt; Vào màn hình player &gt; Tắt mạng =&gt; Video không tải được &amp; Không xem được vid")</f>
        <v>Click button play &gt; Vào màn hình player &gt; Tắt mạng =&gt; Video không tải được &amp; Không xem được vid</v>
      </c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6"/>
    </row>
    <row r="9">
      <c r="A9" s="22">
        <f t="shared" si="1"/>
        <v>7</v>
      </c>
      <c r="B9" s="65" t="s">
        <v>21</v>
      </c>
      <c r="C9" s="25"/>
      <c r="D9" s="25"/>
      <c r="E9" s="25"/>
      <c r="F9" s="25"/>
      <c r="G9" s="25"/>
      <c r="H9" s="25"/>
      <c r="I9" s="25"/>
      <c r="J9" s="25"/>
      <c r="K9" s="26"/>
      <c r="L9" s="23"/>
      <c r="M9" s="22">
        <f t="shared" si="2"/>
        <v>7</v>
      </c>
      <c r="N9" s="62" t="s">
        <v>24</v>
      </c>
      <c r="O9" s="25"/>
      <c r="P9" s="25"/>
      <c r="Q9" s="25"/>
      <c r="R9" s="25"/>
      <c r="S9" s="25"/>
      <c r="T9" s="25"/>
      <c r="U9" s="25"/>
      <c r="V9" s="25"/>
      <c r="W9" s="26"/>
      <c r="X9" s="25"/>
      <c r="Y9" s="63" t="s">
        <v>98</v>
      </c>
      <c r="Z9" s="25"/>
      <c r="AA9" s="25"/>
      <c r="AB9" s="25"/>
      <c r="AC9" s="25"/>
      <c r="AD9" s="25"/>
      <c r="AE9" s="25"/>
      <c r="AF9" s="25"/>
      <c r="AG9" s="26"/>
      <c r="AH9" s="64">
        <f t="shared" si="3"/>
        <v>7</v>
      </c>
      <c r="AI9" s="48" t="str">
        <f>IFERROR(__xludf.DUMMYFUNCTION("IF(ISERROR(FIND(""&amp;"",Y9)),JOIN("" =&gt; "", JOIN("" &gt; "", ARRAYFORMULA(VLOOKUP(ARRAYFORMULA(SPLIT(INDEX(SPLIT(Y9,""=""),0,1),""+"")),$A$3:$B$27,2))), JOIN("" &amp; "", ARRAYFORMULA(VLOOKUP(ARRAYFORMULA(SPLIT(INDEX(SPLIT(Y9,""=""),0,2),""+"")),$M$3:$N$27,2)))),J"&amp;"OIN("" =&gt; "", JOIN("" &gt; "", JOIN("" / "", ARRAYFORMULA(VLOOKUP(SPLIT(INDEX(SPLIT(INDEX(SPLIT(Y9,""=""),0,1),""&amp;""),0,1), "",""),$A$3:$B$27,2))), JOIN("" &gt; "", ARRAYFORMULA(VLOOKUP(SPLIT(INDEX(SPLIT(INDEX(SPLIT(Y9,""=""),0,1),""&amp;""),0,2),""+""),$A$3:$B$27,"&amp;"2)))), JOIN("" &amp; "", ARRAYFORMULA(VLOOKUP(SPLIT(INDEX(SPLIT(Y9,""=""),0,2),""+""),$A$3:$B$27,2)))))"),"Mở mạng &gt; Click button play &gt; Vào màn hình player &gt; Hiển thị nội dung vid khác =&gt; Chạy nhầm nội dung video khác")</f>
        <v>Mở mạng &gt; Click button play &gt; Vào màn hình player &gt; Hiển thị nội dung vid khác =&gt; Chạy nhầm nội dung video khác</v>
      </c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6"/>
    </row>
    <row r="10">
      <c r="A10" s="22">
        <f t="shared" si="1"/>
        <v>8</v>
      </c>
      <c r="B10" s="65" t="s">
        <v>23</v>
      </c>
      <c r="C10" s="25"/>
      <c r="D10" s="25"/>
      <c r="E10" s="25"/>
      <c r="F10" s="25"/>
      <c r="G10" s="25"/>
      <c r="H10" s="25"/>
      <c r="I10" s="25"/>
      <c r="J10" s="25"/>
      <c r="K10" s="26"/>
      <c r="L10" s="23"/>
      <c r="M10" s="22">
        <f t="shared" si="2"/>
        <v>8</v>
      </c>
      <c r="N10" s="62" t="s">
        <v>26</v>
      </c>
      <c r="O10" s="25"/>
      <c r="P10" s="25"/>
      <c r="Q10" s="25"/>
      <c r="R10" s="25"/>
      <c r="S10" s="25"/>
      <c r="T10" s="25"/>
      <c r="U10" s="25"/>
      <c r="V10" s="25"/>
      <c r="W10" s="26"/>
      <c r="X10" s="25"/>
      <c r="Y10" s="63" t="s">
        <v>99</v>
      </c>
      <c r="Z10" s="25"/>
      <c r="AA10" s="25"/>
      <c r="AB10" s="25"/>
      <c r="AC10" s="25"/>
      <c r="AD10" s="25"/>
      <c r="AE10" s="25"/>
      <c r="AF10" s="25"/>
      <c r="AG10" s="26"/>
      <c r="AH10" s="64">
        <f t="shared" si="3"/>
        <v>8</v>
      </c>
      <c r="AI10" s="48" t="str">
        <f>IFERROR(__xludf.DUMMYFUNCTION("IF(ISERROR(FIND(""&amp;"",Y10)),JOIN("" =&gt; "", JOIN("" &gt; "", ARRAYFORMULA(VLOOKUP(ARRAYFORMULA(SPLIT(INDEX(SPLIT(Y10,""=""),0,1),""+"")),$A$3:$B$27,2))), JOIN("" &amp; "", ARRAYFORMULA(VLOOKUP(ARRAYFORMULA(SPLIT(INDEX(SPLIT(Y10,""=""),0,2),""+"")),$M$3:$N$27,2)))"&amp;"),JOIN("" =&gt; "", JOIN("" &gt; "", JOIN("" / "", ARRAYFORMULA(VLOOKUP(SPLIT(INDEX(SPLIT(INDEX(SPLIT(Y10,""=""),0,1),""&amp;""),0,1), "",""),$A$3:$B$27,2))), JOIN("" &gt; "", ARRAYFORMULA(VLOOKUP(SPLIT(INDEX(SPLIT(INDEX(SPLIT(Y10,""=""),0,1),""&amp;""),0,2),""+""),$A$3:$"&amp;"B$27,2)))), JOIN("" &amp; "", ARRAYFORMULA(VLOOKUP(SPLIT(INDEX(SPLIT(Y10,""=""),0,2),""+""),$A$3:$B$27,2)))))"),"Mở mạng &gt; Sử dụng một tài khoản khác để xem &gt; Click button play &gt; Vào màn hình player =&gt; Video không tải được &amp; Bạn bè không thể xem được video của mình(dù để ở chế độ công khai)")</f>
        <v>Mở mạng &gt; Sử dụng một tài khoản khác để xem &gt; Click button play &gt; Vào màn hình player =&gt; Video không tải được &amp; Bạn bè không thể xem được video của mình(dù để ở chế độ công khai)</v>
      </c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6"/>
    </row>
    <row r="11">
      <c r="A11" s="22">
        <f t="shared" si="1"/>
        <v>9</v>
      </c>
      <c r="B11" s="65" t="s">
        <v>25</v>
      </c>
      <c r="C11" s="25"/>
      <c r="D11" s="25"/>
      <c r="E11" s="25"/>
      <c r="F11" s="25"/>
      <c r="G11" s="25"/>
      <c r="H11" s="25"/>
      <c r="I11" s="25"/>
      <c r="J11" s="25"/>
      <c r="K11" s="26"/>
      <c r="L11" s="23"/>
      <c r="M11" s="22">
        <f t="shared" si="2"/>
        <v>9</v>
      </c>
      <c r="N11" s="62" t="s">
        <v>28</v>
      </c>
      <c r="O11" s="25"/>
      <c r="P11" s="25"/>
      <c r="Q11" s="25"/>
      <c r="R11" s="25"/>
      <c r="S11" s="25"/>
      <c r="T11" s="25"/>
      <c r="U11" s="25"/>
      <c r="V11" s="25"/>
      <c r="W11" s="26"/>
      <c r="X11" s="25"/>
      <c r="Y11" s="63" t="s">
        <v>100</v>
      </c>
      <c r="Z11" s="25"/>
      <c r="AA11" s="25"/>
      <c r="AB11" s="25"/>
      <c r="AC11" s="25"/>
      <c r="AD11" s="25"/>
      <c r="AE11" s="25"/>
      <c r="AF11" s="25"/>
      <c r="AG11" s="26"/>
      <c r="AH11" s="64">
        <f t="shared" si="3"/>
        <v>9</v>
      </c>
      <c r="AI11" s="48" t="str">
        <f>IFERROR(__xludf.DUMMYFUNCTION("IF(ISERROR(FIND(""&amp;"",Y11)),JOIN("" =&gt; "", JOIN("" &gt; "", ARRAYFORMULA(VLOOKUP(ARRAYFORMULA(SPLIT(INDEX(SPLIT(Y11,""=""),0,1),""+"")),$A$3:$B$27,2))), JOIN("" &amp; "", ARRAYFORMULA(VLOOKUP(ARRAYFORMULA(SPLIT(INDEX(SPLIT(Y11,""=""),0,2),""+"")),$M$3:$N$27,2)))"&amp;"),JOIN("" =&gt; "", JOIN("" &gt; "", JOIN("" / "", ARRAYFORMULA(VLOOKUP(SPLIT(INDEX(SPLIT(INDEX(SPLIT(Y11,""=""),0,1),""&amp;""),0,1), "",""),$A$3:$B$27,2))), JOIN("" &gt; "", ARRAYFORMULA(VLOOKUP(SPLIT(INDEX(SPLIT(INDEX(SPLIT(Y11,""=""),0,1),""&amp;""),0,2),""+""),$A$3:$"&amp;"B$27,2)))), JOIN("" &amp; "", ARRAYFORMULA(VLOOKUP(SPLIT(INDEX(SPLIT(Y11,""=""),0,2),""+""),$A$3:$B$27,2)))))"),"Mở mạng &gt; Sử dụng một tài khoản khác để xem &gt; Click button play &gt; Vào màn hình player &gt; Click button play =&gt; Bạn bè có thể xem được video của mình( dù để ở chế độ riêng tư)")</f>
        <v>Mở mạng &gt; Sử dụng một tài khoản khác để xem &gt; Click button play &gt; Vào màn hình player &gt; Click button play =&gt; Bạn bè có thể xem được video của mình( dù để ở chế độ riêng tư)</v>
      </c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6"/>
    </row>
    <row r="12">
      <c r="A12" s="22">
        <f t="shared" si="1"/>
        <v>10</v>
      </c>
      <c r="B12" s="65" t="s">
        <v>27</v>
      </c>
      <c r="C12" s="25"/>
      <c r="D12" s="25"/>
      <c r="E12" s="25"/>
      <c r="F12" s="25"/>
      <c r="G12" s="25"/>
      <c r="H12" s="25"/>
      <c r="I12" s="25"/>
      <c r="J12" s="25"/>
      <c r="K12" s="26"/>
      <c r="L12" s="23"/>
      <c r="M12" s="22">
        <f t="shared" si="2"/>
        <v>10</v>
      </c>
      <c r="N12" s="62" t="s">
        <v>30</v>
      </c>
      <c r="O12" s="25"/>
      <c r="P12" s="25"/>
      <c r="Q12" s="25"/>
      <c r="R12" s="25"/>
      <c r="S12" s="25"/>
      <c r="T12" s="25"/>
      <c r="U12" s="25"/>
      <c r="V12" s="25"/>
      <c r="W12" s="26"/>
      <c r="X12" s="25"/>
      <c r="Y12" s="63" t="s">
        <v>101</v>
      </c>
      <c r="Z12" s="25"/>
      <c r="AA12" s="25"/>
      <c r="AB12" s="25"/>
      <c r="AC12" s="25"/>
      <c r="AD12" s="25"/>
      <c r="AE12" s="25"/>
      <c r="AF12" s="25"/>
      <c r="AG12" s="26"/>
      <c r="AH12" s="64">
        <f t="shared" si="3"/>
        <v>10</v>
      </c>
      <c r="AI12" s="48" t="str">
        <f>IFERROR(__xludf.DUMMYFUNCTION("IF(ISERROR(FIND(""&amp;"",Y12)),JOIN("" =&gt; "", JOIN("" &gt; "", ARRAYFORMULA(VLOOKUP(ARRAYFORMULA(SPLIT(INDEX(SPLIT(Y12,""=""),0,1),""+"")),$A$3:$B$27,2))), JOIN("" &amp; "", ARRAYFORMULA(VLOOKUP(ARRAYFORMULA(SPLIT(INDEX(SPLIT(Y12,""=""),0,2),""+"")),$M$3:$N$27,2)))"&amp;"),JOIN("" =&gt; "", JOIN("" &gt; "", JOIN("" / "", ARRAYFORMULA(VLOOKUP(SPLIT(INDEX(SPLIT(INDEX(SPLIT(Y12,""=""),0,1),""&amp;""),0,1), "",""),$A$3:$B$27,2))), JOIN("" &gt; "", ARRAYFORMULA(VLOOKUP(SPLIT(INDEX(SPLIT(INDEX(SPLIT(Y12,""=""),0,1),""&amp;""),0,2),""+""),$A$3:$"&amp;"B$27,2)))), JOIN("" &amp; "", ARRAYFORMULA(VLOOKUP(SPLIT(INDEX(SPLIT(Y12,""=""),0,2),""+""),$A$3:$B$27,2)))))"),"Mở mạng &gt; Click button play &gt; Vào màn hình player =&gt; Video không tải được &amp; Không xem được video của bạn bè đăng lên")</f>
        <v>Mở mạng &gt; Click button play &gt; Vào màn hình player =&gt; Video không tải được &amp; Không xem được video của bạn bè đăng lên</v>
      </c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6"/>
    </row>
    <row r="13">
      <c r="A13" s="22">
        <f t="shared" si="1"/>
        <v>11</v>
      </c>
      <c r="B13" s="65" t="s">
        <v>102</v>
      </c>
      <c r="C13" s="25"/>
      <c r="D13" s="25"/>
      <c r="E13" s="25"/>
      <c r="F13" s="25"/>
      <c r="G13" s="25"/>
      <c r="H13" s="25"/>
      <c r="I13" s="25"/>
      <c r="J13" s="25"/>
      <c r="K13" s="26"/>
      <c r="L13" s="23"/>
      <c r="M13" s="22">
        <f t="shared" si="2"/>
        <v>11</v>
      </c>
      <c r="N13" s="62" t="s">
        <v>32</v>
      </c>
      <c r="O13" s="25"/>
      <c r="P13" s="25"/>
      <c r="Q13" s="25"/>
      <c r="R13" s="25"/>
      <c r="S13" s="25"/>
      <c r="T13" s="25"/>
      <c r="U13" s="25"/>
      <c r="V13" s="25"/>
      <c r="W13" s="26"/>
      <c r="X13" s="25"/>
      <c r="Y13" s="63" t="s">
        <v>103</v>
      </c>
      <c r="Z13" s="25"/>
      <c r="AA13" s="25"/>
      <c r="AB13" s="25"/>
      <c r="AC13" s="25"/>
      <c r="AD13" s="25"/>
      <c r="AE13" s="25"/>
      <c r="AF13" s="25"/>
      <c r="AG13" s="26"/>
      <c r="AH13" s="64">
        <f t="shared" si="3"/>
        <v>11</v>
      </c>
      <c r="AI13" s="48" t="str">
        <f>IFERROR(__xludf.DUMMYFUNCTION("IF(ISERROR(FIND(""&amp;"",Y13)),JOIN("" =&gt; "", JOIN("" &gt; "", ARRAYFORMULA(VLOOKUP(ARRAYFORMULA(SPLIT(INDEX(SPLIT(Y13,""=""),0,1),""+"")),$A$3:$B$27,2))), JOIN("" &amp; "", ARRAYFORMULA(VLOOKUP(ARRAYFORMULA(SPLIT(INDEX(SPLIT(Y13,""=""),0,2),""+"")),$M$3:$N$27,2)))"&amp;"),JOIN("" =&gt; "", JOIN("" &gt; "", JOIN("" / "", ARRAYFORMULA(VLOOKUP(SPLIT(INDEX(SPLIT(INDEX(SPLIT(Y13,""=""),0,1),""&amp;""),0,1), "",""),$A$3:$B$27,2))), JOIN("" &gt; "", ARRAYFORMULA(VLOOKUP(SPLIT(INDEX(SPLIT(INDEX(SPLIT(Y13,""=""),0,1),""&amp;""),0,2),""+""),$A$3:$"&amp;"B$27,2)))), JOIN("" &amp; "", ARRAYFORMULA(VLOOKUP(SPLIT(INDEX(SPLIT(Y13,""=""),0,2),""+""),$A$3:$B$27,2)))))"),"Mở mạng &gt; Click vào vị trí bất kì trên screen video &gt; Vào màn hình player &gt; Click nút mở rộng trên video &gt; Xoay ngang điện thoại =&gt; Xoay màn hình")</f>
        <v>Mở mạng &gt; Click vào vị trí bất kì trên screen video &gt; Vào màn hình player &gt; Click nút mở rộng trên video &gt; Xoay ngang điện thoại =&gt; Xoay màn hình</v>
      </c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6"/>
    </row>
    <row r="14">
      <c r="A14" s="22">
        <f t="shared" si="1"/>
        <v>12</v>
      </c>
      <c r="B14" s="65" t="s">
        <v>104</v>
      </c>
      <c r="C14" s="25"/>
      <c r="D14" s="25"/>
      <c r="E14" s="25"/>
      <c r="F14" s="25"/>
      <c r="G14" s="25"/>
      <c r="H14" s="25"/>
      <c r="I14" s="25"/>
      <c r="J14" s="25"/>
      <c r="K14" s="26"/>
      <c r="L14" s="23"/>
      <c r="M14" s="22">
        <f t="shared" si="2"/>
        <v>12</v>
      </c>
      <c r="N14" s="62" t="s">
        <v>34</v>
      </c>
      <c r="O14" s="25"/>
      <c r="P14" s="25"/>
      <c r="Q14" s="25"/>
      <c r="R14" s="25"/>
      <c r="S14" s="25"/>
      <c r="T14" s="25"/>
      <c r="U14" s="25"/>
      <c r="V14" s="25"/>
      <c r="W14" s="26"/>
      <c r="X14" s="25"/>
      <c r="Y14" s="63" t="s">
        <v>105</v>
      </c>
      <c r="Z14" s="25"/>
      <c r="AA14" s="25"/>
      <c r="AB14" s="25"/>
      <c r="AC14" s="25"/>
      <c r="AD14" s="25"/>
      <c r="AE14" s="25"/>
      <c r="AF14" s="25"/>
      <c r="AG14" s="26"/>
      <c r="AH14" s="64">
        <f t="shared" si="3"/>
        <v>12</v>
      </c>
      <c r="AI14" s="48" t="str">
        <f>IFERROR(__xludf.DUMMYFUNCTION("IF(ISERROR(FIND(""&amp;"",Y14)),JOIN("" =&gt; "", JOIN("" &gt; "", ARRAYFORMULA(VLOOKUP(ARRAYFORMULA(SPLIT(INDEX(SPLIT(Y14,""=""),0,1),""+"")),$A$3:$B$27,2))), JOIN("" &amp; "", ARRAYFORMULA(VLOOKUP(ARRAYFORMULA(SPLIT(INDEX(SPLIT(Y14,""=""),0,2),""+"")),$M$3:$N$27,2)))"&amp;"),JOIN("" =&gt; "", JOIN("" &gt; "", JOIN("" / "", ARRAYFORMULA(VLOOKUP(SPLIT(INDEX(SPLIT(INDEX(SPLIT(Y14,""=""),0,1),""&amp;""),0,1), "",""),$A$3:$B$27,2))), JOIN("" &gt; "", ARRAYFORMULA(VLOOKUP(SPLIT(INDEX(SPLIT(INDEX(SPLIT(Y14,""=""),0,1),""&amp;""),0,2),""+""),$A$3:$"&amp;"B$27,2)))), JOIN("" &amp; "", ARRAYFORMULA(VLOOKUP(SPLIT(INDEX(SPLIT(Y14,""=""),0,2),""+""),$A$3:$B$27,2)))))"),"Click vào vị trí bất kì trên screen video &gt; Vào màn hình player &gt; Tắt mạng =&gt; Video không tải được &amp; Không xem được vid")</f>
        <v>Click vào vị trí bất kì trên screen video &gt; Vào màn hình player &gt; Tắt mạng =&gt; Video không tải được &amp; Không xem được vid</v>
      </c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6"/>
    </row>
    <row r="15">
      <c r="A15" s="22">
        <f t="shared" si="1"/>
        <v>13</v>
      </c>
      <c r="B15" s="65" t="s">
        <v>106</v>
      </c>
      <c r="C15" s="25"/>
      <c r="D15" s="25"/>
      <c r="E15" s="25"/>
      <c r="F15" s="25"/>
      <c r="G15" s="25"/>
      <c r="H15" s="25"/>
      <c r="I15" s="25"/>
      <c r="J15" s="25"/>
      <c r="K15" s="26"/>
      <c r="L15" s="23"/>
      <c r="M15" s="22">
        <f t="shared" si="2"/>
        <v>13</v>
      </c>
      <c r="N15" s="62" t="s">
        <v>36</v>
      </c>
      <c r="O15" s="25"/>
      <c r="P15" s="25"/>
      <c r="Q15" s="25"/>
      <c r="R15" s="25"/>
      <c r="S15" s="25"/>
      <c r="T15" s="25"/>
      <c r="U15" s="25"/>
      <c r="V15" s="25"/>
      <c r="W15" s="26"/>
      <c r="X15" s="25"/>
      <c r="Y15" s="63" t="s">
        <v>107</v>
      </c>
      <c r="Z15" s="25"/>
      <c r="AA15" s="25"/>
      <c r="AB15" s="25"/>
      <c r="AC15" s="25"/>
      <c r="AD15" s="25"/>
      <c r="AE15" s="25"/>
      <c r="AF15" s="25"/>
      <c r="AG15" s="26"/>
      <c r="AH15" s="64">
        <f t="shared" si="3"/>
        <v>13</v>
      </c>
      <c r="AI15" s="48" t="str">
        <f>IFERROR(__xludf.DUMMYFUNCTION("IF(ISERROR(FIND(""&amp;"",Y15)),JOIN("" =&gt; "", JOIN("" &gt; "", ARRAYFORMULA(VLOOKUP(ARRAYFORMULA(SPLIT(INDEX(SPLIT(Y15,""=""),0,1),""+"")),$A$3:$B$27,2))), JOIN("" &amp; "", ARRAYFORMULA(VLOOKUP(ARRAYFORMULA(SPLIT(INDEX(SPLIT(Y15,""=""),0,2),""+"")),$M$3:$N$27,2)))"&amp;"),JOIN("" =&gt; "", JOIN("" &gt; "", JOIN("" / "", ARRAYFORMULA(VLOOKUP(SPLIT(INDEX(SPLIT(INDEX(SPLIT(Y15,""=""),0,1),""&amp;""),0,1), "",""),$A$3:$B$27,2))), JOIN("" &gt; "", ARRAYFORMULA(VLOOKUP(SPLIT(INDEX(SPLIT(INDEX(SPLIT(Y15,""=""),0,1),""&amp;""),0,2),""+""),$A$3:$"&amp;"B$27,2)))), JOIN("" &amp; "", ARRAYFORMULA(VLOOKUP(SPLIT(INDEX(SPLIT(Y15,""=""),0,2),""+""),$A$3:$B$27,2)))))"),"Mở mạng &gt; Click vào vị trí bất kì trên screen video &gt; Vào màn hình player &gt; Hiển thị nội dung vid khác =&gt; Chạy nhầm nội dung video khác")</f>
        <v>Mở mạng &gt; Click vào vị trí bất kì trên screen video &gt; Vào màn hình player &gt; Hiển thị nội dung vid khác =&gt; Chạy nhầm nội dung video khác</v>
      </c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6"/>
    </row>
    <row r="16">
      <c r="A16" s="22">
        <f t="shared" si="1"/>
        <v>14</v>
      </c>
      <c r="B16" s="65" t="s">
        <v>35</v>
      </c>
      <c r="C16" s="25"/>
      <c r="D16" s="25"/>
      <c r="E16" s="25"/>
      <c r="F16" s="25"/>
      <c r="G16" s="25"/>
      <c r="H16" s="25"/>
      <c r="I16" s="25"/>
      <c r="J16" s="25"/>
      <c r="K16" s="26"/>
      <c r="L16" s="23"/>
      <c r="M16" s="22">
        <f t="shared" si="2"/>
        <v>14</v>
      </c>
      <c r="N16" s="62" t="s">
        <v>37</v>
      </c>
      <c r="O16" s="25"/>
      <c r="P16" s="25"/>
      <c r="Q16" s="25"/>
      <c r="R16" s="25"/>
      <c r="S16" s="25"/>
      <c r="T16" s="25"/>
      <c r="U16" s="25"/>
      <c r="V16" s="25"/>
      <c r="W16" s="26"/>
      <c r="X16" s="25"/>
      <c r="Y16" s="63" t="s">
        <v>108</v>
      </c>
      <c r="Z16" s="25"/>
      <c r="AA16" s="25"/>
      <c r="AB16" s="25"/>
      <c r="AC16" s="25"/>
      <c r="AD16" s="25"/>
      <c r="AE16" s="25"/>
      <c r="AF16" s="25"/>
      <c r="AG16" s="26"/>
      <c r="AH16" s="64">
        <f t="shared" si="3"/>
        <v>14</v>
      </c>
      <c r="AI16" s="48" t="str">
        <f>IFERROR(__xludf.DUMMYFUNCTION("IF(ISERROR(FIND(""&amp;"",Y16)),JOIN("" =&gt; "", JOIN("" &gt; "", ARRAYFORMULA(VLOOKUP(ARRAYFORMULA(SPLIT(INDEX(SPLIT(Y16,""=""),0,1),""+"")),$A$3:$B$27,2))), JOIN("" &amp; "", ARRAYFORMULA(VLOOKUP(ARRAYFORMULA(SPLIT(INDEX(SPLIT(Y16,""=""),0,2),""+"")),$M$3:$N$27,2)))"&amp;"),JOIN("" =&gt; "", JOIN("" &gt; "", JOIN("" / "", ARRAYFORMULA(VLOOKUP(SPLIT(INDEX(SPLIT(INDEX(SPLIT(Y16,""=""),0,1),""&amp;""),0,1), "",""),$A$3:$B$27,2))), JOIN("" &gt; "", ARRAYFORMULA(VLOOKUP(SPLIT(INDEX(SPLIT(INDEX(SPLIT(Y16,""=""),0,1),""&amp;""),0,2),""+""),$A$3:$"&amp;"B$27,2)))), JOIN("" &amp; "", ARRAYFORMULA(VLOOKUP(SPLIT(INDEX(SPLIT(Y16,""=""),0,2),""+""),$A$3:$B$27,2)))))"),"Mở mạng &gt; Sử dụng một tài khoản khác để xem &gt; Click vào vị trí bất kì trên screen video &gt; Vào màn hình player =&gt; Video không tải được &amp; Bạn bè không thể xem được video của mình(dù để ở chế độ công khai)")</f>
        <v>Mở mạng &gt; Sử dụng một tài khoản khác để xem &gt; Click vào vị trí bất kì trên screen video &gt; Vào màn hình player =&gt; Video không tải được &amp; Bạn bè không thể xem được video của mình(dù để ở chế độ công khai)</v>
      </c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6"/>
    </row>
    <row r="17">
      <c r="A17" s="22">
        <f t="shared" si="1"/>
        <v>15</v>
      </c>
      <c r="B17" s="65" t="s">
        <v>16</v>
      </c>
      <c r="C17" s="25"/>
      <c r="D17" s="25"/>
      <c r="E17" s="25"/>
      <c r="F17" s="25"/>
      <c r="G17" s="25"/>
      <c r="H17" s="25"/>
      <c r="I17" s="25"/>
      <c r="J17" s="25"/>
      <c r="K17" s="26"/>
      <c r="L17" s="23"/>
      <c r="M17" s="22">
        <f t="shared" si="2"/>
        <v>15</v>
      </c>
      <c r="N17" s="62" t="s">
        <v>38</v>
      </c>
      <c r="O17" s="25"/>
      <c r="P17" s="25"/>
      <c r="Q17" s="25"/>
      <c r="R17" s="25"/>
      <c r="S17" s="25"/>
      <c r="T17" s="25"/>
      <c r="U17" s="25"/>
      <c r="V17" s="25"/>
      <c r="W17" s="26"/>
      <c r="X17" s="25"/>
      <c r="Y17" s="63" t="s">
        <v>109</v>
      </c>
      <c r="Z17" s="25"/>
      <c r="AA17" s="25"/>
      <c r="AB17" s="25"/>
      <c r="AC17" s="25"/>
      <c r="AD17" s="25"/>
      <c r="AE17" s="25"/>
      <c r="AF17" s="25"/>
      <c r="AG17" s="26"/>
      <c r="AH17" s="64">
        <f t="shared" si="3"/>
        <v>15</v>
      </c>
      <c r="AI17" s="48" t="str">
        <f>IFERROR(__xludf.DUMMYFUNCTION("IF(ISERROR(FIND(""&amp;"",Y17)),JOIN("" =&gt; "", JOIN("" &gt; "", ARRAYFORMULA(VLOOKUP(ARRAYFORMULA(SPLIT(INDEX(SPLIT(Y17,""=""),0,1),""+"")),$A$3:$B$27,2))), JOIN("" &amp; "", ARRAYFORMULA(VLOOKUP(ARRAYFORMULA(SPLIT(INDEX(SPLIT(Y17,""=""),0,2),""+"")),$M$3:$N$27,2)))"&amp;"),JOIN("" =&gt; "", JOIN("" &gt; "", JOIN("" / "", ARRAYFORMULA(VLOOKUP(SPLIT(INDEX(SPLIT(INDEX(SPLIT(Y17,""=""),0,1),""&amp;""),0,1), "",""),$A$3:$B$27,2))), JOIN("" &gt; "", ARRAYFORMULA(VLOOKUP(SPLIT(INDEX(SPLIT(INDEX(SPLIT(Y17,""=""),0,1),""&amp;""),0,2),""+""),$A$3:$"&amp;"B$27,2)))), JOIN("" &amp; "", ARRAYFORMULA(VLOOKUP(SPLIT(INDEX(SPLIT(Y17,""=""),0,2),""+""),$A$3:$B$27,2)))))"),"Mở mạng &gt; Sử dụng một tài khoản khác để xem &gt; Click vào vị trí bất kì trên screen video &gt; Vào màn hình player &gt; Click button play =&gt; Bạn bè có thể xem được video của mình( dù để ở chế độ riêng tư)")</f>
        <v>Mở mạng &gt; Sử dụng một tài khoản khác để xem &gt; Click vào vị trí bất kì trên screen video &gt; Vào màn hình player &gt; Click button play =&gt; Bạn bè có thể xem được video của mình( dù để ở chế độ riêng tư)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6"/>
    </row>
    <row r="18">
      <c r="A18" s="22">
        <f t="shared" si="1"/>
        <v>16</v>
      </c>
      <c r="B18" s="65" t="s">
        <v>110</v>
      </c>
      <c r="C18" s="25"/>
      <c r="D18" s="25"/>
      <c r="E18" s="25"/>
      <c r="F18" s="25"/>
      <c r="G18" s="25"/>
      <c r="H18" s="25"/>
      <c r="I18" s="25"/>
      <c r="J18" s="25"/>
      <c r="K18" s="26"/>
      <c r="L18" s="23"/>
      <c r="M18" s="22">
        <f t="shared" si="2"/>
        <v>16</v>
      </c>
      <c r="N18" s="62" t="s">
        <v>111</v>
      </c>
      <c r="O18" s="25"/>
      <c r="P18" s="25"/>
      <c r="Q18" s="25"/>
      <c r="R18" s="25"/>
      <c r="S18" s="25"/>
      <c r="T18" s="25"/>
      <c r="U18" s="25"/>
      <c r="V18" s="25"/>
      <c r="W18" s="26"/>
      <c r="X18" s="25"/>
      <c r="Y18" s="63" t="s">
        <v>112</v>
      </c>
      <c r="Z18" s="25"/>
      <c r="AA18" s="25"/>
      <c r="AB18" s="25"/>
      <c r="AC18" s="25"/>
      <c r="AD18" s="25"/>
      <c r="AE18" s="25"/>
      <c r="AF18" s="25"/>
      <c r="AG18" s="26"/>
      <c r="AH18" s="64">
        <f t="shared" si="3"/>
        <v>16</v>
      </c>
      <c r="AI18" s="48" t="str">
        <f>IFERROR(__xludf.DUMMYFUNCTION("IF(ISERROR(FIND(""&amp;"",Y18)),JOIN("" =&gt; "", JOIN("" &gt; "", ARRAYFORMULA(VLOOKUP(ARRAYFORMULA(SPLIT(INDEX(SPLIT(Y18,""=""),0,1),""+"")),$A$3:$B$27,2))), JOIN("" &amp; "", ARRAYFORMULA(VLOOKUP(ARRAYFORMULA(SPLIT(INDEX(SPLIT(Y18,""=""),0,2),""+"")),$M$3:$N$27,2)))"&amp;"),JOIN("" =&gt; "", JOIN("" &gt; "", JOIN("" / "", ARRAYFORMULA(VLOOKUP(SPLIT(INDEX(SPLIT(INDEX(SPLIT(Y18,""=""),0,1),""&amp;""),0,1), "",""),$A$3:$B$27,2))), JOIN("" &gt; "", ARRAYFORMULA(VLOOKUP(SPLIT(INDEX(SPLIT(INDEX(SPLIT(Y18,""=""),0,1),""&amp;""),0,2),""+""),$A$3:$"&amp;"B$27,2)))), JOIN("" &amp; "", ARRAYFORMULA(VLOOKUP(SPLIT(INDEX(SPLIT(Y18,""=""),0,2),""+""),$A$3:$B$27,2)))))"),"Mở mạng &gt; Click vào vị trí bất kì trên screen video &gt; Vào màn hình player =&gt; Video không tải được &amp; Không xem được video của bạn bè đăng lên")</f>
        <v>Mở mạng &gt; Click vào vị trí bất kì trên screen video &gt; Vào màn hình player =&gt; Video không tải được &amp; Không xem được video của bạn bè đăng lên</v>
      </c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6"/>
    </row>
    <row r="19">
      <c r="A19" s="22">
        <f t="shared" si="1"/>
        <v>17</v>
      </c>
      <c r="B19" s="65"/>
      <c r="C19" s="25"/>
      <c r="D19" s="25"/>
      <c r="E19" s="25"/>
      <c r="F19" s="25"/>
      <c r="G19" s="25"/>
      <c r="H19" s="25"/>
      <c r="I19" s="25"/>
      <c r="J19" s="25"/>
      <c r="K19" s="26"/>
      <c r="L19" s="23"/>
      <c r="M19" s="22">
        <f t="shared" si="2"/>
        <v>17</v>
      </c>
      <c r="N19" s="62" t="s">
        <v>113</v>
      </c>
      <c r="O19" s="25"/>
      <c r="P19" s="25"/>
      <c r="Q19" s="25"/>
      <c r="R19" s="25"/>
      <c r="S19" s="25"/>
      <c r="T19" s="25"/>
      <c r="U19" s="25"/>
      <c r="V19" s="25"/>
      <c r="W19" s="26"/>
      <c r="X19" s="25"/>
      <c r="Y19" s="63" t="s">
        <v>114</v>
      </c>
      <c r="Z19" s="25"/>
      <c r="AA19" s="25"/>
      <c r="AB19" s="25"/>
      <c r="AC19" s="25"/>
      <c r="AD19" s="25"/>
      <c r="AE19" s="25"/>
      <c r="AF19" s="25"/>
      <c r="AG19" s="26"/>
      <c r="AH19" s="64">
        <f t="shared" si="3"/>
        <v>17</v>
      </c>
      <c r="AI19" s="48" t="str">
        <f>IFERROR(__xludf.DUMMYFUNCTION("IF(ISERROR(FIND(""&amp;"",Y19)),JOIN("" =&gt; "", JOIN("" &gt; "", ARRAYFORMULA(VLOOKUP(ARRAYFORMULA(SPLIT(INDEX(SPLIT(Y19,""=""),0,1),""+"")),$A$3:$B$27,2))), JOIN("" &amp; "", ARRAYFORMULA(VLOOKUP(ARRAYFORMULA(SPLIT(INDEX(SPLIT(Y19,""=""),0,2),""+"")),$M$3:$N$27,2)))"&amp;"),JOIN("" =&gt; "", JOIN("" &gt; "", JOIN("" / "", ARRAYFORMULA(VLOOKUP(SPLIT(INDEX(SPLIT(INDEX(SPLIT(Y19,""=""),0,1),""&amp;""),0,1), "",""),$A$3:$B$27,2))), JOIN("" &gt; "", ARRAYFORMULA(VLOOKUP(SPLIT(INDEX(SPLIT(INDEX(SPLIT(Y19,""=""),0,1),""&amp;""),0,2),""+""),$A$3:$"&amp;"B$27,2)))), JOIN("" &amp; "", ARRAYFORMULA(VLOOKUP(SPLIT(INDEX(SPLIT(Y19,""=""),0,2),""+""),$A$3:$B$27,2)))))"),"Mở mạng &gt; Click button play &gt; Vào màn hình player &gt; Không Click được vào Play trên video =&gt;  Xem đúng nội dung video &amp; Không thực hiện được pause")</f>
        <v>Mở mạng &gt; Click button play &gt; Vào màn hình player &gt; Không Click được vào Play trên video =&gt;  Xem đúng nội dung video &amp; Không thực hiện được pause</v>
      </c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6"/>
    </row>
    <row r="20">
      <c r="A20" s="22">
        <f t="shared" si="1"/>
        <v>18</v>
      </c>
      <c r="B20" s="65"/>
      <c r="C20" s="25"/>
      <c r="D20" s="25"/>
      <c r="E20" s="25"/>
      <c r="F20" s="25"/>
      <c r="G20" s="25"/>
      <c r="H20" s="25"/>
      <c r="I20" s="25"/>
      <c r="J20" s="25"/>
      <c r="K20" s="26"/>
      <c r="L20" s="23"/>
      <c r="M20" s="22">
        <f t="shared" si="2"/>
        <v>18</v>
      </c>
      <c r="N20" s="62" t="s">
        <v>113</v>
      </c>
      <c r="O20" s="25"/>
      <c r="P20" s="25"/>
      <c r="Q20" s="25"/>
      <c r="R20" s="25"/>
      <c r="S20" s="25"/>
      <c r="T20" s="25"/>
      <c r="U20" s="25"/>
      <c r="V20" s="25"/>
      <c r="W20" s="26"/>
      <c r="X20" s="25"/>
      <c r="Y20" s="63" t="s">
        <v>115</v>
      </c>
      <c r="Z20" s="25"/>
      <c r="AA20" s="25"/>
      <c r="AB20" s="25"/>
      <c r="AC20" s="25"/>
      <c r="AD20" s="25"/>
      <c r="AE20" s="25"/>
      <c r="AF20" s="25"/>
      <c r="AG20" s="26"/>
      <c r="AH20" s="64">
        <f t="shared" si="3"/>
        <v>18</v>
      </c>
      <c r="AI20" s="48" t="str">
        <f>IFERROR(__xludf.DUMMYFUNCTION("IF(ISERROR(FIND(""&amp;"",Y20)),JOIN("" =&gt; "", JOIN("" &gt; "", ARRAYFORMULA(VLOOKUP(ARRAYFORMULA(SPLIT(INDEX(SPLIT(Y20,""=""),0,1),""+"")),$A$3:$B$27,2))), JOIN("" &amp; "", ARRAYFORMULA(VLOOKUP(ARRAYFORMULA(SPLIT(INDEX(SPLIT(Y20,""=""),0,2),""+"")),$M$3:$N$27,2)))"&amp;"),JOIN("" =&gt; "", JOIN("" &gt; "", JOIN("" / "", ARRAYFORMULA(VLOOKUP(SPLIT(INDEX(SPLIT(INDEX(SPLIT(Y20,""=""),0,1),""&amp;""),0,1), "",""),$A$3:$B$27,2))), JOIN("" &gt; "", ARRAYFORMULA(VLOOKUP(SPLIT(INDEX(SPLIT(INDEX(SPLIT(Y20,""=""),0,1),""&amp;""),0,2),""+""),$A$3:$"&amp;"B$27,2)))), JOIN("" &amp; "", ARRAYFORMULA(VLOOKUP(SPLIT(INDEX(SPLIT(Y20,""=""),0,2),""+""),$A$3:$B$27,2)))))"),"Mở mạng &gt; Click button play &gt; Vào màn hình player &gt; Không Click được vào Play trên video =&gt;  Xem đúng nội dung video &amp; Không thực hiện được play")</f>
        <v>Mở mạng &gt; Click button play &gt; Vào màn hình player &gt; Không Click được vào Play trên video =&gt;  Xem đúng nội dung video &amp; Không thực hiện được play</v>
      </c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6"/>
    </row>
    <row r="21">
      <c r="A21" s="22">
        <f t="shared" si="1"/>
        <v>19</v>
      </c>
      <c r="B21" s="65"/>
      <c r="C21" s="25"/>
      <c r="D21" s="25"/>
      <c r="E21" s="25"/>
      <c r="F21" s="25"/>
      <c r="G21" s="25"/>
      <c r="H21" s="25"/>
      <c r="I21" s="25"/>
      <c r="J21" s="25"/>
      <c r="K21" s="26"/>
      <c r="L21" s="23"/>
      <c r="M21" s="22">
        <f t="shared" si="2"/>
        <v>19</v>
      </c>
      <c r="N21" s="62"/>
      <c r="O21" s="25"/>
      <c r="P21" s="25"/>
      <c r="Q21" s="25"/>
      <c r="R21" s="25"/>
      <c r="S21" s="25"/>
      <c r="T21" s="25"/>
      <c r="U21" s="25"/>
      <c r="V21" s="25"/>
      <c r="W21" s="26"/>
      <c r="X21" s="25"/>
      <c r="Y21" s="63"/>
      <c r="Z21" s="25"/>
      <c r="AA21" s="25"/>
      <c r="AB21" s="25"/>
      <c r="AC21" s="25"/>
      <c r="AD21" s="25"/>
      <c r="AE21" s="25"/>
      <c r="AF21" s="25"/>
      <c r="AG21" s="26"/>
      <c r="AH21" s="64">
        <f t="shared" si="3"/>
        <v>19</v>
      </c>
      <c r="AI21" s="48" t="str">
        <f>IFERROR(__xludf.DUMMYFUNCTION("IF(ISERROR(FIND(""&amp;"",Y21)),JOIN("" =&gt; "", JOIN("" &gt; "", ARRAYFORMULA(VLOOKUP(ARRAYFORMULA(SPLIT(INDEX(SPLIT(Y21,""=""),0,1),""+"")),$A$3:$B$27,2))), JOIN("" &amp; "", ARRAYFORMULA(VLOOKUP(ARRAYFORMULA(SPLIT(INDEX(SPLIT(Y21,""=""),0,2),""+"")),$M$3:$N$27,2)))"&amp;"),JOIN("" =&gt; "", JOIN("" &gt; "", JOIN("" / "", ARRAYFORMULA(VLOOKUP(SPLIT(INDEX(SPLIT(INDEX(SPLIT(Y21,""=""),0,1),""&amp;""),0,1), "",""),$A$3:$B$27,2))), JOIN("" &gt; "", ARRAYFORMULA(VLOOKUP(SPLIT(INDEX(SPLIT(INDEX(SPLIT(Y21,""=""),0,1),""&amp;""),0,2),""+""),$A$3:$"&amp;"B$27,2)))), JOIN("" &amp; "", ARRAYFORMULA(VLOOKUP(SPLIT(INDEX(SPLIT(Y21,""=""),0,2),""+""),$A$3:$B$27,2)))))"),"#VALUE!")</f>
        <v>#VALUE!</v>
      </c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6"/>
    </row>
    <row r="22">
      <c r="A22" s="22">
        <f t="shared" si="1"/>
        <v>20</v>
      </c>
      <c r="B22" s="65"/>
      <c r="C22" s="25"/>
      <c r="D22" s="25"/>
      <c r="E22" s="25"/>
      <c r="F22" s="25"/>
      <c r="G22" s="25"/>
      <c r="H22" s="25"/>
      <c r="I22" s="25"/>
      <c r="J22" s="25"/>
      <c r="K22" s="26"/>
      <c r="L22" s="23"/>
      <c r="M22" s="22">
        <f t="shared" si="2"/>
        <v>20</v>
      </c>
      <c r="N22" s="62"/>
      <c r="O22" s="25"/>
      <c r="P22" s="25"/>
      <c r="Q22" s="25"/>
      <c r="R22" s="25"/>
      <c r="S22" s="25"/>
      <c r="T22" s="25"/>
      <c r="U22" s="25"/>
      <c r="V22" s="25"/>
      <c r="W22" s="26"/>
      <c r="X22" s="25"/>
      <c r="Y22" s="63"/>
      <c r="Z22" s="25"/>
      <c r="AA22" s="25"/>
      <c r="AB22" s="25"/>
      <c r="AC22" s="25"/>
      <c r="AD22" s="25"/>
      <c r="AE22" s="25"/>
      <c r="AF22" s="25"/>
      <c r="AG22" s="26"/>
      <c r="AH22" s="64">
        <f t="shared" si="3"/>
        <v>20</v>
      </c>
      <c r="AI22" s="48" t="str">
        <f>IFERROR(__xludf.DUMMYFUNCTION("IF(ISERROR(FIND(""&amp;"",Y22)),JOIN("" =&gt; "", JOIN("" &gt; "", ARRAYFORMULA(VLOOKUP(ARRAYFORMULA(SPLIT(INDEX(SPLIT(Y22,""=""),0,1),""+"")),$A$3:$B$27,2))), JOIN("" &amp; "", ARRAYFORMULA(VLOOKUP(ARRAYFORMULA(SPLIT(INDEX(SPLIT(Y22,""=""),0,2),""+"")),$M$3:$N$27,2)))"&amp;"),JOIN("" =&gt; "", JOIN("" &gt; "", JOIN("" / "", ARRAYFORMULA(VLOOKUP(SPLIT(INDEX(SPLIT(INDEX(SPLIT(Y22,""=""),0,1),""&amp;""),0,1), "",""),$A$3:$B$27,2))), JOIN("" &gt; "", ARRAYFORMULA(VLOOKUP(SPLIT(INDEX(SPLIT(INDEX(SPLIT(Y22,""=""),0,1),""&amp;""),0,2),""+""),$A$3:$"&amp;"B$27,2)))), JOIN("" &amp; "", ARRAYFORMULA(VLOOKUP(SPLIT(INDEX(SPLIT(Y22,""=""),0,2),""+""),$A$3:$B$27,2)))))"),"#VALUE!")</f>
        <v>#VALUE!</v>
      </c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6"/>
    </row>
    <row r="23">
      <c r="A23" s="22">
        <f t="shared" si="1"/>
        <v>21</v>
      </c>
      <c r="B23" s="65"/>
      <c r="C23" s="25"/>
      <c r="D23" s="25"/>
      <c r="E23" s="25"/>
      <c r="F23" s="25"/>
      <c r="G23" s="25"/>
      <c r="H23" s="25"/>
      <c r="I23" s="25"/>
      <c r="J23" s="25"/>
      <c r="K23" s="26"/>
      <c r="L23" s="23"/>
      <c r="M23" s="22">
        <f t="shared" si="2"/>
        <v>21</v>
      </c>
      <c r="N23" s="62"/>
      <c r="O23" s="25"/>
      <c r="P23" s="25"/>
      <c r="Q23" s="25"/>
      <c r="R23" s="25"/>
      <c r="S23" s="25"/>
      <c r="T23" s="25"/>
      <c r="U23" s="25"/>
      <c r="V23" s="25"/>
      <c r="W23" s="26"/>
      <c r="X23" s="25"/>
      <c r="Y23" s="63"/>
      <c r="Z23" s="25"/>
      <c r="AA23" s="25"/>
      <c r="AB23" s="25"/>
      <c r="AC23" s="25"/>
      <c r="AD23" s="25"/>
      <c r="AE23" s="25"/>
      <c r="AF23" s="25"/>
      <c r="AG23" s="26"/>
      <c r="AH23" s="64">
        <f t="shared" si="3"/>
        <v>21</v>
      </c>
      <c r="AI23" s="48" t="str">
        <f>IFERROR(__xludf.DUMMYFUNCTION("IF(ISERROR(FIND(""&amp;"",Y23)),JOIN("" =&gt; "", JOIN("" &gt; "", ARRAYFORMULA(VLOOKUP(ARRAYFORMULA(SPLIT(INDEX(SPLIT(Y23,""=""),0,1),""+"")),$A$3:$B$27,2))), JOIN("" &amp; "", ARRAYFORMULA(VLOOKUP(ARRAYFORMULA(SPLIT(INDEX(SPLIT(Y23,""=""),0,2),""+"")),$M$3:$N$27,2)))"&amp;"),JOIN("" =&gt; "", JOIN("" &gt; "", JOIN("" / "", ARRAYFORMULA(VLOOKUP(SPLIT(INDEX(SPLIT(INDEX(SPLIT(Y23,""=""),0,1),""&amp;""),0,1), "",""),$A$3:$B$27,2))), JOIN("" &gt; "", ARRAYFORMULA(VLOOKUP(SPLIT(INDEX(SPLIT(INDEX(SPLIT(Y23,""=""),0,1),""&amp;""),0,2),""+""),$A$3:$"&amp;"B$27,2)))), JOIN("" &amp; "", ARRAYFORMULA(VLOOKUP(SPLIT(INDEX(SPLIT(Y23,""=""),0,2),""+""),$A$3:$B$27,2)))))"),"#VALUE!")</f>
        <v>#VALUE!</v>
      </c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6"/>
    </row>
    <row r="24">
      <c r="A24" s="22">
        <f t="shared" si="1"/>
        <v>22</v>
      </c>
      <c r="B24" s="65"/>
      <c r="C24" s="25"/>
      <c r="D24" s="25"/>
      <c r="E24" s="25"/>
      <c r="F24" s="25"/>
      <c r="G24" s="25"/>
      <c r="H24" s="25"/>
      <c r="I24" s="25"/>
      <c r="J24" s="25"/>
      <c r="K24" s="26"/>
      <c r="L24" s="23"/>
      <c r="M24" s="22">
        <f t="shared" si="2"/>
        <v>22</v>
      </c>
      <c r="N24" s="62"/>
      <c r="O24" s="25"/>
      <c r="P24" s="25"/>
      <c r="Q24" s="25"/>
      <c r="R24" s="25"/>
      <c r="S24" s="25"/>
      <c r="T24" s="25"/>
      <c r="U24" s="25"/>
      <c r="V24" s="25"/>
      <c r="W24" s="26"/>
      <c r="X24" s="25"/>
      <c r="Y24" s="63"/>
      <c r="Z24" s="25"/>
      <c r="AA24" s="25"/>
      <c r="AB24" s="25"/>
      <c r="AC24" s="25"/>
      <c r="AD24" s="25"/>
      <c r="AE24" s="25"/>
      <c r="AF24" s="25"/>
      <c r="AG24" s="26"/>
      <c r="AH24" s="64">
        <f t="shared" si="3"/>
        <v>22</v>
      </c>
      <c r="AI24" s="48" t="str">
        <f>IFERROR(__xludf.DUMMYFUNCTION("IF(ISERROR(FIND(""&amp;"",Y24)),JOIN("" =&gt; "", JOIN("" &gt; "", ARRAYFORMULA(VLOOKUP(ARRAYFORMULA(SPLIT(INDEX(SPLIT(Y24,""=""),0,1),""+"")),$A$3:$B$27,2))), JOIN("" &amp; "", ARRAYFORMULA(VLOOKUP(ARRAYFORMULA(SPLIT(INDEX(SPLIT(Y24,""=""),0,2),""+"")),$M$3:$N$27,2)))"&amp;"),JOIN("" =&gt; "", JOIN("" &gt; "", JOIN("" / "", ARRAYFORMULA(VLOOKUP(SPLIT(INDEX(SPLIT(INDEX(SPLIT(Y24,""=""),0,1),""&amp;""),0,1), "",""),$A$3:$B$27,2))), JOIN("" &gt; "", ARRAYFORMULA(VLOOKUP(SPLIT(INDEX(SPLIT(INDEX(SPLIT(Y24,""=""),0,1),""&amp;""),0,2),""+""),$A$3:$"&amp;"B$27,2)))), JOIN("" &amp; "", ARRAYFORMULA(VLOOKUP(SPLIT(INDEX(SPLIT(Y24,""=""),0,2),""+""),$A$3:$B$27,2)))))"),"#VALUE!")</f>
        <v>#VALUE!</v>
      </c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6"/>
    </row>
    <row r="25">
      <c r="A25" s="22">
        <f t="shared" si="1"/>
        <v>23</v>
      </c>
      <c r="B25" s="65"/>
      <c r="C25" s="25"/>
      <c r="D25" s="25"/>
      <c r="E25" s="25"/>
      <c r="F25" s="25"/>
      <c r="G25" s="25"/>
      <c r="H25" s="25"/>
      <c r="I25" s="25"/>
      <c r="J25" s="25"/>
      <c r="K25" s="26"/>
      <c r="L25" s="23"/>
      <c r="M25" s="22">
        <f t="shared" si="2"/>
        <v>23</v>
      </c>
      <c r="N25" s="62"/>
      <c r="O25" s="25"/>
      <c r="P25" s="25"/>
      <c r="Q25" s="25"/>
      <c r="R25" s="25"/>
      <c r="S25" s="25"/>
      <c r="T25" s="25"/>
      <c r="U25" s="25"/>
      <c r="V25" s="25"/>
      <c r="W25" s="26"/>
      <c r="X25" s="25"/>
      <c r="Y25" s="63"/>
      <c r="Z25" s="25"/>
      <c r="AA25" s="25"/>
      <c r="AB25" s="25"/>
      <c r="AC25" s="25"/>
      <c r="AD25" s="25"/>
      <c r="AE25" s="25"/>
      <c r="AF25" s="25"/>
      <c r="AG25" s="26"/>
      <c r="AH25" s="64">
        <f t="shared" si="3"/>
        <v>23</v>
      </c>
      <c r="AI25" s="48" t="str">
        <f>IFERROR(__xludf.DUMMYFUNCTION("IF(ISERROR(FIND(""&amp;"",Y25)),JOIN("" =&gt; "", JOIN("" &gt; "", ARRAYFORMULA(VLOOKUP(ARRAYFORMULA(SPLIT(INDEX(SPLIT(Y25,""=""),0,1),""+"")),$A$3:$B$27,2))), JOIN("" &amp; "", ARRAYFORMULA(VLOOKUP(ARRAYFORMULA(SPLIT(INDEX(SPLIT(Y25,""=""),0,2),""+"")),$M$3:$N$27,2)))"&amp;"),JOIN("" =&gt; "", JOIN("" &gt; "", JOIN("" / "", ARRAYFORMULA(VLOOKUP(SPLIT(INDEX(SPLIT(INDEX(SPLIT(Y25,""=""),0,1),""&amp;""),0,1), "",""),$A$3:$B$27,2))), JOIN("" &gt; "", ARRAYFORMULA(VLOOKUP(SPLIT(INDEX(SPLIT(INDEX(SPLIT(Y25,""=""),0,1),""&amp;""),0,2),""+""),$A$3:$"&amp;"B$27,2)))), JOIN("" &amp; "", ARRAYFORMULA(VLOOKUP(SPLIT(INDEX(SPLIT(Y25,""=""),0,2),""+""),$A$3:$B$27,2)))))"),"#VALUE!")</f>
        <v>#VALUE!</v>
      </c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6"/>
    </row>
    <row r="26">
      <c r="A26" s="22">
        <f t="shared" si="1"/>
        <v>24</v>
      </c>
      <c r="B26" s="65"/>
      <c r="C26" s="25"/>
      <c r="D26" s="25"/>
      <c r="E26" s="25"/>
      <c r="F26" s="25"/>
      <c r="G26" s="25"/>
      <c r="H26" s="25"/>
      <c r="I26" s="25"/>
      <c r="J26" s="25"/>
      <c r="K26" s="26"/>
      <c r="L26" s="23"/>
      <c r="M26" s="22">
        <f t="shared" si="2"/>
        <v>24</v>
      </c>
      <c r="N26" s="62"/>
      <c r="O26" s="25"/>
      <c r="P26" s="25"/>
      <c r="Q26" s="25"/>
      <c r="R26" s="25"/>
      <c r="S26" s="25"/>
      <c r="T26" s="25"/>
      <c r="U26" s="25"/>
      <c r="V26" s="25"/>
      <c r="W26" s="26"/>
      <c r="X26" s="25"/>
      <c r="Y26" s="63"/>
      <c r="Z26" s="25"/>
      <c r="AA26" s="25"/>
      <c r="AB26" s="25"/>
      <c r="AC26" s="25"/>
      <c r="AD26" s="25"/>
      <c r="AE26" s="25"/>
      <c r="AF26" s="25"/>
      <c r="AG26" s="26"/>
      <c r="AH26" s="64">
        <f t="shared" si="3"/>
        <v>24</v>
      </c>
      <c r="AI26" s="48" t="str">
        <f>IFERROR(__xludf.DUMMYFUNCTION("IF(ISERROR(FIND(""&amp;"",Y26)),JOIN("" =&gt; "", JOIN("" &gt; "", ARRAYFORMULA(VLOOKUP(ARRAYFORMULA(SPLIT(INDEX(SPLIT(Y26,""=""),0,1),""+"")),$A$3:$B$27,2))), JOIN("" &amp; "", ARRAYFORMULA(VLOOKUP(ARRAYFORMULA(SPLIT(INDEX(SPLIT(Y26,""=""),0,2),""+"")),$M$3:$N$27,2)))"&amp;"),JOIN("" =&gt; "", JOIN("" &gt; "", JOIN("" / "", ARRAYFORMULA(VLOOKUP(SPLIT(INDEX(SPLIT(INDEX(SPLIT(Y26,""=""),0,1),""&amp;""),0,1), "",""),$A$3:$B$27,2))), JOIN("" &gt; "", ARRAYFORMULA(VLOOKUP(SPLIT(INDEX(SPLIT(INDEX(SPLIT(Y26,""=""),0,1),""&amp;""),0,2),""+""),$A$3:$"&amp;"B$27,2)))), JOIN("" &amp; "", ARRAYFORMULA(VLOOKUP(SPLIT(INDEX(SPLIT(Y26,""=""),0,2),""+""),$A$3:$B$27,2)))))"),"#VALUE!")</f>
        <v>#VALUE!</v>
      </c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6"/>
    </row>
    <row r="27">
      <c r="A27" s="22">
        <f t="shared" si="1"/>
        <v>25</v>
      </c>
      <c r="B27" s="65"/>
      <c r="C27" s="25"/>
      <c r="D27" s="25"/>
      <c r="E27" s="25"/>
      <c r="F27" s="25"/>
      <c r="G27" s="25"/>
      <c r="H27" s="25"/>
      <c r="I27" s="25"/>
      <c r="J27" s="25"/>
      <c r="K27" s="26"/>
      <c r="L27" s="23"/>
      <c r="M27" s="22">
        <f t="shared" si="2"/>
        <v>25</v>
      </c>
      <c r="N27" s="62"/>
      <c r="O27" s="25"/>
      <c r="P27" s="25"/>
      <c r="Q27" s="25"/>
      <c r="R27" s="25"/>
      <c r="S27" s="25"/>
      <c r="T27" s="25"/>
      <c r="U27" s="25"/>
      <c r="V27" s="25"/>
      <c r="W27" s="26"/>
      <c r="X27" s="25"/>
      <c r="Y27" s="63"/>
      <c r="Z27" s="25"/>
      <c r="AA27" s="25"/>
      <c r="AB27" s="25"/>
      <c r="AC27" s="25"/>
      <c r="AD27" s="25"/>
      <c r="AE27" s="25"/>
      <c r="AF27" s="25"/>
      <c r="AG27" s="26"/>
      <c r="AH27" s="64">
        <f t="shared" si="3"/>
        <v>25</v>
      </c>
      <c r="AI27" s="48" t="str">
        <f>IFERROR(__xludf.DUMMYFUNCTION("IF(ISERROR(FIND(""&amp;"",Y27)),JOIN("" =&gt; "", JOIN("" &gt; "", ARRAYFORMULA(VLOOKUP(ARRAYFORMULA(SPLIT(INDEX(SPLIT(Y27,""=""),0,1),""+"")),$A$3:$B$27,2))), JOIN("" &amp; "", ARRAYFORMULA(VLOOKUP(ARRAYFORMULA(SPLIT(INDEX(SPLIT(Y27,""=""),0,2),""+"")),$M$3:$N$27,2)))"&amp;"),JOIN("" =&gt; "", JOIN("" &gt; "", JOIN("" / "", ARRAYFORMULA(VLOOKUP(SPLIT(INDEX(SPLIT(INDEX(SPLIT(Y27,""=""),0,1),""&amp;""),0,1), "",""),$A$3:$B$27,2))), JOIN("" &gt; "", ARRAYFORMULA(VLOOKUP(SPLIT(INDEX(SPLIT(INDEX(SPLIT(Y27,""=""),0,1),""&amp;""),0,2),""+""),$A$3:$"&amp;"B$27,2)))), JOIN("" &amp; "", ARRAYFORMULA(VLOOKUP(SPLIT(INDEX(SPLIT(Y27,""=""),0,2),""+""),$A$3:$B$27,2)))))"),"#VALUE!")</f>
        <v>#VALUE!</v>
      </c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6"/>
    </row>
    <row r="28">
      <c r="A28" s="30">
        <f t="shared" si="1"/>
        <v>26</v>
      </c>
      <c r="B28" s="66"/>
      <c r="C28" s="32"/>
      <c r="D28" s="32"/>
      <c r="E28" s="32"/>
      <c r="F28" s="32"/>
      <c r="G28" s="32"/>
      <c r="H28" s="32"/>
      <c r="I28" s="32"/>
      <c r="J28" s="32"/>
      <c r="K28" s="33"/>
      <c r="L28" s="34"/>
      <c r="M28" s="30">
        <f t="shared" si="2"/>
        <v>26</v>
      </c>
      <c r="N28" s="67"/>
      <c r="O28" s="32"/>
      <c r="P28" s="32"/>
      <c r="Q28" s="32"/>
      <c r="R28" s="32"/>
      <c r="S28" s="32"/>
      <c r="T28" s="32"/>
      <c r="U28" s="32"/>
      <c r="V28" s="32"/>
      <c r="W28" s="33"/>
      <c r="X28" s="32"/>
      <c r="Y28" s="68"/>
      <c r="Z28" s="32"/>
      <c r="AA28" s="32"/>
      <c r="AB28" s="32"/>
      <c r="AC28" s="32"/>
      <c r="AD28" s="32"/>
      <c r="AE28" s="32"/>
      <c r="AF28" s="32"/>
      <c r="AG28" s="33"/>
      <c r="AH28" s="69">
        <f t="shared" si="3"/>
        <v>26</v>
      </c>
      <c r="AI28" s="48" t="str">
        <f>IFERROR(__xludf.DUMMYFUNCTION("IF(ISERROR(FIND(""&amp;"",Y28)),JOIN("" =&gt; "", JOIN("" &gt; "", ARRAYFORMULA(VLOOKUP(ARRAYFORMULA(SPLIT(INDEX(SPLIT(Y28,""=""),0,1),""+"")),$A$3:$B$27,2))), JOIN("" &amp; "", ARRAYFORMULA(VLOOKUP(ARRAYFORMULA(SPLIT(INDEX(SPLIT(Y28,""=""),0,2),""+"")),$M$3:$N$27,2)))"&amp;"),JOIN("" =&gt; "", JOIN("" &gt; "", JOIN("" / "", ARRAYFORMULA(VLOOKUP(SPLIT(INDEX(SPLIT(INDEX(SPLIT(Y28,""=""),0,1),""&amp;""),0,1), "",""),$A$3:$B$27,2))), JOIN("" &gt; "", ARRAYFORMULA(VLOOKUP(SPLIT(INDEX(SPLIT(INDEX(SPLIT(Y28,""=""),0,1),""&amp;""),0,2),""+""),$A$3:$"&amp;"B$27,2)))), JOIN("" &amp; "", ARRAYFORMULA(VLOOKUP(SPLIT(INDEX(SPLIT(Y28,""=""),0,2),""+""),$A$3:$B$27,2)))))"),"#VALUE!")</f>
        <v>#VALUE!</v>
      </c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6"/>
    </row>
  </sheetData>
  <mergeCells count="112">
    <mergeCell ref="B17:K17"/>
    <mergeCell ref="B19:K19"/>
    <mergeCell ref="B18:K18"/>
    <mergeCell ref="B28:K28"/>
    <mergeCell ref="B27:K27"/>
    <mergeCell ref="B26:K26"/>
    <mergeCell ref="B13:K13"/>
    <mergeCell ref="B12:K12"/>
    <mergeCell ref="B11:K11"/>
    <mergeCell ref="B8:K8"/>
    <mergeCell ref="B3:K3"/>
    <mergeCell ref="B4:K4"/>
    <mergeCell ref="B14:K14"/>
    <mergeCell ref="B15:K15"/>
    <mergeCell ref="B16:K16"/>
    <mergeCell ref="B22:K22"/>
    <mergeCell ref="B23:K23"/>
    <mergeCell ref="Y4:AG4"/>
    <mergeCell ref="N4:W4"/>
    <mergeCell ref="AI4:BD4"/>
    <mergeCell ref="AI5:BD5"/>
    <mergeCell ref="AI3:BD3"/>
    <mergeCell ref="AI2:BD2"/>
    <mergeCell ref="AI6:BD6"/>
    <mergeCell ref="AI7:BD7"/>
    <mergeCell ref="AI9:BD9"/>
    <mergeCell ref="AI10:BD10"/>
    <mergeCell ref="AI11:BD11"/>
    <mergeCell ref="AI12:BD12"/>
    <mergeCell ref="AI13:BD13"/>
    <mergeCell ref="AI8:BD8"/>
    <mergeCell ref="B7:K7"/>
    <mergeCell ref="B6:K6"/>
    <mergeCell ref="B5:K5"/>
    <mergeCell ref="Y3:AG3"/>
    <mergeCell ref="Y5:AG5"/>
    <mergeCell ref="N3:W3"/>
    <mergeCell ref="N5:W5"/>
    <mergeCell ref="Y2:AG2"/>
    <mergeCell ref="B2:K2"/>
    <mergeCell ref="E1:K1"/>
    <mergeCell ref="B1:D1"/>
    <mergeCell ref="N2:W2"/>
    <mergeCell ref="M1:O1"/>
    <mergeCell ref="P1:W1"/>
    <mergeCell ref="B21:K21"/>
    <mergeCell ref="B20:K20"/>
    <mergeCell ref="B10:K10"/>
    <mergeCell ref="B9:K9"/>
    <mergeCell ref="Y25:AG25"/>
    <mergeCell ref="Y28:AG28"/>
    <mergeCell ref="N28:W28"/>
    <mergeCell ref="N27:W27"/>
    <mergeCell ref="N26:W26"/>
    <mergeCell ref="N9:W9"/>
    <mergeCell ref="N12:W12"/>
    <mergeCell ref="N11:W11"/>
    <mergeCell ref="N10:W10"/>
    <mergeCell ref="N13:W13"/>
    <mergeCell ref="N6:W6"/>
    <mergeCell ref="N7:W7"/>
    <mergeCell ref="N8:W8"/>
    <mergeCell ref="Y9:AG9"/>
    <mergeCell ref="Y8:AG8"/>
    <mergeCell ref="Y10:AG10"/>
    <mergeCell ref="Y11:AG11"/>
    <mergeCell ref="Y6:AG6"/>
    <mergeCell ref="Y7:AG7"/>
    <mergeCell ref="Y16:AG16"/>
    <mergeCell ref="Y12:AG12"/>
    <mergeCell ref="Y13:AG13"/>
    <mergeCell ref="AI23:BD23"/>
    <mergeCell ref="AI22:BD22"/>
    <mergeCell ref="Y23:AG23"/>
    <mergeCell ref="Y22:AG22"/>
    <mergeCell ref="AI16:BD16"/>
    <mergeCell ref="AI17:BD17"/>
    <mergeCell ref="AI14:BD14"/>
    <mergeCell ref="AI18:BD18"/>
    <mergeCell ref="Y14:AG14"/>
    <mergeCell ref="AI21:BD21"/>
    <mergeCell ref="N24:W24"/>
    <mergeCell ref="N25:W25"/>
    <mergeCell ref="B25:K25"/>
    <mergeCell ref="B24:K24"/>
    <mergeCell ref="Y24:AG24"/>
    <mergeCell ref="N23:W23"/>
    <mergeCell ref="N22:W22"/>
    <mergeCell ref="Y21:AG21"/>
    <mergeCell ref="N21:W21"/>
    <mergeCell ref="AI19:BD19"/>
    <mergeCell ref="AI20:BD20"/>
    <mergeCell ref="AI15:BD15"/>
    <mergeCell ref="Y15:AG15"/>
    <mergeCell ref="N14:W14"/>
    <mergeCell ref="N15:W15"/>
    <mergeCell ref="Y18:AG18"/>
    <mergeCell ref="Y17:AG17"/>
    <mergeCell ref="N18:W18"/>
    <mergeCell ref="N16:W16"/>
    <mergeCell ref="N17:W17"/>
    <mergeCell ref="Y20:AG20"/>
    <mergeCell ref="Y19:AG19"/>
    <mergeCell ref="N20:W20"/>
    <mergeCell ref="N19:W19"/>
    <mergeCell ref="AI28:BD28"/>
    <mergeCell ref="AI27:BD27"/>
    <mergeCell ref="Y27:AG27"/>
    <mergeCell ref="Y26:AG26"/>
    <mergeCell ref="AI25:BD25"/>
    <mergeCell ref="AI26:BD26"/>
    <mergeCell ref="AI24:BD2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5" width="3.86"/>
    <col customWidth="1" min="56" max="56" width="3.57"/>
  </cols>
  <sheetData>
    <row r="1">
      <c r="A1" s="1"/>
      <c r="B1" s="2" t="s">
        <v>0</v>
      </c>
      <c r="C1" s="3"/>
      <c r="D1" s="4"/>
      <c r="E1" s="2" t="s">
        <v>116</v>
      </c>
      <c r="F1" s="3"/>
      <c r="G1" s="3"/>
      <c r="H1" s="3"/>
      <c r="I1" s="3"/>
      <c r="J1" s="3"/>
      <c r="K1" s="4"/>
      <c r="L1" s="1"/>
      <c r="M1" s="5" t="s">
        <v>2</v>
      </c>
      <c r="N1" s="3"/>
      <c r="O1" s="4"/>
      <c r="P1" s="6">
        <v>43111.0</v>
      </c>
      <c r="Q1" s="3"/>
      <c r="R1" s="3"/>
      <c r="S1" s="3"/>
      <c r="T1" s="3"/>
      <c r="U1" s="3"/>
      <c r="V1" s="3"/>
      <c r="W1" s="4"/>
      <c r="X1" s="7"/>
      <c r="Y1" s="8"/>
      <c r="Z1" s="8"/>
      <c r="AA1" s="8"/>
      <c r="AB1" s="8"/>
      <c r="AC1" s="8"/>
      <c r="AD1" s="8"/>
      <c r="AE1" s="8"/>
      <c r="AF1" s="8"/>
      <c r="AG1" s="8"/>
      <c r="AH1" s="9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</row>
    <row r="2">
      <c r="A2" s="1" t="s">
        <v>3</v>
      </c>
      <c r="B2" s="2" t="s">
        <v>4</v>
      </c>
      <c r="C2" s="3"/>
      <c r="D2" s="3"/>
      <c r="E2" s="3"/>
      <c r="F2" s="3"/>
      <c r="G2" s="3"/>
      <c r="H2" s="3"/>
      <c r="I2" s="3"/>
      <c r="J2" s="3"/>
      <c r="K2" s="4"/>
      <c r="L2" s="1"/>
      <c r="M2" s="1" t="s">
        <v>3</v>
      </c>
      <c r="N2" s="2" t="s">
        <v>5</v>
      </c>
      <c r="O2" s="3"/>
      <c r="P2" s="3"/>
      <c r="Q2" s="3"/>
      <c r="R2" s="3"/>
      <c r="S2" s="3"/>
      <c r="T2" s="3"/>
      <c r="U2" s="3"/>
      <c r="V2" s="3"/>
      <c r="W2" s="4"/>
      <c r="X2" s="7"/>
      <c r="Y2" s="11" t="s">
        <v>6</v>
      </c>
      <c r="Z2" s="3"/>
      <c r="AA2" s="3"/>
      <c r="AB2" s="3"/>
      <c r="AC2" s="3"/>
      <c r="AD2" s="3"/>
      <c r="AE2" s="3"/>
      <c r="AF2" s="3"/>
      <c r="AG2" s="4"/>
      <c r="AH2" s="9" t="s">
        <v>3</v>
      </c>
      <c r="AI2" s="12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4"/>
    </row>
    <row r="3">
      <c r="A3" s="13">
        <v>1.0</v>
      </c>
      <c r="B3" s="58" t="s">
        <v>117</v>
      </c>
      <c r="C3" s="15"/>
      <c r="D3" s="15"/>
      <c r="E3" s="15"/>
      <c r="F3" s="15"/>
      <c r="G3" s="15"/>
      <c r="H3" s="15"/>
      <c r="I3" s="15"/>
      <c r="J3" s="15"/>
      <c r="K3" s="16"/>
      <c r="L3" s="17"/>
      <c r="M3" s="13">
        <v>1.0</v>
      </c>
      <c r="N3" s="59" t="s">
        <v>118</v>
      </c>
      <c r="O3" s="15"/>
      <c r="P3" s="15"/>
      <c r="Q3" s="15"/>
      <c r="R3" s="15"/>
      <c r="S3" s="15"/>
      <c r="T3" s="15"/>
      <c r="U3" s="15"/>
      <c r="V3" s="15"/>
      <c r="W3" s="16"/>
      <c r="X3" s="15"/>
      <c r="Y3" s="60" t="s">
        <v>119</v>
      </c>
      <c r="Z3" s="15"/>
      <c r="AA3" s="15"/>
      <c r="AB3" s="15"/>
      <c r="AC3" s="15"/>
      <c r="AD3" s="15"/>
      <c r="AE3" s="15"/>
      <c r="AF3" s="15"/>
      <c r="AG3" s="16"/>
      <c r="AH3" s="61">
        <v>1.0</v>
      </c>
      <c r="AI3" s="48" t="str">
        <f>IFERROR(__xludf.DUMMYFUNCTION("IF(ISERROR(FIND(""&amp;"",Y3)),JOIN("" =&gt; "", JOIN("" &gt; "", ARRAYFORMULA(VLOOKUP(ARRAYFORMULA(SPLIT(INDEX(SPLIT(Y3,""=""),0,1),""+"")),$A$3:$B$27,2))), JOIN("" &amp; "", ARRAYFORMULA(VLOOKUP(ARRAYFORMULA(SPLIT(INDEX(SPLIT(Y3,""=""),0,2),""+"")),$M$3:$N$27,2)))),J"&amp;"OIN("" =&gt; "", JOIN("" &gt; "", JOIN("" / "", ARRAYFORMULA(VLOOKUP(SPLIT(INDEX(SPLIT(INDEX(SPLIT(Y3,""=""),0,1),""&amp;""),0,1), "",""),$A$3:$B$27,2))), JOIN("" &gt; "", ARRAYFORMULA(VLOOKUP(SPLIT(INDEX(SPLIT(INDEX(SPLIT(Y3,""=""),0,1),""&amp;""),0,2),""+""),$A$3:$B$27,"&amp;"2)))), JOIN("" &amp; "", ARRAYFORMULA(VLOOKUP(SPLIT(INDEX(SPLIT(Y3,""=""),0,2),""+""),$A$3:$B$27,2)))))"),"Có mạng &gt; Name đăng kí = a@gmail.com &gt; Password đăng kí =Abc123 &gt; Mật khẩu có mã hóa thành ***  &gt; Bấm đăng nhập =&gt; Mật khẩu đúng")</f>
        <v>Có mạng &gt; Name đăng kí = a@gmail.com &gt; Password đăng kí =Abc123 &gt; Mật khẩu có mã hóa thành ***  &gt; Bấm đăng nhập =&gt; Mật khẩu đúng</v>
      </c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6"/>
    </row>
    <row r="4">
      <c r="A4" s="22">
        <f t="shared" ref="A4:A28" si="1">A3+1</f>
        <v>2</v>
      </c>
      <c r="B4" s="58" t="s">
        <v>120</v>
      </c>
      <c r="C4" s="15"/>
      <c r="D4" s="15"/>
      <c r="E4" s="15"/>
      <c r="F4" s="15"/>
      <c r="G4" s="15"/>
      <c r="H4" s="15"/>
      <c r="I4" s="15"/>
      <c r="J4" s="15"/>
      <c r="K4" s="16"/>
      <c r="L4" s="23"/>
      <c r="M4" s="22">
        <f t="shared" ref="M4:M28" si="2">M3+1</f>
        <v>2</v>
      </c>
      <c r="N4" s="59" t="s">
        <v>121</v>
      </c>
      <c r="O4" s="15"/>
      <c r="P4" s="15"/>
      <c r="Q4" s="15"/>
      <c r="R4" s="15"/>
      <c r="S4" s="15"/>
      <c r="T4" s="15"/>
      <c r="U4" s="15"/>
      <c r="V4" s="15"/>
      <c r="W4" s="16"/>
      <c r="X4" s="25"/>
      <c r="Y4" s="63" t="s">
        <v>122</v>
      </c>
      <c r="Z4" s="25"/>
      <c r="AA4" s="25"/>
      <c r="AB4" s="25"/>
      <c r="AC4" s="25"/>
      <c r="AD4" s="25"/>
      <c r="AE4" s="25"/>
      <c r="AF4" s="25"/>
      <c r="AG4" s="26"/>
      <c r="AH4" s="64">
        <f t="shared" ref="AH4:AH28" si="3">AH3+1</f>
        <v>2</v>
      </c>
      <c r="AI4" s="48" t="str">
        <f>IFERROR(__xludf.DUMMYFUNCTION("IF(ISERROR(FIND(""&amp;"",Y4)),JOIN("" =&gt; "", JOIN("" &gt; "", ARRAYFORMULA(VLOOKUP(ARRAYFORMULA(SPLIT(INDEX(SPLIT(Y4,""=""),0,1),""+"")),$A$3:$B$27,2))), JOIN("" &amp; "", ARRAYFORMULA(VLOOKUP(ARRAYFORMULA(SPLIT(INDEX(SPLIT(Y4,""=""),0,2),""+"")),$M$3:$N$27,2)))),J"&amp;"OIN("" =&gt; "", JOIN("" &gt; "", JOIN("" / "", ARRAYFORMULA(VLOOKUP(SPLIT(INDEX(SPLIT(INDEX(SPLIT(Y4,""=""),0,1),""&amp;""),0,1), "",""),$A$3:$B$27,2))), JOIN("" &gt; "", ARRAYFORMULA(VLOOKUP(SPLIT(INDEX(SPLIT(INDEX(SPLIT(Y4,""=""),0,1),""&amp;""),0,2),""+""),$A$3:$B$27,"&amp;"2)))), JOIN("" &amp; "", ARRAYFORMULA(VLOOKUP(SPLIT(INDEX(SPLIT(Y4,""=""),0,2),""+""),$A$3:$B$27,2)))))"),"Có mạng &gt; Name đăng kí = a@gmail.com &gt; Password = nhiều space &gt; Bấm đăng nhập =&gt; Mật khẩu sai")</f>
        <v>Có mạng &gt; Name đăng kí = a@gmail.com &gt; Password = nhiều space &gt; Bấm đăng nhập =&gt; Mật khẩu sai</v>
      </c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6"/>
    </row>
    <row r="5">
      <c r="A5" s="22">
        <f t="shared" si="1"/>
        <v>3</v>
      </c>
      <c r="B5" s="58" t="s">
        <v>123</v>
      </c>
      <c r="C5" s="15"/>
      <c r="D5" s="15"/>
      <c r="E5" s="15"/>
      <c r="F5" s="15"/>
      <c r="G5" s="15"/>
      <c r="H5" s="15"/>
      <c r="I5" s="15"/>
      <c r="J5" s="15"/>
      <c r="K5" s="16"/>
      <c r="L5" s="23"/>
      <c r="M5" s="22">
        <f t="shared" si="2"/>
        <v>3</v>
      </c>
      <c r="N5" s="62"/>
      <c r="O5" s="25"/>
      <c r="P5" s="25"/>
      <c r="Q5" s="25"/>
      <c r="R5" s="25"/>
      <c r="S5" s="25"/>
      <c r="T5" s="25"/>
      <c r="U5" s="25"/>
      <c r="V5" s="25"/>
      <c r="W5" s="26"/>
      <c r="X5" s="25"/>
      <c r="Y5" s="63" t="s">
        <v>124</v>
      </c>
      <c r="Z5" s="25"/>
      <c r="AA5" s="25"/>
      <c r="AB5" s="25"/>
      <c r="AC5" s="25"/>
      <c r="AD5" s="25"/>
      <c r="AE5" s="25"/>
      <c r="AF5" s="25"/>
      <c r="AG5" s="26"/>
      <c r="AH5" s="64">
        <f t="shared" si="3"/>
        <v>3</v>
      </c>
      <c r="AI5" s="48" t="str">
        <f>IFERROR(__xludf.DUMMYFUNCTION("IF(ISERROR(FIND(""&amp;"",Y5)),JOIN("" =&gt; "", JOIN("" &gt; "", ARRAYFORMULA(VLOOKUP(ARRAYFORMULA(SPLIT(INDEX(SPLIT(Y5,""=""),0,1),""+"")),$A$3:$B$27,2))), JOIN("" &amp; "", ARRAYFORMULA(VLOOKUP(ARRAYFORMULA(SPLIT(INDEX(SPLIT(Y5,""=""),0,2),""+"")),$M$3:$N$27,2)))),J"&amp;"OIN("" =&gt; "", JOIN("" &gt; "", JOIN("" / "", ARRAYFORMULA(VLOOKUP(SPLIT(INDEX(SPLIT(INDEX(SPLIT(Y5,""=""),0,1),""&amp;""),0,1), "",""),$A$3:$B$27,2))), JOIN("" &gt; "", ARRAYFORMULA(VLOOKUP(SPLIT(INDEX(SPLIT(INDEX(SPLIT(Y5,""=""),0,1),""&amp;""),0,2),""+""),$A$3:$B$27,"&amp;"2)))), JOIN("" &amp; "", ARRAYFORMULA(VLOOKUP(SPLIT(INDEX(SPLIT(Y5,""=""),0,2),""+""),$A$3:$B$27,2)))))"),"Có mạng &gt; Name đăng kí = a@gmail.com &gt; Password = abc &gt; Mật khẩu có mã hóa thành ***  &gt; Bấm đăng nhập =&gt; Mật khẩu sai")</f>
        <v>Có mạng &gt; Name đăng kí = a@gmail.com &gt; Password = abc &gt; Mật khẩu có mã hóa thành ***  &gt; Bấm đăng nhập =&gt; Mật khẩu sai</v>
      </c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6"/>
    </row>
    <row r="6">
      <c r="A6" s="22">
        <f t="shared" si="1"/>
        <v>4</v>
      </c>
      <c r="B6" s="58" t="s">
        <v>125</v>
      </c>
      <c r="C6" s="15"/>
      <c r="D6" s="15"/>
      <c r="E6" s="15"/>
      <c r="F6" s="15"/>
      <c r="G6" s="15"/>
      <c r="H6" s="15"/>
      <c r="I6" s="15"/>
      <c r="J6" s="15"/>
      <c r="K6" s="16"/>
      <c r="L6" s="23"/>
      <c r="M6" s="22">
        <f t="shared" si="2"/>
        <v>4</v>
      </c>
      <c r="N6" s="62"/>
      <c r="O6" s="25"/>
      <c r="P6" s="25"/>
      <c r="Q6" s="25"/>
      <c r="R6" s="25"/>
      <c r="S6" s="25"/>
      <c r="T6" s="25"/>
      <c r="U6" s="25"/>
      <c r="V6" s="25"/>
      <c r="W6" s="26"/>
      <c r="X6" s="25"/>
      <c r="Y6" s="63" t="s">
        <v>126</v>
      </c>
      <c r="Z6" s="25"/>
      <c r="AA6" s="25"/>
      <c r="AB6" s="25"/>
      <c r="AC6" s="25"/>
      <c r="AD6" s="25"/>
      <c r="AE6" s="25"/>
      <c r="AF6" s="25"/>
      <c r="AG6" s="26"/>
      <c r="AH6" s="64">
        <f t="shared" si="3"/>
        <v>4</v>
      </c>
      <c r="AI6" s="48" t="str">
        <f>IFERROR(__xludf.DUMMYFUNCTION("IF(ISERROR(FIND(""&amp;"",Y6)),JOIN("" =&gt; "", JOIN("" &gt; "", ARRAYFORMULA(VLOOKUP(ARRAYFORMULA(SPLIT(INDEX(SPLIT(Y6,""=""),0,1),""+"")),$A$3:$B$27,2))), JOIN("" &amp; "", ARRAYFORMULA(VLOOKUP(ARRAYFORMULA(SPLIT(INDEX(SPLIT(Y6,""=""),0,2),""+"")),$M$3:$N$27,2)))),J"&amp;"OIN("" =&gt; "", JOIN("" &gt; "", JOIN("" / "", ARRAYFORMULA(VLOOKUP(SPLIT(INDEX(SPLIT(INDEX(SPLIT(Y6,""=""),0,1),""&amp;""),0,1), "",""),$A$3:$B$27,2))), JOIN("" &gt; "", ARRAYFORMULA(VLOOKUP(SPLIT(INDEX(SPLIT(INDEX(SPLIT(Y6,""=""),0,1),""&amp;""),0,2),""+""),$A$3:$B$27,"&amp;"2)))), JOIN("" &amp; "", ARRAYFORMULA(VLOOKUP(SPLIT(INDEX(SPLIT(Y6,""=""),0,2),""+""),$A$3:$B$27,2)))))"),"Có mạng &gt; Name đăng kí = a@gmail.com &gt; Password = 123 &gt; Mật khẩu có mã hóa thành ***  &gt; Bấm đăng nhập =&gt; Mật khẩu sai")</f>
        <v>Có mạng &gt; Name đăng kí = a@gmail.com &gt; Password = 123 &gt; Mật khẩu có mã hóa thành ***  &gt; Bấm đăng nhập =&gt; Mật khẩu sai</v>
      </c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6"/>
    </row>
    <row r="7">
      <c r="A7" s="22">
        <f t="shared" si="1"/>
        <v>5</v>
      </c>
      <c r="B7" s="65" t="s">
        <v>127</v>
      </c>
      <c r="C7" s="25"/>
      <c r="D7" s="25"/>
      <c r="E7" s="25"/>
      <c r="F7" s="25"/>
      <c r="G7" s="25"/>
      <c r="H7" s="25"/>
      <c r="I7" s="25"/>
      <c r="J7" s="25"/>
      <c r="K7" s="26"/>
      <c r="L7" s="23"/>
      <c r="M7" s="22">
        <f t="shared" si="2"/>
        <v>5</v>
      </c>
      <c r="N7" s="62"/>
      <c r="O7" s="25"/>
      <c r="P7" s="25"/>
      <c r="Q7" s="25"/>
      <c r="R7" s="25"/>
      <c r="S7" s="25"/>
      <c r="T7" s="25"/>
      <c r="U7" s="25"/>
      <c r="V7" s="25"/>
      <c r="W7" s="26"/>
      <c r="X7" s="25"/>
      <c r="Y7" s="63" t="s">
        <v>128</v>
      </c>
      <c r="Z7" s="25"/>
      <c r="AA7" s="25"/>
      <c r="AB7" s="25"/>
      <c r="AC7" s="25"/>
      <c r="AD7" s="25"/>
      <c r="AE7" s="25"/>
      <c r="AF7" s="25"/>
      <c r="AG7" s="26"/>
      <c r="AH7" s="64">
        <f t="shared" si="3"/>
        <v>5</v>
      </c>
      <c r="AI7" s="48" t="str">
        <f>IFERROR(__xludf.DUMMYFUNCTION("IF(ISERROR(FIND(""&amp;"",Y7)),JOIN("" =&gt; "", JOIN("" &gt; "", ARRAYFORMULA(VLOOKUP(ARRAYFORMULA(SPLIT(INDEX(SPLIT(Y7,""=""),0,1),""+"")),$A$3:$B$27,2))), JOIN("" &amp; "", ARRAYFORMULA(VLOOKUP(ARRAYFORMULA(SPLIT(INDEX(SPLIT(Y7,""=""),0,2),""+"")),$M$3:$N$27,2)))),J"&amp;"OIN("" =&gt; "", JOIN("" &gt; "", JOIN("" / "", ARRAYFORMULA(VLOOKUP(SPLIT(INDEX(SPLIT(INDEX(SPLIT(Y7,""=""),0,1),""&amp;""),0,1), "",""),$A$3:$B$27,2))), JOIN("" &gt; "", ARRAYFORMULA(VLOOKUP(SPLIT(INDEX(SPLIT(INDEX(SPLIT(Y7,""=""),0,1),""&amp;""),0,2),""+""),$A$3:$B$27,"&amp;"2)))), JOIN("" &amp; "", ARRAYFORMULA(VLOOKUP(SPLIT(INDEX(SPLIT(Y7,""=""),0,2),""+""),$A$3:$B$27,2)))))"),"Có mạng &gt; Name đăng kí = a@gmail.com &gt; Password = ^^*@# &gt; Mật khẩu có mã hóa thành ***  &gt; Bấm đăng nhập =&gt; Mật khẩu sai")</f>
        <v>Có mạng &gt; Name đăng kí = a@gmail.com &gt; Password = ^^*@# &gt; Mật khẩu có mã hóa thành ***  &gt; Bấm đăng nhập =&gt; Mật khẩu sai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6"/>
    </row>
    <row r="8">
      <c r="A8" s="22">
        <f t="shared" si="1"/>
        <v>6</v>
      </c>
      <c r="B8" s="65" t="s">
        <v>129</v>
      </c>
      <c r="C8" s="25"/>
      <c r="D8" s="25"/>
      <c r="E8" s="25"/>
      <c r="F8" s="25"/>
      <c r="G8" s="25"/>
      <c r="H8" s="25"/>
      <c r="I8" s="25"/>
      <c r="J8" s="25"/>
      <c r="K8" s="26"/>
      <c r="L8" s="23"/>
      <c r="M8" s="22">
        <f t="shared" si="2"/>
        <v>6</v>
      </c>
      <c r="N8" s="62"/>
      <c r="O8" s="25"/>
      <c r="P8" s="25"/>
      <c r="Q8" s="25"/>
      <c r="R8" s="25"/>
      <c r="S8" s="25"/>
      <c r="T8" s="25"/>
      <c r="U8" s="25"/>
      <c r="V8" s="25"/>
      <c r="W8" s="26"/>
      <c r="X8" s="25"/>
      <c r="Y8" s="63" t="s">
        <v>130</v>
      </c>
      <c r="Z8" s="25"/>
      <c r="AA8" s="25"/>
      <c r="AB8" s="25"/>
      <c r="AC8" s="25"/>
      <c r="AD8" s="25"/>
      <c r="AE8" s="25"/>
      <c r="AF8" s="25"/>
      <c r="AG8" s="26"/>
      <c r="AH8" s="64">
        <f t="shared" si="3"/>
        <v>6</v>
      </c>
      <c r="AI8" s="48" t="str">
        <f>IFERROR(__xludf.DUMMYFUNCTION("IF(ISERROR(FIND(""&amp;"",Y8)),JOIN("" =&gt; "", JOIN("" &gt; "", ARRAYFORMULA(VLOOKUP(ARRAYFORMULA(SPLIT(INDEX(SPLIT(Y8,""=""),0,1),""+"")),$A$3:$B$27,2))), JOIN("" &amp; "", ARRAYFORMULA(VLOOKUP(ARRAYFORMULA(SPLIT(INDEX(SPLIT(Y8,""=""),0,2),""+"")),$M$3:$N$27,2)))),J"&amp;"OIN("" =&gt; "", JOIN("" &gt; "", JOIN("" / "", ARRAYFORMULA(VLOOKUP(SPLIT(INDEX(SPLIT(INDEX(SPLIT(Y8,""=""),0,1),""&amp;""),0,1), "",""),$A$3:$B$27,2))), JOIN("" &gt; "", ARRAYFORMULA(VLOOKUP(SPLIT(INDEX(SPLIT(INDEX(SPLIT(Y8,""=""),0,1),""&amp;""),0,2),""+""),$A$3:$B$27,"&amp;"2)))), JOIN("" &amp; "", ARRAYFORMULA(VLOOKUP(SPLIT(INDEX(SPLIT(Y8,""=""),0,2),""+""),$A$3:$B$27,2)))))"),"Có mạng &gt; Name đăng kí = a@gmail.com &gt; Password = 123abc456deg &gt; Mật khẩu có mã hóa thành ***  &gt; Bấm đăng nhập =&gt; Mật khẩu sai")</f>
        <v>Có mạng &gt; Name đăng kí = a@gmail.com &gt; Password = 123abc456deg &gt; Mật khẩu có mã hóa thành ***  &gt; Bấm đăng nhập =&gt; Mật khẩu sai</v>
      </c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6"/>
    </row>
    <row r="9">
      <c r="A9" s="22">
        <f t="shared" si="1"/>
        <v>7</v>
      </c>
      <c r="B9" s="65" t="s">
        <v>131</v>
      </c>
      <c r="C9" s="25"/>
      <c r="D9" s="25"/>
      <c r="E9" s="25"/>
      <c r="F9" s="25"/>
      <c r="G9" s="25"/>
      <c r="H9" s="25"/>
      <c r="I9" s="25"/>
      <c r="J9" s="25"/>
      <c r="K9" s="26"/>
      <c r="L9" s="23"/>
      <c r="M9" s="22">
        <f t="shared" si="2"/>
        <v>7</v>
      </c>
      <c r="N9" s="62"/>
      <c r="O9" s="25"/>
      <c r="P9" s="25"/>
      <c r="Q9" s="25"/>
      <c r="R9" s="25"/>
      <c r="S9" s="25"/>
      <c r="T9" s="25"/>
      <c r="U9" s="25"/>
      <c r="V9" s="25"/>
      <c r="W9" s="26"/>
      <c r="X9" s="25"/>
      <c r="Y9" s="63" t="s">
        <v>132</v>
      </c>
      <c r="Z9" s="25"/>
      <c r="AA9" s="25"/>
      <c r="AB9" s="25"/>
      <c r="AC9" s="25"/>
      <c r="AD9" s="25"/>
      <c r="AE9" s="25"/>
      <c r="AF9" s="25"/>
      <c r="AG9" s="26"/>
      <c r="AH9" s="64">
        <f t="shared" si="3"/>
        <v>7</v>
      </c>
      <c r="AI9" s="48" t="str">
        <f>IFERROR(__xludf.DUMMYFUNCTION("IF(ISERROR(FIND(""&amp;"",Y9)),JOIN("" =&gt; "", JOIN("" &gt; "", ARRAYFORMULA(VLOOKUP(ARRAYFORMULA(SPLIT(INDEX(SPLIT(Y9,""=""),0,1),""+"")),$A$3:$B$27,2))), JOIN("" &amp; "", ARRAYFORMULA(VLOOKUP(ARRAYFORMULA(SPLIT(INDEX(SPLIT(Y9,""=""),0,2),""+"")),$M$3:$N$27,2)))),J"&amp;"OIN("" =&gt; "", JOIN("" &gt; "", JOIN("" / "", ARRAYFORMULA(VLOOKUP(SPLIT(INDEX(SPLIT(INDEX(SPLIT(Y9,""=""),0,1),""&amp;""),0,1), "",""),$A$3:$B$27,2))), JOIN("" &gt; "", ARRAYFORMULA(VLOOKUP(SPLIT(INDEX(SPLIT(INDEX(SPLIT(Y9,""=""),0,1),""&amp;""),0,2),""+""),$A$3:$B$27,"&amp;"2)))), JOIN("" &amp; "", ARRAYFORMULA(VLOOKUP(SPLIT(INDEX(SPLIT(Y9,""=""),0,2),""+""),$A$3:$B$27,2)))))"),"Có mạng &gt; Name đăng kí = a@gmail.com &gt; Password = 123@ &gt; Mật khẩu có mã hóa thành ***  &gt; Bấm đăng nhập =&gt; Mật khẩu sai")</f>
        <v>Có mạng &gt; Name đăng kí = a@gmail.com &gt; Password = 123@ &gt; Mật khẩu có mã hóa thành ***  &gt; Bấm đăng nhập =&gt; Mật khẩu sai</v>
      </c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6"/>
    </row>
    <row r="10">
      <c r="A10" s="22">
        <f t="shared" si="1"/>
        <v>8</v>
      </c>
      <c r="B10" s="65" t="s">
        <v>133</v>
      </c>
      <c r="C10" s="25"/>
      <c r="D10" s="25"/>
      <c r="E10" s="25"/>
      <c r="F10" s="25"/>
      <c r="G10" s="25"/>
      <c r="H10" s="25"/>
      <c r="I10" s="25"/>
      <c r="J10" s="25"/>
      <c r="K10" s="26"/>
      <c r="L10" s="23"/>
      <c r="M10" s="22">
        <f t="shared" si="2"/>
        <v>8</v>
      </c>
      <c r="N10" s="62"/>
      <c r="O10" s="25"/>
      <c r="P10" s="25"/>
      <c r="Q10" s="25"/>
      <c r="R10" s="25"/>
      <c r="S10" s="25"/>
      <c r="T10" s="25"/>
      <c r="U10" s="25"/>
      <c r="V10" s="25"/>
      <c r="W10" s="26"/>
      <c r="X10" s="25"/>
      <c r="Y10" s="63" t="s">
        <v>134</v>
      </c>
      <c r="Z10" s="25"/>
      <c r="AA10" s="25"/>
      <c r="AB10" s="25"/>
      <c r="AC10" s="25"/>
      <c r="AD10" s="25"/>
      <c r="AE10" s="25"/>
      <c r="AF10" s="25"/>
      <c r="AG10" s="26"/>
      <c r="AH10" s="64">
        <f t="shared" si="3"/>
        <v>8</v>
      </c>
      <c r="AI10" s="48" t="str">
        <f>IFERROR(__xludf.DUMMYFUNCTION("IF(ISERROR(FIND(""&amp;"",Y10)),JOIN("" =&gt; "", JOIN("" &gt; "", ARRAYFORMULA(VLOOKUP(ARRAYFORMULA(SPLIT(INDEX(SPLIT(Y10,""=""),0,1),""+"")),$A$3:$B$27,2))), JOIN("" &amp; "", ARRAYFORMULA(VLOOKUP(ARRAYFORMULA(SPLIT(INDEX(SPLIT(Y10,""=""),0,2),""+"")),$M$3:$N$27,2)))"&amp;"),JOIN("" =&gt; "", JOIN("" &gt; "", JOIN("" / "", ARRAYFORMULA(VLOOKUP(SPLIT(INDEX(SPLIT(INDEX(SPLIT(Y10,""=""),0,1),""&amp;""),0,1), "",""),$A$3:$B$27,2))), JOIN("" &gt; "", ARRAYFORMULA(VLOOKUP(SPLIT(INDEX(SPLIT(INDEX(SPLIT(Y10,""=""),0,1),""&amp;""),0,2),""+""),$A$3:$"&amp;"B$27,2)))), JOIN("" &amp; "", ARRAYFORMULA(VLOOKUP(SPLIT(INDEX(SPLIT(Y10,""=""),0,2),""+""),$A$3:$B$27,2)))))"),"Có mạng &gt; Name đăng kí = a@gmail.com &gt; Password = abc@ &gt; Mật khẩu có mã hóa thành ***  &gt; Bấm đăng nhập =&gt; Mật khẩu sai")</f>
        <v>Có mạng &gt; Name đăng kí = a@gmail.com &gt; Password = abc@ &gt; Mật khẩu có mã hóa thành ***  &gt; Bấm đăng nhập =&gt; Mật khẩu sai</v>
      </c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6"/>
    </row>
    <row r="11">
      <c r="A11" s="22">
        <f t="shared" si="1"/>
        <v>9</v>
      </c>
      <c r="B11" s="65" t="s">
        <v>135</v>
      </c>
      <c r="C11" s="25"/>
      <c r="D11" s="25"/>
      <c r="E11" s="25"/>
      <c r="F11" s="25"/>
      <c r="G11" s="25"/>
      <c r="H11" s="25"/>
      <c r="I11" s="25"/>
      <c r="J11" s="25"/>
      <c r="K11" s="26"/>
      <c r="L11" s="23"/>
      <c r="M11" s="22">
        <f t="shared" si="2"/>
        <v>9</v>
      </c>
      <c r="N11" s="62"/>
      <c r="O11" s="25"/>
      <c r="P11" s="25"/>
      <c r="Q11" s="25"/>
      <c r="R11" s="25"/>
      <c r="S11" s="25"/>
      <c r="T11" s="25"/>
      <c r="U11" s="25"/>
      <c r="V11" s="25"/>
      <c r="W11" s="26"/>
      <c r="X11" s="25"/>
      <c r="Y11" s="63"/>
      <c r="Z11" s="25"/>
      <c r="AA11" s="25"/>
      <c r="AB11" s="25"/>
      <c r="AC11" s="25"/>
      <c r="AD11" s="25"/>
      <c r="AE11" s="25"/>
      <c r="AF11" s="25"/>
      <c r="AG11" s="26"/>
      <c r="AH11" s="64">
        <f t="shared" si="3"/>
        <v>9</v>
      </c>
      <c r="AI11" s="48" t="str">
        <f>IFERROR(__xludf.DUMMYFUNCTION("IF(ISERROR(FIND(""&amp;"",Y11)),JOIN("" =&gt; "", JOIN("" &gt; "", ARRAYFORMULA(VLOOKUP(ARRAYFORMULA(SPLIT(INDEX(SPLIT(Y11,""=""),0,1),""+"")),$A$3:$B$27,2))), JOIN("" &amp; "", ARRAYFORMULA(VLOOKUP(ARRAYFORMULA(SPLIT(INDEX(SPLIT(Y11,""=""),0,2),""+"")),$M$3:$N$27,2)))"&amp;"),JOIN("" =&gt; "", JOIN("" &gt; "", JOIN("" / "", ARRAYFORMULA(VLOOKUP(SPLIT(INDEX(SPLIT(INDEX(SPLIT(Y11,""=""),0,1),""&amp;""),0,1), "",""),$A$3:$B$27,2))), JOIN("" &gt; "", ARRAYFORMULA(VLOOKUP(SPLIT(INDEX(SPLIT(INDEX(SPLIT(Y11,""=""),0,1),""&amp;""),0,2),""+""),$A$3:$"&amp;"B$27,2)))), JOIN("" &amp; "", ARRAYFORMULA(VLOOKUP(SPLIT(INDEX(SPLIT(Y11,""=""),0,2),""+""),$A$3:$B$27,2)))))"),"#VALUE!")</f>
        <v>#VALUE!</v>
      </c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6"/>
    </row>
    <row r="12">
      <c r="A12" s="22">
        <f t="shared" si="1"/>
        <v>10</v>
      </c>
      <c r="B12" s="65" t="s">
        <v>136</v>
      </c>
      <c r="C12" s="25"/>
      <c r="D12" s="25"/>
      <c r="E12" s="25"/>
      <c r="F12" s="25"/>
      <c r="G12" s="25"/>
      <c r="H12" s="25"/>
      <c r="I12" s="25"/>
      <c r="J12" s="25"/>
      <c r="K12" s="26"/>
      <c r="L12" s="23"/>
      <c r="M12" s="22">
        <f t="shared" si="2"/>
        <v>10</v>
      </c>
      <c r="N12" s="62"/>
      <c r="O12" s="25"/>
      <c r="P12" s="25"/>
      <c r="Q12" s="25"/>
      <c r="R12" s="25"/>
      <c r="S12" s="25"/>
      <c r="T12" s="25"/>
      <c r="U12" s="25"/>
      <c r="V12" s="25"/>
      <c r="W12" s="26"/>
      <c r="X12" s="25"/>
      <c r="Y12" s="63"/>
      <c r="Z12" s="25"/>
      <c r="AA12" s="25"/>
      <c r="AB12" s="25"/>
      <c r="AC12" s="25"/>
      <c r="AD12" s="25"/>
      <c r="AE12" s="25"/>
      <c r="AF12" s="25"/>
      <c r="AG12" s="26"/>
      <c r="AH12" s="64">
        <f t="shared" si="3"/>
        <v>10</v>
      </c>
      <c r="AI12" s="48" t="str">
        <f>IFERROR(__xludf.DUMMYFUNCTION("IF(ISERROR(FIND(""&amp;"",Y12)),JOIN("" =&gt; "", JOIN("" &gt; "", ARRAYFORMULA(VLOOKUP(ARRAYFORMULA(SPLIT(INDEX(SPLIT(Y12,""=""),0,1),""+"")),$A$3:$B$27,2))), JOIN("" &amp; "", ARRAYFORMULA(VLOOKUP(ARRAYFORMULA(SPLIT(INDEX(SPLIT(Y12,""=""),0,2),""+"")),$M$3:$N$27,2)))"&amp;"),JOIN("" =&gt; "", JOIN("" &gt; "", JOIN("" / "", ARRAYFORMULA(VLOOKUP(SPLIT(INDEX(SPLIT(INDEX(SPLIT(Y12,""=""),0,1),""&amp;""),0,1), "",""),$A$3:$B$27,2))), JOIN("" &gt; "", ARRAYFORMULA(VLOOKUP(SPLIT(INDEX(SPLIT(INDEX(SPLIT(Y12,""=""),0,1),""&amp;""),0,2),""+""),$A$3:$"&amp;"B$27,2)))), JOIN("" &amp; "", ARRAYFORMULA(VLOOKUP(SPLIT(INDEX(SPLIT(Y12,""=""),0,2),""+""),$A$3:$B$27,2)))))"),"#VALUE!")</f>
        <v>#VALUE!</v>
      </c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6"/>
    </row>
    <row r="13">
      <c r="A13" s="22">
        <f t="shared" si="1"/>
        <v>11</v>
      </c>
      <c r="B13" s="65" t="s">
        <v>137</v>
      </c>
      <c r="C13" s="25"/>
      <c r="D13" s="25"/>
      <c r="E13" s="25"/>
      <c r="F13" s="25"/>
      <c r="G13" s="25"/>
      <c r="H13" s="25"/>
      <c r="I13" s="25"/>
      <c r="J13" s="25"/>
      <c r="K13" s="26"/>
      <c r="L13" s="23"/>
      <c r="M13" s="22">
        <f t="shared" si="2"/>
        <v>11</v>
      </c>
      <c r="N13" s="62"/>
      <c r="O13" s="25"/>
      <c r="P13" s="25"/>
      <c r="Q13" s="25"/>
      <c r="R13" s="25"/>
      <c r="S13" s="25"/>
      <c r="T13" s="25"/>
      <c r="U13" s="25"/>
      <c r="V13" s="25"/>
      <c r="W13" s="26"/>
      <c r="X13" s="25"/>
      <c r="Y13" s="63"/>
      <c r="Z13" s="25"/>
      <c r="AA13" s="25"/>
      <c r="AB13" s="25"/>
      <c r="AC13" s="25"/>
      <c r="AD13" s="25"/>
      <c r="AE13" s="25"/>
      <c r="AF13" s="25"/>
      <c r="AG13" s="26"/>
      <c r="AH13" s="64">
        <f t="shared" si="3"/>
        <v>11</v>
      </c>
      <c r="AI13" s="48" t="str">
        <f>IFERROR(__xludf.DUMMYFUNCTION("IF(ISERROR(FIND(""&amp;"",Y13)),JOIN("" =&gt; "", JOIN("" &gt; "", ARRAYFORMULA(VLOOKUP(ARRAYFORMULA(SPLIT(INDEX(SPLIT(Y13,""=""),0,1),""+"")),$A$3:$B$27,2))), JOIN("" &amp; "", ARRAYFORMULA(VLOOKUP(ARRAYFORMULA(SPLIT(INDEX(SPLIT(Y13,""=""),0,2),""+"")),$M$3:$N$27,2)))"&amp;"),JOIN("" =&gt; "", JOIN("" &gt; "", JOIN("" / "", ARRAYFORMULA(VLOOKUP(SPLIT(INDEX(SPLIT(INDEX(SPLIT(Y13,""=""),0,1),""&amp;""),0,1), "",""),$A$3:$B$27,2))), JOIN("" &gt; "", ARRAYFORMULA(VLOOKUP(SPLIT(INDEX(SPLIT(INDEX(SPLIT(Y13,""=""),0,1),""&amp;""),0,2),""+""),$A$3:$"&amp;"B$27,2)))), JOIN("" &amp; "", ARRAYFORMULA(VLOOKUP(SPLIT(INDEX(SPLIT(Y13,""=""),0,2),""+""),$A$3:$B$27,2)))))"),"#VALUE!")</f>
        <v>#VALUE!</v>
      </c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6"/>
    </row>
    <row r="14">
      <c r="A14" s="22">
        <f t="shared" si="1"/>
        <v>12</v>
      </c>
      <c r="B14" s="65" t="s">
        <v>138</v>
      </c>
      <c r="C14" s="25"/>
      <c r="D14" s="25"/>
      <c r="E14" s="25"/>
      <c r="F14" s="25"/>
      <c r="G14" s="25"/>
      <c r="H14" s="25"/>
      <c r="I14" s="25"/>
      <c r="J14" s="25"/>
      <c r="K14" s="26"/>
      <c r="L14" s="23"/>
      <c r="M14" s="22">
        <f t="shared" si="2"/>
        <v>12</v>
      </c>
      <c r="N14" s="62"/>
      <c r="O14" s="25"/>
      <c r="P14" s="25"/>
      <c r="Q14" s="25"/>
      <c r="R14" s="25"/>
      <c r="S14" s="25"/>
      <c r="T14" s="25"/>
      <c r="U14" s="25"/>
      <c r="V14" s="25"/>
      <c r="W14" s="26"/>
      <c r="X14" s="25"/>
      <c r="Y14" s="63"/>
      <c r="Z14" s="25"/>
      <c r="AA14" s="25"/>
      <c r="AB14" s="25"/>
      <c r="AC14" s="25"/>
      <c r="AD14" s="25"/>
      <c r="AE14" s="25"/>
      <c r="AF14" s="25"/>
      <c r="AG14" s="26"/>
      <c r="AH14" s="64">
        <f t="shared" si="3"/>
        <v>12</v>
      </c>
      <c r="AI14" s="48" t="str">
        <f>IFERROR(__xludf.DUMMYFUNCTION("IF(ISERROR(FIND(""&amp;"",Y14)),JOIN("" =&gt; "", JOIN("" &gt; "", ARRAYFORMULA(VLOOKUP(ARRAYFORMULA(SPLIT(INDEX(SPLIT(Y14,""=""),0,1),""+"")),$A$3:$B$27,2))), JOIN("" &amp; "", ARRAYFORMULA(VLOOKUP(ARRAYFORMULA(SPLIT(INDEX(SPLIT(Y14,""=""),0,2),""+"")),$M$3:$N$27,2)))"&amp;"),JOIN("" =&gt; "", JOIN("" &gt; "", JOIN("" / "", ARRAYFORMULA(VLOOKUP(SPLIT(INDEX(SPLIT(INDEX(SPLIT(Y14,""=""),0,1),""&amp;""),0,1), "",""),$A$3:$B$27,2))), JOIN("" &gt; "", ARRAYFORMULA(VLOOKUP(SPLIT(INDEX(SPLIT(INDEX(SPLIT(Y14,""=""),0,1),""&amp;""),0,2),""+""),$A$3:$"&amp;"B$27,2)))), JOIN("" &amp; "", ARRAYFORMULA(VLOOKUP(SPLIT(INDEX(SPLIT(Y14,""=""),0,2),""+""),$A$3:$B$27,2)))))"),"#VALUE!")</f>
        <v>#VALUE!</v>
      </c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6"/>
    </row>
    <row r="15">
      <c r="A15" s="22">
        <f t="shared" si="1"/>
        <v>13</v>
      </c>
      <c r="B15" s="65" t="s">
        <v>139</v>
      </c>
      <c r="C15" s="25"/>
      <c r="D15" s="25"/>
      <c r="E15" s="25"/>
      <c r="F15" s="25"/>
      <c r="G15" s="25"/>
      <c r="H15" s="25"/>
      <c r="I15" s="25"/>
      <c r="J15" s="25"/>
      <c r="K15" s="26"/>
      <c r="L15" s="23"/>
      <c r="M15" s="22">
        <f t="shared" si="2"/>
        <v>13</v>
      </c>
      <c r="N15" s="62"/>
      <c r="O15" s="25"/>
      <c r="P15" s="25"/>
      <c r="Q15" s="25"/>
      <c r="R15" s="25"/>
      <c r="S15" s="25"/>
      <c r="T15" s="25"/>
      <c r="U15" s="25"/>
      <c r="V15" s="25"/>
      <c r="W15" s="26"/>
      <c r="X15" s="25"/>
      <c r="Y15" s="63"/>
      <c r="Z15" s="25"/>
      <c r="AA15" s="25"/>
      <c r="AB15" s="25"/>
      <c r="AC15" s="25"/>
      <c r="AD15" s="25"/>
      <c r="AE15" s="25"/>
      <c r="AF15" s="25"/>
      <c r="AG15" s="26"/>
      <c r="AH15" s="64">
        <f t="shared" si="3"/>
        <v>13</v>
      </c>
      <c r="AI15" s="48" t="str">
        <f>IFERROR(__xludf.DUMMYFUNCTION("IF(ISERROR(FIND(""&amp;"",Y15)),JOIN("" =&gt; "", JOIN("" &gt; "", ARRAYFORMULA(VLOOKUP(ARRAYFORMULA(SPLIT(INDEX(SPLIT(Y15,""=""),0,1),""+"")),$A$3:$B$27,2))), JOIN("" &amp; "", ARRAYFORMULA(VLOOKUP(ARRAYFORMULA(SPLIT(INDEX(SPLIT(Y15,""=""),0,2),""+"")),$M$3:$N$27,2)))"&amp;"),JOIN("" =&gt; "", JOIN("" &gt; "", JOIN("" / "", ARRAYFORMULA(VLOOKUP(SPLIT(INDEX(SPLIT(INDEX(SPLIT(Y15,""=""),0,1),""&amp;""),0,1), "",""),$A$3:$B$27,2))), JOIN("" &gt; "", ARRAYFORMULA(VLOOKUP(SPLIT(INDEX(SPLIT(INDEX(SPLIT(Y15,""=""),0,1),""&amp;""),0,2),""+""),$A$3:$"&amp;"B$27,2)))), JOIN("" &amp; "", ARRAYFORMULA(VLOOKUP(SPLIT(INDEX(SPLIT(Y15,""=""),0,2),""+""),$A$3:$B$27,2)))))"),"#VALUE!")</f>
        <v>#VALUE!</v>
      </c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6"/>
    </row>
    <row r="16">
      <c r="A16" s="22">
        <f t="shared" si="1"/>
        <v>14</v>
      </c>
      <c r="B16" s="65"/>
      <c r="C16" s="25"/>
      <c r="D16" s="25"/>
      <c r="E16" s="25"/>
      <c r="F16" s="25"/>
      <c r="G16" s="25"/>
      <c r="H16" s="25"/>
      <c r="I16" s="25"/>
      <c r="J16" s="25"/>
      <c r="K16" s="26"/>
      <c r="L16" s="23"/>
      <c r="M16" s="22">
        <f t="shared" si="2"/>
        <v>14</v>
      </c>
      <c r="N16" s="62"/>
      <c r="O16" s="25"/>
      <c r="P16" s="25"/>
      <c r="Q16" s="25"/>
      <c r="R16" s="25"/>
      <c r="S16" s="25"/>
      <c r="T16" s="25"/>
      <c r="U16" s="25"/>
      <c r="V16" s="25"/>
      <c r="W16" s="26"/>
      <c r="X16" s="25"/>
      <c r="Y16" s="63"/>
      <c r="Z16" s="25"/>
      <c r="AA16" s="25"/>
      <c r="AB16" s="25"/>
      <c r="AC16" s="25"/>
      <c r="AD16" s="25"/>
      <c r="AE16" s="25"/>
      <c r="AF16" s="25"/>
      <c r="AG16" s="26"/>
      <c r="AH16" s="64">
        <f t="shared" si="3"/>
        <v>14</v>
      </c>
      <c r="AI16" s="48" t="str">
        <f>IFERROR(__xludf.DUMMYFUNCTION("IF(ISERROR(FIND(""&amp;"",Y16)),JOIN("" =&gt; "", JOIN("" &gt; "", ARRAYFORMULA(VLOOKUP(ARRAYFORMULA(SPLIT(INDEX(SPLIT(Y16,""=""),0,1),""+"")),$A$3:$B$27,2))), JOIN("" &amp; "", ARRAYFORMULA(VLOOKUP(ARRAYFORMULA(SPLIT(INDEX(SPLIT(Y16,""=""),0,2),""+"")),$M$3:$N$27,2)))"&amp;"),JOIN("" =&gt; "", JOIN("" &gt; "", JOIN("" / "", ARRAYFORMULA(VLOOKUP(SPLIT(INDEX(SPLIT(INDEX(SPLIT(Y16,""=""),0,1),""&amp;""),0,1), "",""),$A$3:$B$27,2))), JOIN("" &gt; "", ARRAYFORMULA(VLOOKUP(SPLIT(INDEX(SPLIT(INDEX(SPLIT(Y16,""=""),0,1),""&amp;""),0,2),""+""),$A$3:$"&amp;"B$27,2)))), JOIN("" &amp; "", ARRAYFORMULA(VLOOKUP(SPLIT(INDEX(SPLIT(Y16,""=""),0,2),""+""),$A$3:$B$27,2)))))"),"#VALUE!")</f>
        <v>#VALUE!</v>
      </c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6"/>
    </row>
    <row r="17">
      <c r="A17" s="22">
        <f t="shared" si="1"/>
        <v>15</v>
      </c>
      <c r="B17" s="65"/>
      <c r="C17" s="25"/>
      <c r="D17" s="25"/>
      <c r="E17" s="25"/>
      <c r="F17" s="25"/>
      <c r="G17" s="25"/>
      <c r="H17" s="25"/>
      <c r="I17" s="25"/>
      <c r="J17" s="25"/>
      <c r="K17" s="26"/>
      <c r="L17" s="23"/>
      <c r="M17" s="22">
        <f t="shared" si="2"/>
        <v>15</v>
      </c>
      <c r="N17" s="62"/>
      <c r="O17" s="25"/>
      <c r="P17" s="25"/>
      <c r="Q17" s="25"/>
      <c r="R17" s="25"/>
      <c r="S17" s="25"/>
      <c r="T17" s="25"/>
      <c r="U17" s="25"/>
      <c r="V17" s="25"/>
      <c r="W17" s="26"/>
      <c r="X17" s="25"/>
      <c r="Y17" s="63"/>
      <c r="Z17" s="25"/>
      <c r="AA17" s="25"/>
      <c r="AB17" s="25"/>
      <c r="AC17" s="25"/>
      <c r="AD17" s="25"/>
      <c r="AE17" s="25"/>
      <c r="AF17" s="25"/>
      <c r="AG17" s="26"/>
      <c r="AH17" s="64">
        <f t="shared" si="3"/>
        <v>15</v>
      </c>
      <c r="AI17" s="48" t="str">
        <f>IFERROR(__xludf.DUMMYFUNCTION("IF(ISERROR(FIND(""&amp;"",Y17)),JOIN("" =&gt; "", JOIN("" &gt; "", ARRAYFORMULA(VLOOKUP(ARRAYFORMULA(SPLIT(INDEX(SPLIT(Y17,""=""),0,1),""+"")),$A$3:$B$27,2))), JOIN("" &amp; "", ARRAYFORMULA(VLOOKUP(ARRAYFORMULA(SPLIT(INDEX(SPLIT(Y17,""=""),0,2),""+"")),$M$3:$N$27,2)))"&amp;"),JOIN("" =&gt; "", JOIN("" &gt; "", JOIN("" / "", ARRAYFORMULA(VLOOKUP(SPLIT(INDEX(SPLIT(INDEX(SPLIT(Y17,""=""),0,1),""&amp;""),0,1), "",""),$A$3:$B$27,2))), JOIN("" &gt; "", ARRAYFORMULA(VLOOKUP(SPLIT(INDEX(SPLIT(INDEX(SPLIT(Y17,""=""),0,1),""&amp;""),0,2),""+""),$A$3:$"&amp;"B$27,2)))), JOIN("" &amp; "", ARRAYFORMULA(VLOOKUP(SPLIT(INDEX(SPLIT(Y17,""=""),0,2),""+""),$A$3:$B$27,2)))))"),"#VALUE!")</f>
        <v>#VALUE!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6"/>
    </row>
    <row r="18">
      <c r="A18" s="22">
        <f t="shared" si="1"/>
        <v>16</v>
      </c>
      <c r="B18" s="65"/>
      <c r="C18" s="25"/>
      <c r="D18" s="25"/>
      <c r="E18" s="25"/>
      <c r="F18" s="25"/>
      <c r="G18" s="25"/>
      <c r="H18" s="25"/>
      <c r="I18" s="25"/>
      <c r="J18" s="25"/>
      <c r="K18" s="26"/>
      <c r="L18" s="23"/>
      <c r="M18" s="22">
        <f t="shared" si="2"/>
        <v>16</v>
      </c>
      <c r="N18" s="62"/>
      <c r="O18" s="25"/>
      <c r="P18" s="25"/>
      <c r="Q18" s="25"/>
      <c r="R18" s="25"/>
      <c r="S18" s="25"/>
      <c r="T18" s="25"/>
      <c r="U18" s="25"/>
      <c r="V18" s="25"/>
      <c r="W18" s="26"/>
      <c r="X18" s="25"/>
      <c r="Y18" s="63"/>
      <c r="Z18" s="25"/>
      <c r="AA18" s="25"/>
      <c r="AB18" s="25"/>
      <c r="AC18" s="25"/>
      <c r="AD18" s="25"/>
      <c r="AE18" s="25"/>
      <c r="AF18" s="25"/>
      <c r="AG18" s="26"/>
      <c r="AH18" s="64">
        <f t="shared" si="3"/>
        <v>16</v>
      </c>
      <c r="AI18" s="48" t="str">
        <f>IFERROR(__xludf.DUMMYFUNCTION("IF(ISERROR(FIND(""&amp;"",Y18)),JOIN("" =&gt; "", JOIN("" &gt; "", ARRAYFORMULA(VLOOKUP(ARRAYFORMULA(SPLIT(INDEX(SPLIT(Y18,""=""),0,1),""+"")),$A$3:$B$27,2))), JOIN("" &amp; "", ARRAYFORMULA(VLOOKUP(ARRAYFORMULA(SPLIT(INDEX(SPLIT(Y18,""=""),0,2),""+"")),$M$3:$N$27,2)))"&amp;"),JOIN("" =&gt; "", JOIN("" &gt; "", JOIN("" / "", ARRAYFORMULA(VLOOKUP(SPLIT(INDEX(SPLIT(INDEX(SPLIT(Y18,""=""),0,1),""&amp;""),0,1), "",""),$A$3:$B$27,2))), JOIN("" &gt; "", ARRAYFORMULA(VLOOKUP(SPLIT(INDEX(SPLIT(INDEX(SPLIT(Y18,""=""),0,1),""&amp;""),0,2),""+""),$A$3:$"&amp;"B$27,2)))), JOIN("" &amp; "", ARRAYFORMULA(VLOOKUP(SPLIT(INDEX(SPLIT(Y18,""=""),0,2),""+""),$A$3:$B$27,2)))))"),"#VALUE!")</f>
        <v>#VALUE!</v>
      </c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6"/>
    </row>
    <row r="19">
      <c r="A19" s="22">
        <f t="shared" si="1"/>
        <v>17</v>
      </c>
      <c r="B19" s="65"/>
      <c r="C19" s="25"/>
      <c r="D19" s="25"/>
      <c r="E19" s="25"/>
      <c r="F19" s="25"/>
      <c r="G19" s="25"/>
      <c r="H19" s="25"/>
      <c r="I19" s="25"/>
      <c r="J19" s="25"/>
      <c r="K19" s="26"/>
      <c r="L19" s="23"/>
      <c r="M19" s="22">
        <f t="shared" si="2"/>
        <v>17</v>
      </c>
      <c r="N19" s="62"/>
      <c r="O19" s="25"/>
      <c r="P19" s="25"/>
      <c r="Q19" s="25"/>
      <c r="R19" s="25"/>
      <c r="S19" s="25"/>
      <c r="T19" s="25"/>
      <c r="U19" s="25"/>
      <c r="V19" s="25"/>
      <c r="W19" s="26"/>
      <c r="X19" s="25"/>
      <c r="Y19" s="63"/>
      <c r="Z19" s="25"/>
      <c r="AA19" s="25"/>
      <c r="AB19" s="25"/>
      <c r="AC19" s="25"/>
      <c r="AD19" s="25"/>
      <c r="AE19" s="25"/>
      <c r="AF19" s="25"/>
      <c r="AG19" s="26"/>
      <c r="AH19" s="64">
        <f t="shared" si="3"/>
        <v>17</v>
      </c>
      <c r="AI19" s="48" t="str">
        <f>IFERROR(__xludf.DUMMYFUNCTION("IF(ISERROR(FIND(""&amp;"",Y19)),JOIN("" =&gt; "", JOIN("" &gt; "", ARRAYFORMULA(VLOOKUP(ARRAYFORMULA(SPLIT(INDEX(SPLIT(Y19,""=""),0,1),""+"")),$A$3:$B$27,2))), JOIN("" &amp; "", ARRAYFORMULA(VLOOKUP(ARRAYFORMULA(SPLIT(INDEX(SPLIT(Y19,""=""),0,2),""+"")),$M$3:$N$27,2)))"&amp;"),JOIN("" =&gt; "", JOIN("" &gt; "", JOIN("" / "", ARRAYFORMULA(VLOOKUP(SPLIT(INDEX(SPLIT(INDEX(SPLIT(Y19,""=""),0,1),""&amp;""),0,1), "",""),$A$3:$B$27,2))), JOIN("" &gt; "", ARRAYFORMULA(VLOOKUP(SPLIT(INDEX(SPLIT(INDEX(SPLIT(Y19,""=""),0,1),""&amp;""),0,2),""+""),$A$3:$"&amp;"B$27,2)))), JOIN("" &amp; "", ARRAYFORMULA(VLOOKUP(SPLIT(INDEX(SPLIT(Y19,""=""),0,2),""+""),$A$3:$B$27,2)))))"),"#VALUE!")</f>
        <v>#VALUE!</v>
      </c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6"/>
    </row>
    <row r="20">
      <c r="A20" s="22">
        <f t="shared" si="1"/>
        <v>18</v>
      </c>
      <c r="B20" s="65"/>
      <c r="C20" s="25"/>
      <c r="D20" s="25"/>
      <c r="E20" s="25"/>
      <c r="F20" s="25"/>
      <c r="G20" s="25"/>
      <c r="H20" s="25"/>
      <c r="I20" s="25"/>
      <c r="J20" s="25"/>
      <c r="K20" s="26"/>
      <c r="L20" s="23"/>
      <c r="M20" s="22">
        <f t="shared" si="2"/>
        <v>18</v>
      </c>
      <c r="N20" s="62"/>
      <c r="O20" s="25"/>
      <c r="P20" s="25"/>
      <c r="Q20" s="25"/>
      <c r="R20" s="25"/>
      <c r="S20" s="25"/>
      <c r="T20" s="25"/>
      <c r="U20" s="25"/>
      <c r="V20" s="25"/>
      <c r="W20" s="26"/>
      <c r="X20" s="25"/>
      <c r="Y20" s="63"/>
      <c r="Z20" s="25"/>
      <c r="AA20" s="25"/>
      <c r="AB20" s="25"/>
      <c r="AC20" s="25"/>
      <c r="AD20" s="25"/>
      <c r="AE20" s="25"/>
      <c r="AF20" s="25"/>
      <c r="AG20" s="26"/>
      <c r="AH20" s="64">
        <f t="shared" si="3"/>
        <v>18</v>
      </c>
      <c r="AI20" s="48" t="str">
        <f>IFERROR(__xludf.DUMMYFUNCTION("IF(ISERROR(FIND(""&amp;"",Y20)),JOIN("" =&gt; "", JOIN("" &gt; "", ARRAYFORMULA(VLOOKUP(ARRAYFORMULA(SPLIT(INDEX(SPLIT(Y20,""=""),0,1),""+"")),$A$3:$B$27,2))), JOIN("" &amp; "", ARRAYFORMULA(VLOOKUP(ARRAYFORMULA(SPLIT(INDEX(SPLIT(Y20,""=""),0,2),""+"")),$M$3:$N$27,2)))"&amp;"),JOIN("" =&gt; "", JOIN("" &gt; "", JOIN("" / "", ARRAYFORMULA(VLOOKUP(SPLIT(INDEX(SPLIT(INDEX(SPLIT(Y20,""=""),0,1),""&amp;""),0,1), "",""),$A$3:$B$27,2))), JOIN("" &gt; "", ARRAYFORMULA(VLOOKUP(SPLIT(INDEX(SPLIT(INDEX(SPLIT(Y20,""=""),0,1),""&amp;""),0,2),""+""),$A$3:$"&amp;"B$27,2)))), JOIN("" &amp; "", ARRAYFORMULA(VLOOKUP(SPLIT(INDEX(SPLIT(Y20,""=""),0,2),""+""),$A$3:$B$27,2)))))"),"#VALUE!")</f>
        <v>#VALUE!</v>
      </c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6"/>
    </row>
    <row r="21">
      <c r="A21" s="22">
        <f t="shared" si="1"/>
        <v>19</v>
      </c>
      <c r="B21" s="65"/>
      <c r="C21" s="25"/>
      <c r="D21" s="25"/>
      <c r="E21" s="25"/>
      <c r="F21" s="25"/>
      <c r="G21" s="25"/>
      <c r="H21" s="25"/>
      <c r="I21" s="25"/>
      <c r="J21" s="25"/>
      <c r="K21" s="26"/>
      <c r="L21" s="23"/>
      <c r="M21" s="22">
        <f t="shared" si="2"/>
        <v>19</v>
      </c>
      <c r="N21" s="62"/>
      <c r="O21" s="25"/>
      <c r="P21" s="25"/>
      <c r="Q21" s="25"/>
      <c r="R21" s="25"/>
      <c r="S21" s="25"/>
      <c r="T21" s="25"/>
      <c r="U21" s="25"/>
      <c r="V21" s="25"/>
      <c r="W21" s="26"/>
      <c r="X21" s="25"/>
      <c r="Y21" s="63"/>
      <c r="Z21" s="25"/>
      <c r="AA21" s="25"/>
      <c r="AB21" s="25"/>
      <c r="AC21" s="25"/>
      <c r="AD21" s="25"/>
      <c r="AE21" s="25"/>
      <c r="AF21" s="25"/>
      <c r="AG21" s="26"/>
      <c r="AH21" s="64">
        <f t="shared" si="3"/>
        <v>19</v>
      </c>
      <c r="AI21" s="48" t="str">
        <f>IFERROR(__xludf.DUMMYFUNCTION("IF(ISERROR(FIND(""&amp;"",Y21)),JOIN("" =&gt; "", JOIN("" &gt; "", ARRAYFORMULA(VLOOKUP(ARRAYFORMULA(SPLIT(INDEX(SPLIT(Y21,""=""),0,1),""+"")),$A$3:$B$27,2))), JOIN("" &amp; "", ARRAYFORMULA(VLOOKUP(ARRAYFORMULA(SPLIT(INDEX(SPLIT(Y21,""=""),0,2),""+"")),$M$3:$N$27,2)))"&amp;"),JOIN("" =&gt; "", JOIN("" &gt; "", JOIN("" / "", ARRAYFORMULA(VLOOKUP(SPLIT(INDEX(SPLIT(INDEX(SPLIT(Y21,""=""),0,1),""&amp;""),0,1), "",""),$A$3:$B$27,2))), JOIN("" &gt; "", ARRAYFORMULA(VLOOKUP(SPLIT(INDEX(SPLIT(INDEX(SPLIT(Y21,""=""),0,1),""&amp;""),0,2),""+""),$A$3:$"&amp;"B$27,2)))), JOIN("" &amp; "", ARRAYFORMULA(VLOOKUP(SPLIT(INDEX(SPLIT(Y21,""=""),0,2),""+""),$A$3:$B$27,2)))))"),"#VALUE!")</f>
        <v>#VALUE!</v>
      </c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6"/>
    </row>
    <row r="22">
      <c r="A22" s="22">
        <f t="shared" si="1"/>
        <v>20</v>
      </c>
      <c r="B22" s="65"/>
      <c r="C22" s="25"/>
      <c r="D22" s="25"/>
      <c r="E22" s="25"/>
      <c r="F22" s="25"/>
      <c r="G22" s="25"/>
      <c r="H22" s="25"/>
      <c r="I22" s="25"/>
      <c r="J22" s="25"/>
      <c r="K22" s="26"/>
      <c r="L22" s="23"/>
      <c r="M22" s="22">
        <f t="shared" si="2"/>
        <v>20</v>
      </c>
      <c r="N22" s="62"/>
      <c r="O22" s="25"/>
      <c r="P22" s="25"/>
      <c r="Q22" s="25"/>
      <c r="R22" s="25"/>
      <c r="S22" s="25"/>
      <c r="T22" s="25"/>
      <c r="U22" s="25"/>
      <c r="V22" s="25"/>
      <c r="W22" s="26"/>
      <c r="X22" s="25"/>
      <c r="Y22" s="63"/>
      <c r="Z22" s="25"/>
      <c r="AA22" s="25"/>
      <c r="AB22" s="25"/>
      <c r="AC22" s="25"/>
      <c r="AD22" s="25"/>
      <c r="AE22" s="25"/>
      <c r="AF22" s="25"/>
      <c r="AG22" s="26"/>
      <c r="AH22" s="64">
        <f t="shared" si="3"/>
        <v>20</v>
      </c>
      <c r="AI22" s="48" t="str">
        <f>IFERROR(__xludf.DUMMYFUNCTION("IF(ISERROR(FIND(""&amp;"",Y22)),JOIN("" =&gt; "", JOIN("" &gt; "", ARRAYFORMULA(VLOOKUP(ARRAYFORMULA(SPLIT(INDEX(SPLIT(Y22,""=""),0,1),""+"")),$A$3:$B$27,2))), JOIN("" &amp; "", ARRAYFORMULA(VLOOKUP(ARRAYFORMULA(SPLIT(INDEX(SPLIT(Y22,""=""),0,2),""+"")),$M$3:$N$27,2)))"&amp;"),JOIN("" =&gt; "", JOIN("" &gt; "", JOIN("" / "", ARRAYFORMULA(VLOOKUP(SPLIT(INDEX(SPLIT(INDEX(SPLIT(Y22,""=""),0,1),""&amp;""),0,1), "",""),$A$3:$B$27,2))), JOIN("" &gt; "", ARRAYFORMULA(VLOOKUP(SPLIT(INDEX(SPLIT(INDEX(SPLIT(Y22,""=""),0,1),""&amp;""),0,2),""+""),$A$3:$"&amp;"B$27,2)))), JOIN("" &amp; "", ARRAYFORMULA(VLOOKUP(SPLIT(INDEX(SPLIT(Y22,""=""),0,2),""+""),$A$3:$B$27,2)))))"),"#VALUE!")</f>
        <v>#VALUE!</v>
      </c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6"/>
    </row>
    <row r="23">
      <c r="A23" s="22">
        <f t="shared" si="1"/>
        <v>21</v>
      </c>
      <c r="B23" s="65"/>
      <c r="C23" s="25"/>
      <c r="D23" s="25"/>
      <c r="E23" s="25"/>
      <c r="F23" s="25"/>
      <c r="G23" s="25"/>
      <c r="H23" s="25"/>
      <c r="I23" s="25"/>
      <c r="J23" s="25"/>
      <c r="K23" s="26"/>
      <c r="L23" s="23"/>
      <c r="M23" s="22">
        <f t="shared" si="2"/>
        <v>21</v>
      </c>
      <c r="N23" s="62"/>
      <c r="O23" s="25"/>
      <c r="P23" s="25"/>
      <c r="Q23" s="25"/>
      <c r="R23" s="25"/>
      <c r="S23" s="25"/>
      <c r="T23" s="25"/>
      <c r="U23" s="25"/>
      <c r="V23" s="25"/>
      <c r="W23" s="26"/>
      <c r="X23" s="25"/>
      <c r="Y23" s="63"/>
      <c r="Z23" s="25"/>
      <c r="AA23" s="25"/>
      <c r="AB23" s="25"/>
      <c r="AC23" s="25"/>
      <c r="AD23" s="25"/>
      <c r="AE23" s="25"/>
      <c r="AF23" s="25"/>
      <c r="AG23" s="26"/>
      <c r="AH23" s="64">
        <f t="shared" si="3"/>
        <v>21</v>
      </c>
      <c r="AI23" s="48" t="str">
        <f>IFERROR(__xludf.DUMMYFUNCTION("IF(ISERROR(FIND(""&amp;"",Y23)),JOIN("" =&gt; "", JOIN("" &gt; "", ARRAYFORMULA(VLOOKUP(ARRAYFORMULA(SPLIT(INDEX(SPLIT(Y23,""=""),0,1),""+"")),$A$3:$B$27,2))), JOIN("" &amp; "", ARRAYFORMULA(VLOOKUP(ARRAYFORMULA(SPLIT(INDEX(SPLIT(Y23,""=""),0,2),""+"")),$M$3:$N$27,2)))"&amp;"),JOIN("" =&gt; "", JOIN("" &gt; "", JOIN("" / "", ARRAYFORMULA(VLOOKUP(SPLIT(INDEX(SPLIT(INDEX(SPLIT(Y23,""=""),0,1),""&amp;""),0,1), "",""),$A$3:$B$27,2))), JOIN("" &gt; "", ARRAYFORMULA(VLOOKUP(SPLIT(INDEX(SPLIT(INDEX(SPLIT(Y23,""=""),0,1),""&amp;""),0,2),""+""),$A$3:$"&amp;"B$27,2)))), JOIN("" &amp; "", ARRAYFORMULA(VLOOKUP(SPLIT(INDEX(SPLIT(Y23,""=""),0,2),""+""),$A$3:$B$27,2)))))"),"#VALUE!")</f>
        <v>#VALUE!</v>
      </c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6"/>
    </row>
    <row r="24">
      <c r="A24" s="22">
        <f t="shared" si="1"/>
        <v>22</v>
      </c>
      <c r="B24" s="65"/>
      <c r="C24" s="25"/>
      <c r="D24" s="25"/>
      <c r="E24" s="25"/>
      <c r="F24" s="25"/>
      <c r="G24" s="25"/>
      <c r="H24" s="25"/>
      <c r="I24" s="25"/>
      <c r="J24" s="25"/>
      <c r="K24" s="26"/>
      <c r="L24" s="23"/>
      <c r="M24" s="22">
        <f t="shared" si="2"/>
        <v>22</v>
      </c>
      <c r="N24" s="62"/>
      <c r="O24" s="25"/>
      <c r="P24" s="25"/>
      <c r="Q24" s="25"/>
      <c r="R24" s="25"/>
      <c r="S24" s="25"/>
      <c r="T24" s="25"/>
      <c r="U24" s="25"/>
      <c r="V24" s="25"/>
      <c r="W24" s="26"/>
      <c r="X24" s="25"/>
      <c r="Y24" s="63"/>
      <c r="Z24" s="25"/>
      <c r="AA24" s="25"/>
      <c r="AB24" s="25"/>
      <c r="AC24" s="25"/>
      <c r="AD24" s="25"/>
      <c r="AE24" s="25"/>
      <c r="AF24" s="25"/>
      <c r="AG24" s="26"/>
      <c r="AH24" s="64">
        <f t="shared" si="3"/>
        <v>22</v>
      </c>
      <c r="AI24" s="48" t="str">
        <f>IFERROR(__xludf.DUMMYFUNCTION("IF(ISERROR(FIND(""&amp;"",Y24)),JOIN("" =&gt; "", JOIN("" &gt; "", ARRAYFORMULA(VLOOKUP(ARRAYFORMULA(SPLIT(INDEX(SPLIT(Y24,""=""),0,1),""+"")),$A$3:$B$27,2))), JOIN("" &amp; "", ARRAYFORMULA(VLOOKUP(ARRAYFORMULA(SPLIT(INDEX(SPLIT(Y24,""=""),0,2),""+"")),$M$3:$N$27,2)))"&amp;"),JOIN("" =&gt; "", JOIN("" &gt; "", JOIN("" / "", ARRAYFORMULA(VLOOKUP(SPLIT(INDEX(SPLIT(INDEX(SPLIT(Y24,""=""),0,1),""&amp;""),0,1), "",""),$A$3:$B$27,2))), JOIN("" &gt; "", ARRAYFORMULA(VLOOKUP(SPLIT(INDEX(SPLIT(INDEX(SPLIT(Y24,""=""),0,1),""&amp;""),0,2),""+""),$A$3:$"&amp;"B$27,2)))), JOIN("" &amp; "", ARRAYFORMULA(VLOOKUP(SPLIT(INDEX(SPLIT(Y24,""=""),0,2),""+""),$A$3:$B$27,2)))))"),"#VALUE!")</f>
        <v>#VALUE!</v>
      </c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6"/>
    </row>
    <row r="25">
      <c r="A25" s="22">
        <f t="shared" si="1"/>
        <v>23</v>
      </c>
      <c r="B25" s="65"/>
      <c r="C25" s="25"/>
      <c r="D25" s="25"/>
      <c r="E25" s="25"/>
      <c r="F25" s="25"/>
      <c r="G25" s="25"/>
      <c r="H25" s="25"/>
      <c r="I25" s="25"/>
      <c r="J25" s="25"/>
      <c r="K25" s="26"/>
      <c r="L25" s="23"/>
      <c r="M25" s="22">
        <f t="shared" si="2"/>
        <v>23</v>
      </c>
      <c r="N25" s="62"/>
      <c r="O25" s="25"/>
      <c r="P25" s="25"/>
      <c r="Q25" s="25"/>
      <c r="R25" s="25"/>
      <c r="S25" s="25"/>
      <c r="T25" s="25"/>
      <c r="U25" s="25"/>
      <c r="V25" s="25"/>
      <c r="W25" s="26"/>
      <c r="X25" s="25"/>
      <c r="Y25" s="63"/>
      <c r="Z25" s="25"/>
      <c r="AA25" s="25"/>
      <c r="AB25" s="25"/>
      <c r="AC25" s="25"/>
      <c r="AD25" s="25"/>
      <c r="AE25" s="25"/>
      <c r="AF25" s="25"/>
      <c r="AG25" s="26"/>
      <c r="AH25" s="64">
        <f t="shared" si="3"/>
        <v>23</v>
      </c>
      <c r="AI25" s="48" t="str">
        <f>IFERROR(__xludf.DUMMYFUNCTION("IF(ISERROR(FIND(""&amp;"",Y25)),JOIN("" =&gt; "", JOIN("" &gt; "", ARRAYFORMULA(VLOOKUP(ARRAYFORMULA(SPLIT(INDEX(SPLIT(Y25,""=""),0,1),""+"")),$A$3:$B$27,2))), JOIN("" &amp; "", ARRAYFORMULA(VLOOKUP(ARRAYFORMULA(SPLIT(INDEX(SPLIT(Y25,""=""),0,2),""+"")),$M$3:$N$27,2)))"&amp;"),JOIN("" =&gt; "", JOIN("" &gt; "", JOIN("" / "", ARRAYFORMULA(VLOOKUP(SPLIT(INDEX(SPLIT(INDEX(SPLIT(Y25,""=""),0,1),""&amp;""),0,1), "",""),$A$3:$B$27,2))), JOIN("" &gt; "", ARRAYFORMULA(VLOOKUP(SPLIT(INDEX(SPLIT(INDEX(SPLIT(Y25,""=""),0,1),""&amp;""),0,2),""+""),$A$3:$"&amp;"B$27,2)))), JOIN("" &amp; "", ARRAYFORMULA(VLOOKUP(SPLIT(INDEX(SPLIT(Y25,""=""),0,2),""+""),$A$3:$B$27,2)))))"),"#VALUE!")</f>
        <v>#VALUE!</v>
      </c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6"/>
    </row>
    <row r="26">
      <c r="A26" s="22">
        <f t="shared" si="1"/>
        <v>24</v>
      </c>
      <c r="B26" s="65"/>
      <c r="C26" s="25"/>
      <c r="D26" s="25"/>
      <c r="E26" s="25"/>
      <c r="F26" s="25"/>
      <c r="G26" s="25"/>
      <c r="H26" s="25"/>
      <c r="I26" s="25"/>
      <c r="J26" s="25"/>
      <c r="K26" s="26"/>
      <c r="L26" s="23"/>
      <c r="M26" s="22">
        <f t="shared" si="2"/>
        <v>24</v>
      </c>
      <c r="N26" s="62"/>
      <c r="O26" s="25"/>
      <c r="P26" s="25"/>
      <c r="Q26" s="25"/>
      <c r="R26" s="25"/>
      <c r="S26" s="25"/>
      <c r="T26" s="25"/>
      <c r="U26" s="25"/>
      <c r="V26" s="25"/>
      <c r="W26" s="26"/>
      <c r="X26" s="25"/>
      <c r="Y26" s="63"/>
      <c r="Z26" s="25"/>
      <c r="AA26" s="25"/>
      <c r="AB26" s="25"/>
      <c r="AC26" s="25"/>
      <c r="AD26" s="25"/>
      <c r="AE26" s="25"/>
      <c r="AF26" s="25"/>
      <c r="AG26" s="26"/>
      <c r="AH26" s="64">
        <f t="shared" si="3"/>
        <v>24</v>
      </c>
      <c r="AI26" s="48" t="str">
        <f>IFERROR(__xludf.DUMMYFUNCTION("IF(ISERROR(FIND(""&amp;"",Y26)),JOIN("" =&gt; "", JOIN("" &gt; "", ARRAYFORMULA(VLOOKUP(ARRAYFORMULA(SPLIT(INDEX(SPLIT(Y26,""=""),0,1),""+"")),$A$3:$B$27,2))), JOIN("" &amp; "", ARRAYFORMULA(VLOOKUP(ARRAYFORMULA(SPLIT(INDEX(SPLIT(Y26,""=""),0,2),""+"")),$M$3:$N$27,2)))"&amp;"),JOIN("" =&gt; "", JOIN("" &gt; "", JOIN("" / "", ARRAYFORMULA(VLOOKUP(SPLIT(INDEX(SPLIT(INDEX(SPLIT(Y26,""=""),0,1),""&amp;""),0,1), "",""),$A$3:$B$27,2))), JOIN("" &gt; "", ARRAYFORMULA(VLOOKUP(SPLIT(INDEX(SPLIT(INDEX(SPLIT(Y26,""=""),0,1),""&amp;""),0,2),""+""),$A$3:$"&amp;"B$27,2)))), JOIN("" &amp; "", ARRAYFORMULA(VLOOKUP(SPLIT(INDEX(SPLIT(Y26,""=""),0,2),""+""),$A$3:$B$27,2)))))"),"#VALUE!")</f>
        <v>#VALUE!</v>
      </c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6"/>
    </row>
    <row r="27">
      <c r="A27" s="22">
        <f t="shared" si="1"/>
        <v>25</v>
      </c>
      <c r="B27" s="65"/>
      <c r="C27" s="25"/>
      <c r="D27" s="25"/>
      <c r="E27" s="25"/>
      <c r="F27" s="25"/>
      <c r="G27" s="25"/>
      <c r="H27" s="25"/>
      <c r="I27" s="25"/>
      <c r="J27" s="25"/>
      <c r="K27" s="26"/>
      <c r="L27" s="23"/>
      <c r="M27" s="22">
        <f t="shared" si="2"/>
        <v>25</v>
      </c>
      <c r="N27" s="62"/>
      <c r="O27" s="25"/>
      <c r="P27" s="25"/>
      <c r="Q27" s="25"/>
      <c r="R27" s="25"/>
      <c r="S27" s="25"/>
      <c r="T27" s="25"/>
      <c r="U27" s="25"/>
      <c r="V27" s="25"/>
      <c r="W27" s="26"/>
      <c r="X27" s="25"/>
      <c r="Y27" s="63"/>
      <c r="Z27" s="25"/>
      <c r="AA27" s="25"/>
      <c r="AB27" s="25"/>
      <c r="AC27" s="25"/>
      <c r="AD27" s="25"/>
      <c r="AE27" s="25"/>
      <c r="AF27" s="25"/>
      <c r="AG27" s="26"/>
      <c r="AH27" s="64">
        <f t="shared" si="3"/>
        <v>25</v>
      </c>
      <c r="AI27" s="48" t="str">
        <f>IFERROR(__xludf.DUMMYFUNCTION("IF(ISERROR(FIND(""&amp;"",Y27)),JOIN("" =&gt; "", JOIN("" &gt; "", ARRAYFORMULA(VLOOKUP(ARRAYFORMULA(SPLIT(INDEX(SPLIT(Y27,""=""),0,1),""+"")),$A$3:$B$27,2))), JOIN("" &amp; "", ARRAYFORMULA(VLOOKUP(ARRAYFORMULA(SPLIT(INDEX(SPLIT(Y27,""=""),0,2),""+"")),$M$3:$N$27,2)))"&amp;"),JOIN("" =&gt; "", JOIN("" &gt; "", JOIN("" / "", ARRAYFORMULA(VLOOKUP(SPLIT(INDEX(SPLIT(INDEX(SPLIT(Y27,""=""),0,1),""&amp;""),0,1), "",""),$A$3:$B$27,2))), JOIN("" &gt; "", ARRAYFORMULA(VLOOKUP(SPLIT(INDEX(SPLIT(INDEX(SPLIT(Y27,""=""),0,1),""&amp;""),0,2),""+""),$A$3:$"&amp;"B$27,2)))), JOIN("" &amp; "", ARRAYFORMULA(VLOOKUP(SPLIT(INDEX(SPLIT(Y27,""=""),0,2),""+""),$A$3:$B$27,2)))))"),"#VALUE!")</f>
        <v>#VALUE!</v>
      </c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6"/>
    </row>
    <row r="28">
      <c r="A28" s="30">
        <f t="shared" si="1"/>
        <v>26</v>
      </c>
      <c r="B28" s="66"/>
      <c r="C28" s="32"/>
      <c r="D28" s="32"/>
      <c r="E28" s="32"/>
      <c r="F28" s="32"/>
      <c r="G28" s="32"/>
      <c r="H28" s="32"/>
      <c r="I28" s="32"/>
      <c r="J28" s="32"/>
      <c r="K28" s="33"/>
      <c r="L28" s="34"/>
      <c r="M28" s="30">
        <f t="shared" si="2"/>
        <v>26</v>
      </c>
      <c r="N28" s="67"/>
      <c r="O28" s="32"/>
      <c r="P28" s="32"/>
      <c r="Q28" s="32"/>
      <c r="R28" s="32"/>
      <c r="S28" s="32"/>
      <c r="T28" s="32"/>
      <c r="U28" s="32"/>
      <c r="V28" s="32"/>
      <c r="W28" s="33"/>
      <c r="X28" s="32"/>
      <c r="Y28" s="68"/>
      <c r="Z28" s="32"/>
      <c r="AA28" s="32"/>
      <c r="AB28" s="32"/>
      <c r="AC28" s="32"/>
      <c r="AD28" s="32"/>
      <c r="AE28" s="32"/>
      <c r="AF28" s="32"/>
      <c r="AG28" s="33"/>
      <c r="AH28" s="69">
        <f t="shared" si="3"/>
        <v>26</v>
      </c>
      <c r="AI28" s="48" t="str">
        <f>IFERROR(__xludf.DUMMYFUNCTION("IF(ISERROR(FIND(""&amp;"",Y28)),JOIN("" =&gt; "", JOIN("" &gt; "", ARRAYFORMULA(VLOOKUP(ARRAYFORMULA(SPLIT(INDEX(SPLIT(Y28,""=""),0,1),""+"")),$A$3:$B$27,2))), JOIN("" &amp; "", ARRAYFORMULA(VLOOKUP(ARRAYFORMULA(SPLIT(INDEX(SPLIT(Y28,""=""),0,2),""+"")),$M$3:$N$27,2)))"&amp;"),JOIN("" =&gt; "", JOIN("" &gt; "", JOIN("" / "", ARRAYFORMULA(VLOOKUP(SPLIT(INDEX(SPLIT(INDEX(SPLIT(Y28,""=""),0,1),""&amp;""),0,1), "",""),$A$3:$B$27,2))), JOIN("" &gt; "", ARRAYFORMULA(VLOOKUP(SPLIT(INDEX(SPLIT(INDEX(SPLIT(Y28,""=""),0,1),""&amp;""),0,2),""+""),$A$3:$"&amp;"B$27,2)))), JOIN("" &amp; "", ARRAYFORMULA(VLOOKUP(SPLIT(INDEX(SPLIT(Y28,""=""),0,2),""+""),$A$3:$B$27,2)))))"),"#VALUE!")</f>
        <v>#VALUE!</v>
      </c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6"/>
    </row>
  </sheetData>
  <mergeCells count="112">
    <mergeCell ref="Y27:AG27"/>
    <mergeCell ref="Y26:AG26"/>
    <mergeCell ref="N27:W27"/>
    <mergeCell ref="N26:W26"/>
    <mergeCell ref="AI26:BD26"/>
    <mergeCell ref="AI28:BD28"/>
    <mergeCell ref="AI27:BD27"/>
    <mergeCell ref="Y28:AG28"/>
    <mergeCell ref="N28:W28"/>
    <mergeCell ref="AI24:BD24"/>
    <mergeCell ref="AI25:BD25"/>
    <mergeCell ref="Y23:AG23"/>
    <mergeCell ref="Y22:AG22"/>
    <mergeCell ref="Y24:AG24"/>
    <mergeCell ref="Y25:AG25"/>
    <mergeCell ref="N24:W24"/>
    <mergeCell ref="N23:W23"/>
    <mergeCell ref="N25:W25"/>
    <mergeCell ref="AI23:BD23"/>
    <mergeCell ref="AI22:BD22"/>
    <mergeCell ref="N22:W22"/>
    <mergeCell ref="N15:W15"/>
    <mergeCell ref="Y15:AG15"/>
    <mergeCell ref="AI17:BD17"/>
    <mergeCell ref="AI15:BD15"/>
    <mergeCell ref="AI16:BD16"/>
    <mergeCell ref="AI18:BD18"/>
    <mergeCell ref="AI19:BD19"/>
    <mergeCell ref="AI20:BD20"/>
    <mergeCell ref="AI21:BD21"/>
    <mergeCell ref="AI3:BD3"/>
    <mergeCell ref="AI2:BD2"/>
    <mergeCell ref="AI12:BD12"/>
    <mergeCell ref="AI11:BD11"/>
    <mergeCell ref="AI13:BD13"/>
    <mergeCell ref="AI14:BD14"/>
    <mergeCell ref="AI4:BD4"/>
    <mergeCell ref="AI5:BD5"/>
    <mergeCell ref="AI6:BD6"/>
    <mergeCell ref="AI7:BD7"/>
    <mergeCell ref="AI8:BD8"/>
    <mergeCell ref="AI9:BD9"/>
    <mergeCell ref="AI10:BD10"/>
    <mergeCell ref="Y13:AG13"/>
    <mergeCell ref="Y14:AG14"/>
    <mergeCell ref="Y6:AG6"/>
    <mergeCell ref="Y11:AG11"/>
    <mergeCell ref="Y12:AG12"/>
    <mergeCell ref="Y7:AG7"/>
    <mergeCell ref="Y9:AG9"/>
    <mergeCell ref="Y8:AG8"/>
    <mergeCell ref="Y10:AG10"/>
    <mergeCell ref="B11:K11"/>
    <mergeCell ref="B15:K15"/>
    <mergeCell ref="B16:K16"/>
    <mergeCell ref="B13:K13"/>
    <mergeCell ref="B18:K18"/>
    <mergeCell ref="B14:K14"/>
    <mergeCell ref="B12:K12"/>
    <mergeCell ref="B17:K17"/>
    <mergeCell ref="B24:K24"/>
    <mergeCell ref="B23:K23"/>
    <mergeCell ref="B21:K21"/>
    <mergeCell ref="B22:K22"/>
    <mergeCell ref="B28:K28"/>
    <mergeCell ref="B27:K27"/>
    <mergeCell ref="B25:K25"/>
    <mergeCell ref="B26:K26"/>
    <mergeCell ref="B20:K20"/>
    <mergeCell ref="B19:K19"/>
    <mergeCell ref="B3:K3"/>
    <mergeCell ref="B2:K2"/>
    <mergeCell ref="M1:O1"/>
    <mergeCell ref="P1:W1"/>
    <mergeCell ref="B1:D1"/>
    <mergeCell ref="E1:K1"/>
    <mergeCell ref="N5:W5"/>
    <mergeCell ref="N6:W6"/>
    <mergeCell ref="N10:W10"/>
    <mergeCell ref="N11:W11"/>
    <mergeCell ref="N7:W7"/>
    <mergeCell ref="N8:W8"/>
    <mergeCell ref="N9:W9"/>
    <mergeCell ref="Y18:AG18"/>
    <mergeCell ref="Y17:AG17"/>
    <mergeCell ref="Y20:AG20"/>
    <mergeCell ref="Y21:AG21"/>
    <mergeCell ref="Y16:AG16"/>
    <mergeCell ref="Y19:AG19"/>
    <mergeCell ref="Y2:AG2"/>
    <mergeCell ref="N2:W2"/>
    <mergeCell ref="N3:W3"/>
    <mergeCell ref="Y4:AG4"/>
    <mergeCell ref="Y3:AG3"/>
    <mergeCell ref="N4:W4"/>
    <mergeCell ref="Y5:AG5"/>
    <mergeCell ref="N13:W13"/>
    <mergeCell ref="N14:W14"/>
    <mergeCell ref="N12:W12"/>
    <mergeCell ref="N19:W19"/>
    <mergeCell ref="N20:W20"/>
    <mergeCell ref="N18:W18"/>
    <mergeCell ref="N16:W16"/>
    <mergeCell ref="N21:W21"/>
    <mergeCell ref="N17:W17"/>
    <mergeCell ref="B5:K5"/>
    <mergeCell ref="B6:K6"/>
    <mergeCell ref="B10:K10"/>
    <mergeCell ref="B9:K9"/>
    <mergeCell ref="B8:K8"/>
    <mergeCell ref="B4:K4"/>
    <mergeCell ref="B7:K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5" width="3.86"/>
    <col customWidth="1" min="56" max="56" width="3.57"/>
  </cols>
  <sheetData>
    <row r="1">
      <c r="A1" s="1"/>
      <c r="B1" s="2" t="s">
        <v>0</v>
      </c>
      <c r="C1" s="3"/>
      <c r="D1" s="4"/>
      <c r="E1" s="2" t="s">
        <v>116</v>
      </c>
      <c r="F1" s="3"/>
      <c r="G1" s="3"/>
      <c r="H1" s="3"/>
      <c r="I1" s="3"/>
      <c r="J1" s="3"/>
      <c r="K1" s="4"/>
      <c r="L1" s="1"/>
      <c r="M1" s="5" t="s">
        <v>2</v>
      </c>
      <c r="N1" s="3"/>
      <c r="O1" s="4"/>
      <c r="P1" s="6">
        <v>43111.0</v>
      </c>
      <c r="Q1" s="3"/>
      <c r="R1" s="3"/>
      <c r="S1" s="3"/>
      <c r="T1" s="3"/>
      <c r="U1" s="3"/>
      <c r="V1" s="3"/>
      <c r="W1" s="4"/>
      <c r="X1" s="7"/>
      <c r="Y1" s="8"/>
      <c r="Z1" s="8"/>
      <c r="AA1" s="8"/>
      <c r="AB1" s="8"/>
      <c r="AC1" s="8"/>
      <c r="AD1" s="8"/>
      <c r="AE1" s="8"/>
      <c r="AF1" s="8"/>
      <c r="AG1" s="8"/>
      <c r="AH1" s="9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</row>
    <row r="2">
      <c r="A2" s="1" t="s">
        <v>3</v>
      </c>
      <c r="B2" s="2" t="s">
        <v>4</v>
      </c>
      <c r="C2" s="3"/>
      <c r="D2" s="3"/>
      <c r="E2" s="3"/>
      <c r="F2" s="3"/>
      <c r="G2" s="3"/>
      <c r="H2" s="3"/>
      <c r="I2" s="3"/>
      <c r="J2" s="3"/>
      <c r="K2" s="4"/>
      <c r="L2" s="1"/>
      <c r="M2" s="1" t="s">
        <v>3</v>
      </c>
      <c r="N2" s="2" t="s">
        <v>5</v>
      </c>
      <c r="O2" s="3"/>
      <c r="P2" s="3"/>
      <c r="Q2" s="3"/>
      <c r="R2" s="3"/>
      <c r="S2" s="3"/>
      <c r="T2" s="3"/>
      <c r="U2" s="3"/>
      <c r="V2" s="3"/>
      <c r="W2" s="4"/>
      <c r="X2" s="7"/>
      <c r="Y2" s="11" t="s">
        <v>6</v>
      </c>
      <c r="Z2" s="3"/>
      <c r="AA2" s="3"/>
      <c r="AB2" s="3"/>
      <c r="AC2" s="3"/>
      <c r="AD2" s="3"/>
      <c r="AE2" s="3"/>
      <c r="AF2" s="3"/>
      <c r="AG2" s="4"/>
      <c r="AH2" s="9" t="s">
        <v>3</v>
      </c>
      <c r="AI2" s="12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4"/>
    </row>
    <row r="3">
      <c r="A3" s="13">
        <v>1.0</v>
      </c>
      <c r="B3" s="58" t="s">
        <v>140</v>
      </c>
      <c r="C3" s="15"/>
      <c r="D3" s="15"/>
      <c r="E3" s="15"/>
      <c r="F3" s="15"/>
      <c r="G3" s="15"/>
      <c r="H3" s="15"/>
      <c r="I3" s="15"/>
      <c r="J3" s="15"/>
      <c r="K3" s="16"/>
      <c r="L3" s="17"/>
      <c r="M3" s="13">
        <v>1.0</v>
      </c>
      <c r="N3" s="59" t="s">
        <v>141</v>
      </c>
      <c r="O3" s="15"/>
      <c r="P3" s="15"/>
      <c r="Q3" s="15"/>
      <c r="R3" s="15"/>
      <c r="S3" s="15"/>
      <c r="T3" s="15"/>
      <c r="U3" s="15"/>
      <c r="V3" s="15"/>
      <c r="W3" s="16"/>
      <c r="X3" s="15"/>
      <c r="Y3" s="60" t="s">
        <v>142</v>
      </c>
      <c r="Z3" s="15"/>
      <c r="AA3" s="15"/>
      <c r="AB3" s="15"/>
      <c r="AC3" s="15"/>
      <c r="AD3" s="15"/>
      <c r="AE3" s="15"/>
      <c r="AF3" s="15"/>
      <c r="AG3" s="16"/>
      <c r="AH3" s="61">
        <v>1.0</v>
      </c>
      <c r="AI3" s="48" t="str">
        <f>IFERROR(__xludf.DUMMYFUNCTION("IF(ISERROR(FIND(""&amp;"",Y3)),JOIN("" =&gt; "", JOIN("" &gt; "", ARRAYFORMULA(VLOOKUP(ARRAYFORMULA(SPLIT(INDEX(SPLIT(Y3,""=""),0,1),""+"")),$A$3:$B$27,2))), JOIN("" &amp; "", ARRAYFORMULA(VLOOKUP(ARRAYFORMULA(SPLIT(INDEX(SPLIT(Y3,""=""),0,2),""+"")),$M$3:$N$27,2)))),J"&amp;"OIN("" =&gt; "", JOIN("" &gt; "", JOIN("" / "", ARRAYFORMULA(VLOOKUP(SPLIT(INDEX(SPLIT(INDEX(SPLIT(Y3,""=""),0,1),""&amp;""),0,1), "",""),$A$3:$B$27,2))), JOIN("" &gt; "", ARRAYFORMULA(VLOOKUP(SPLIT(INDEX(SPLIT(INDEX(SPLIT(Y3,""=""),0,1),""&amp;""),0,2),""+""),$A$3:$B$27,"&amp;"2)))), JOIN("" &amp; "", ARRAYFORMULA(VLOOKUP(SPLIT(INDEX(SPLIT(Y3,""=""),0,2),""+""),$A$3:$B$27,2)))))"),"Có mạng  &gt; Click button tìm kiếm =&gt; Tìm kiếm thực hiện được")</f>
        <v>Có mạng  &gt; Click button tìm kiếm =&gt; Tìm kiếm thực hiện được</v>
      </c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6"/>
    </row>
    <row r="4">
      <c r="A4" s="22">
        <f t="shared" ref="A4:A28" si="1">A3+1</f>
        <v>2</v>
      </c>
      <c r="B4" s="58" t="s">
        <v>143</v>
      </c>
      <c r="C4" s="15"/>
      <c r="D4" s="15"/>
      <c r="E4" s="15"/>
      <c r="F4" s="15"/>
      <c r="G4" s="15"/>
      <c r="H4" s="15"/>
      <c r="I4" s="15"/>
      <c r="J4" s="15"/>
      <c r="K4" s="16"/>
      <c r="L4" s="23"/>
      <c r="M4" s="22">
        <f t="shared" ref="M4:M28" si="2">M3+1</f>
        <v>2</v>
      </c>
      <c r="N4" s="59" t="s">
        <v>144</v>
      </c>
      <c r="O4" s="15"/>
      <c r="P4" s="15"/>
      <c r="Q4" s="15"/>
      <c r="R4" s="15"/>
      <c r="S4" s="15"/>
      <c r="T4" s="15"/>
      <c r="U4" s="15"/>
      <c r="V4" s="15"/>
      <c r="W4" s="16"/>
      <c r="X4" s="25"/>
      <c r="Y4" s="63" t="s">
        <v>145</v>
      </c>
      <c r="Z4" s="25"/>
      <c r="AA4" s="25"/>
      <c r="AB4" s="25"/>
      <c r="AC4" s="25"/>
      <c r="AD4" s="25"/>
      <c r="AE4" s="25"/>
      <c r="AF4" s="25"/>
      <c r="AG4" s="26"/>
      <c r="AH4" s="64">
        <f t="shared" ref="AH4:AH28" si="3">AH3+1</f>
        <v>2</v>
      </c>
      <c r="AI4" s="48" t="str">
        <f>IFERROR(__xludf.DUMMYFUNCTION("IF(ISERROR(FIND(""&amp;"",Y4)),JOIN("" =&gt; "", JOIN("" &gt; "", ARRAYFORMULA(VLOOKUP(ARRAYFORMULA(SPLIT(INDEX(SPLIT(Y4,""=""),0,1),""+"")),$A$3:$B$27,2))), JOIN("" &amp; "", ARRAYFORMULA(VLOOKUP(ARRAYFORMULA(SPLIT(INDEX(SPLIT(Y4,""=""),0,2),""+"")),$M$3:$N$27,2)))),J"&amp;"OIN("" =&gt; "", JOIN("" &gt; "", JOIN("" / "", ARRAYFORMULA(VLOOKUP(SPLIT(INDEX(SPLIT(INDEX(SPLIT(Y4,""=""),0,1),""&amp;""),0,1), "",""),$A$3:$B$27,2))), JOIN("" &gt; "", ARRAYFORMULA(VLOOKUP(SPLIT(INDEX(SPLIT(INDEX(SPLIT(Y4,""=""),0,1),""&amp;""),0,2),""+""),$A$3:$B$27,"&amp;"2)))), JOIN("" &amp; "", ARRAYFORMULA(VLOOKUP(SPLIT(INDEX(SPLIT(Y4,""=""),0,2),""+""),$A$3:$B$27,2)))))"),"Có mạng  &gt; Click button kết bạn =&gt; Kết bạn thực hiện được")</f>
        <v>Có mạng  &gt; Click button kết bạn =&gt; Kết bạn thực hiện được</v>
      </c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6"/>
    </row>
    <row r="5">
      <c r="A5" s="22">
        <f t="shared" si="1"/>
        <v>3</v>
      </c>
      <c r="B5" s="58" t="s">
        <v>146</v>
      </c>
      <c r="C5" s="15"/>
      <c r="D5" s="15"/>
      <c r="E5" s="15"/>
      <c r="F5" s="15"/>
      <c r="G5" s="15"/>
      <c r="H5" s="15"/>
      <c r="I5" s="15"/>
      <c r="J5" s="15"/>
      <c r="K5" s="16"/>
      <c r="L5" s="23"/>
      <c r="M5" s="22">
        <f t="shared" si="2"/>
        <v>3</v>
      </c>
      <c r="N5" s="62" t="s">
        <v>147</v>
      </c>
      <c r="O5" s="25"/>
      <c r="P5" s="25"/>
      <c r="Q5" s="25"/>
      <c r="R5" s="25"/>
      <c r="S5" s="25"/>
      <c r="T5" s="25"/>
      <c r="U5" s="25"/>
      <c r="V5" s="25"/>
      <c r="W5" s="26"/>
      <c r="X5" s="25"/>
      <c r="Y5" s="63" t="s">
        <v>148</v>
      </c>
      <c r="Z5" s="25"/>
      <c r="AA5" s="25"/>
      <c r="AB5" s="25"/>
      <c r="AC5" s="25"/>
      <c r="AD5" s="25"/>
      <c r="AE5" s="25"/>
      <c r="AF5" s="25"/>
      <c r="AG5" s="26"/>
      <c r="AH5" s="64">
        <f t="shared" si="3"/>
        <v>3</v>
      </c>
      <c r="AI5" s="48" t="str">
        <f>IFERROR(__xludf.DUMMYFUNCTION("IF(ISERROR(FIND(""&amp;"",Y5)),JOIN("" =&gt; "", JOIN("" &gt; "", ARRAYFORMULA(VLOOKUP(ARRAYFORMULA(SPLIT(INDEX(SPLIT(Y5,""=""),0,1),""+"")),$A$3:$B$27,2))), JOIN("" &amp; "", ARRAYFORMULA(VLOOKUP(ARRAYFORMULA(SPLIT(INDEX(SPLIT(Y5,""=""),0,2),""+"")),$M$3:$N$27,2)))),J"&amp;"OIN("" =&gt; "", JOIN("" &gt; "", JOIN("" / "", ARRAYFORMULA(VLOOKUP(SPLIT(INDEX(SPLIT(INDEX(SPLIT(Y5,""=""),0,1),""&amp;""),0,1), "",""),$A$3:$B$27,2))), JOIN("" &gt; "", ARRAYFORMULA(VLOOKUP(SPLIT(INDEX(SPLIT(INDEX(SPLIT(Y5,""=""),0,1),""&amp;""),0,2),""+""),$A$3:$B$27,"&amp;"2)))), JOIN("" &amp; "", ARRAYFORMULA(VLOOKUP(SPLIT(INDEX(SPLIT(Y5,""=""),0,2),""+""),$A$3:$B$27,2)))))"),"Có mạng  &gt; Click theo dõi =&gt; Chức năng giống bản build ")</f>
        <v>Có mạng  &gt; Click theo dõi =&gt; Chức năng giống bản build </v>
      </c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6"/>
    </row>
    <row r="6">
      <c r="A6" s="22">
        <f t="shared" si="1"/>
        <v>4</v>
      </c>
      <c r="B6" s="58" t="s">
        <v>149</v>
      </c>
      <c r="C6" s="15"/>
      <c r="D6" s="15"/>
      <c r="E6" s="15"/>
      <c r="F6" s="15"/>
      <c r="G6" s="15"/>
      <c r="H6" s="15"/>
      <c r="I6" s="15"/>
      <c r="J6" s="15"/>
      <c r="K6" s="16"/>
      <c r="L6" s="23"/>
      <c r="M6" s="22">
        <f t="shared" si="2"/>
        <v>4</v>
      </c>
      <c r="N6" s="62" t="s">
        <v>150</v>
      </c>
      <c r="O6" s="25"/>
      <c r="P6" s="25"/>
      <c r="Q6" s="25"/>
      <c r="R6" s="25"/>
      <c r="S6" s="25"/>
      <c r="T6" s="25"/>
      <c r="U6" s="25"/>
      <c r="V6" s="25"/>
      <c r="W6" s="26"/>
      <c r="X6" s="25"/>
      <c r="Y6" s="63" t="s">
        <v>151</v>
      </c>
      <c r="Z6" s="25"/>
      <c r="AA6" s="25"/>
      <c r="AB6" s="25"/>
      <c r="AC6" s="25"/>
      <c r="AD6" s="25"/>
      <c r="AE6" s="25"/>
      <c r="AF6" s="25"/>
      <c r="AG6" s="26"/>
      <c r="AH6" s="64">
        <f t="shared" si="3"/>
        <v>4</v>
      </c>
      <c r="AI6" s="48" t="str">
        <f>IFERROR(__xludf.DUMMYFUNCTION("IF(ISERROR(FIND(""&amp;"",Y6)),JOIN("" =&gt; "", JOIN("" &gt; "", ARRAYFORMULA(VLOOKUP(ARRAYFORMULA(SPLIT(INDEX(SPLIT(Y6,""=""),0,1),""+"")),$A$3:$B$27,2))), JOIN("" &amp; "", ARRAYFORMULA(VLOOKUP(ARRAYFORMULA(SPLIT(INDEX(SPLIT(Y6,""=""),0,2),""+"")),$M$3:$N$27,2)))),J"&amp;"OIN("" =&gt; "", JOIN("" &gt; "", JOIN("" / "", ARRAYFORMULA(VLOOKUP(SPLIT(INDEX(SPLIT(INDEX(SPLIT(Y6,""=""),0,1),""&amp;""),0,1), "",""),$A$3:$B$27,2))), JOIN("" &gt; "", ARRAYFORMULA(VLOOKUP(SPLIT(INDEX(SPLIT(INDEX(SPLIT(Y6,""=""),0,1),""&amp;""),0,2),""+""),$A$3:$B$27,"&amp;"2)))), JOIN("" &amp; "", ARRAYFORMULA(VLOOKUP(SPLIT(INDEX(SPLIT(Y6,""=""),0,2),""+""),$A$3:$B$27,2)))))"),"Có mạng  &gt; Click mọi người =&gt; Chức năng giống bản build ")</f>
        <v>Có mạng  &gt; Click mọi người =&gt; Chức năng giống bản build </v>
      </c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6"/>
    </row>
    <row r="7">
      <c r="A7" s="22">
        <f t="shared" si="1"/>
        <v>5</v>
      </c>
      <c r="B7" s="62" t="s">
        <v>152</v>
      </c>
      <c r="C7" s="25"/>
      <c r="D7" s="25"/>
      <c r="E7" s="25"/>
      <c r="F7" s="25"/>
      <c r="G7" s="25"/>
      <c r="H7" s="25"/>
      <c r="I7" s="25"/>
      <c r="J7" s="25"/>
      <c r="K7" s="26"/>
      <c r="L7" s="23"/>
      <c r="M7" s="22">
        <f t="shared" si="2"/>
        <v>5</v>
      </c>
      <c r="N7" s="62" t="s">
        <v>153</v>
      </c>
      <c r="O7" s="25"/>
      <c r="P7" s="25"/>
      <c r="Q7" s="25"/>
      <c r="R7" s="25"/>
      <c r="S7" s="25"/>
      <c r="T7" s="25"/>
      <c r="U7" s="25"/>
      <c r="V7" s="25"/>
      <c r="W7" s="26"/>
      <c r="X7" s="25"/>
      <c r="Y7" s="63" t="s">
        <v>154</v>
      </c>
      <c r="Z7" s="25"/>
      <c r="AA7" s="25"/>
      <c r="AB7" s="25"/>
      <c r="AC7" s="25"/>
      <c r="AD7" s="25"/>
      <c r="AE7" s="25"/>
      <c r="AF7" s="25"/>
      <c r="AG7" s="26"/>
      <c r="AH7" s="64">
        <f t="shared" si="3"/>
        <v>5</v>
      </c>
      <c r="AI7" s="48" t="str">
        <f>IFERROR(__xludf.DUMMYFUNCTION("IF(ISERROR(FIND(""&amp;"",Y7)),JOIN("" =&gt; "", JOIN("" &gt; "", ARRAYFORMULA(VLOOKUP(ARRAYFORMULA(SPLIT(INDEX(SPLIT(Y7,""=""),0,1),""+"")),$A$3:$B$27,2))), JOIN("" &amp; "", ARRAYFORMULA(VLOOKUP(ARRAYFORMULA(SPLIT(INDEX(SPLIT(Y7,""=""),0,2),""+"")),$M$3:$N$27,2)))),J"&amp;"OIN("" =&gt; "", JOIN("" &gt; "", JOIN("" / "", ARRAYFORMULA(VLOOKUP(SPLIT(INDEX(SPLIT(INDEX(SPLIT(Y7,""=""),0,1),""&amp;""),0,1), "",""),$A$3:$B$27,2))), JOIN("" &gt; "", ARRAYFORMULA(VLOOKUP(SPLIT(INDEX(SPLIT(INDEX(SPLIT(Y7,""=""),0,1),""&amp;""),0,2),""+""),$A$3:$B$27,"&amp;"2)))), JOIN("" &amp; "", ARRAYFORMULA(VLOOKUP(SPLIT(INDEX(SPLIT(Y7,""=""),0,2),""+""),$A$3:$B$27,2)))))"),"Có mạng  &gt; Click mọi người =&gt; Điểm xếp hạng đúng ")</f>
        <v>Có mạng  &gt; Click mọi người =&gt; Điểm xếp hạng đúng 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6"/>
    </row>
    <row r="8">
      <c r="A8" s="22">
        <f t="shared" si="1"/>
        <v>6</v>
      </c>
      <c r="B8" s="62" t="s">
        <v>155</v>
      </c>
      <c r="C8" s="25"/>
      <c r="D8" s="25"/>
      <c r="E8" s="25"/>
      <c r="F8" s="25"/>
      <c r="G8" s="25"/>
      <c r="H8" s="25"/>
      <c r="I8" s="25"/>
      <c r="J8" s="25"/>
      <c r="K8" s="26"/>
      <c r="L8" s="23"/>
      <c r="M8" s="22">
        <f t="shared" si="2"/>
        <v>6</v>
      </c>
      <c r="N8" s="62" t="s">
        <v>156</v>
      </c>
      <c r="O8" s="25"/>
      <c r="P8" s="25"/>
      <c r="Q8" s="25"/>
      <c r="R8" s="25"/>
      <c r="S8" s="25"/>
      <c r="T8" s="25"/>
      <c r="U8" s="25"/>
      <c r="V8" s="25"/>
      <c r="W8" s="26"/>
      <c r="X8" s="25"/>
      <c r="Y8" s="63" t="s">
        <v>157</v>
      </c>
      <c r="Z8" s="25"/>
      <c r="AA8" s="25"/>
      <c r="AB8" s="25"/>
      <c r="AC8" s="25"/>
      <c r="AD8" s="25"/>
      <c r="AE8" s="25"/>
      <c r="AF8" s="25"/>
      <c r="AG8" s="26"/>
      <c r="AH8" s="64">
        <f t="shared" si="3"/>
        <v>6</v>
      </c>
      <c r="AI8" s="48" t="str">
        <f>IFERROR(__xludf.DUMMYFUNCTION("IF(ISERROR(FIND(""&amp;"",Y8)),JOIN("" =&gt; "", JOIN("" &gt; "", ARRAYFORMULA(VLOOKUP(ARRAYFORMULA(SPLIT(INDEX(SPLIT(Y8,""=""),0,1),""+"")),$A$3:$B$27,2))), JOIN("" &amp; "", ARRAYFORMULA(VLOOKUP(ARRAYFORMULA(SPLIT(INDEX(SPLIT(Y8,""=""),0,2),""+"")),$M$3:$N$27,2)))),J"&amp;"OIN("" =&gt; "", JOIN("" &gt; "", JOIN("" / "", ARRAYFORMULA(VLOOKUP(SPLIT(INDEX(SPLIT(INDEX(SPLIT(Y8,""=""),0,1),""&amp;""),0,1), "",""),$A$3:$B$27,2))), JOIN("" &gt; "", ARRAYFORMULA(VLOOKUP(SPLIT(INDEX(SPLIT(INDEX(SPLIT(Y8,""=""),0,1),""&amp;""),0,2),""+""),$A$3:$B$27,"&amp;"2)))), JOIN("" &amp; "", ARRAYFORMULA(VLOOKUP(SPLIT(INDEX(SPLIT(Y8,""=""),0,2),""+""),$A$3:$B$27,2)))))"),"Có mạng  &gt; Click theo dõi =&gt; Được cập nhật ")</f>
        <v>Có mạng  &gt; Click theo dõi =&gt; Được cập nhật </v>
      </c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6"/>
    </row>
    <row r="9">
      <c r="A9" s="22">
        <f t="shared" si="1"/>
        <v>7</v>
      </c>
      <c r="B9" s="65"/>
      <c r="C9" s="25"/>
      <c r="D9" s="25"/>
      <c r="E9" s="25"/>
      <c r="F9" s="25"/>
      <c r="G9" s="25"/>
      <c r="H9" s="25"/>
      <c r="I9" s="25"/>
      <c r="J9" s="25"/>
      <c r="K9" s="26"/>
      <c r="L9" s="23"/>
      <c r="M9" s="22">
        <f t="shared" si="2"/>
        <v>7</v>
      </c>
      <c r="N9" s="62" t="s">
        <v>158</v>
      </c>
      <c r="O9" s="25"/>
      <c r="P9" s="25"/>
      <c r="Q9" s="25"/>
      <c r="R9" s="25"/>
      <c r="S9" s="25"/>
      <c r="T9" s="25"/>
      <c r="U9" s="25"/>
      <c r="V9" s="25"/>
      <c r="W9" s="26"/>
      <c r="X9" s="25"/>
      <c r="Y9" s="63" t="s">
        <v>159</v>
      </c>
      <c r="Z9" s="25"/>
      <c r="AA9" s="25"/>
      <c r="AB9" s="25"/>
      <c r="AC9" s="25"/>
      <c r="AD9" s="25"/>
      <c r="AE9" s="25"/>
      <c r="AF9" s="25"/>
      <c r="AG9" s="26"/>
      <c r="AH9" s="64">
        <f t="shared" si="3"/>
        <v>7</v>
      </c>
      <c r="AI9" s="48" t="str">
        <f>IFERROR(__xludf.DUMMYFUNCTION("IF(ISERROR(FIND(""&amp;"",Y9)),JOIN("" =&gt; "", JOIN("" &gt; "", ARRAYFORMULA(VLOOKUP(ARRAYFORMULA(SPLIT(INDEX(SPLIT(Y9,""=""),0,1),""+"")),$A$3:$B$27,2))), JOIN("" &amp; "", ARRAYFORMULA(VLOOKUP(ARRAYFORMULA(SPLIT(INDEX(SPLIT(Y9,""=""),0,2),""+"")),$M$3:$N$27,2)))),J"&amp;"OIN("" =&gt; "", JOIN("" &gt; "", JOIN("" / "", ARRAYFORMULA(VLOOKUP(SPLIT(INDEX(SPLIT(INDEX(SPLIT(Y9,""=""),0,1),""&amp;""),0,1), "",""),$A$3:$B$27,2))), JOIN("" &gt; "", ARRAYFORMULA(VLOOKUP(SPLIT(INDEX(SPLIT(INDEX(SPLIT(Y9,""=""),0,1),""&amp;""),0,2),""+""),$A$3:$B$27,"&amp;"2)))), JOIN("" &amp; "", ARRAYFORMULA(VLOOKUP(SPLIT(INDEX(SPLIT(Y9,""=""),0,2),""+""),$A$3:$B$27,2)))))"),"Có mạng  &gt; Click mọi người =&gt; Được cập nhật ")</f>
        <v>Có mạng  &gt; Click mọi người =&gt; Được cập nhật </v>
      </c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6"/>
    </row>
    <row r="10">
      <c r="A10" s="22">
        <f t="shared" si="1"/>
        <v>8</v>
      </c>
      <c r="B10" s="65"/>
      <c r="C10" s="25"/>
      <c r="D10" s="25"/>
      <c r="E10" s="25"/>
      <c r="F10" s="25"/>
      <c r="G10" s="25"/>
      <c r="H10" s="25"/>
      <c r="I10" s="25"/>
      <c r="J10" s="25"/>
      <c r="K10" s="26"/>
      <c r="L10" s="23"/>
      <c r="M10" s="22">
        <f t="shared" si="2"/>
        <v>8</v>
      </c>
      <c r="N10" s="62" t="s">
        <v>160</v>
      </c>
      <c r="O10" s="25"/>
      <c r="P10" s="25"/>
      <c r="Q10" s="25"/>
      <c r="R10" s="25"/>
      <c r="S10" s="25"/>
      <c r="T10" s="25"/>
      <c r="U10" s="25"/>
      <c r="V10" s="25"/>
      <c r="W10" s="26"/>
      <c r="X10" s="25"/>
      <c r="Y10" s="63" t="s">
        <v>161</v>
      </c>
      <c r="Z10" s="25"/>
      <c r="AA10" s="25"/>
      <c r="AB10" s="25"/>
      <c r="AC10" s="25"/>
      <c r="AD10" s="25"/>
      <c r="AE10" s="25"/>
      <c r="AF10" s="25"/>
      <c r="AG10" s="26"/>
      <c r="AH10" s="64">
        <f t="shared" si="3"/>
        <v>8</v>
      </c>
      <c r="AI10" s="48" t="str">
        <f>IFERROR(__xludf.DUMMYFUNCTION("IF(ISERROR(FIND(""&amp;"",Y10)),JOIN("" =&gt; "", JOIN("" &gt; "", ARRAYFORMULA(VLOOKUP(ARRAYFORMULA(SPLIT(INDEX(SPLIT(Y10,""=""),0,1),""+"")),$A$3:$B$27,2))), JOIN("" &amp; "", ARRAYFORMULA(VLOOKUP(ARRAYFORMULA(SPLIT(INDEX(SPLIT(Y10,""=""),0,2),""+"")),$M$3:$N$27,2)))"&amp;"),JOIN("" =&gt; "", JOIN("" &gt; "", JOIN("" / "", ARRAYFORMULA(VLOOKUP(SPLIT(INDEX(SPLIT(INDEX(SPLIT(Y10,""=""),0,1),""&amp;""),0,1), "",""),$A$3:$B$27,2))), JOIN("" &gt; "", ARRAYFORMULA(VLOOKUP(SPLIT(INDEX(SPLIT(INDEX(SPLIT(Y10,""=""),0,1),""&amp;""),0,2),""+""),$A$3:$"&amp;"B$27,2)))), JOIN("" &amp; "", ARRAYFORMULA(VLOOKUP(SPLIT(INDEX(SPLIT(Y10,""=""),0,2),""+""),$A$3:$B$27,2)))))"),"Có mạng  &gt; Click mọi người =&gt; Khoảng cách điểm")</f>
        <v>Có mạng  &gt; Click mọi người =&gt; Khoảng cách điểm</v>
      </c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6"/>
    </row>
    <row r="11">
      <c r="A11" s="22">
        <f t="shared" si="1"/>
        <v>9</v>
      </c>
      <c r="B11" s="65"/>
      <c r="C11" s="25"/>
      <c r="D11" s="25"/>
      <c r="E11" s="25"/>
      <c r="F11" s="25"/>
      <c r="G11" s="25"/>
      <c r="H11" s="25"/>
      <c r="I11" s="25"/>
      <c r="J11" s="25"/>
      <c r="K11" s="26"/>
      <c r="L11" s="23"/>
      <c r="M11" s="22">
        <f t="shared" si="2"/>
        <v>9</v>
      </c>
      <c r="N11" s="62" t="s">
        <v>162</v>
      </c>
      <c r="O11" s="25"/>
      <c r="P11" s="25"/>
      <c r="Q11" s="25"/>
      <c r="R11" s="25"/>
      <c r="S11" s="25"/>
      <c r="T11" s="25"/>
      <c r="U11" s="25"/>
      <c r="V11" s="25"/>
      <c r="W11" s="26"/>
      <c r="X11" s="25"/>
      <c r="Y11" s="63" t="s">
        <v>163</v>
      </c>
      <c r="Z11" s="25"/>
      <c r="AA11" s="25"/>
      <c r="AB11" s="25"/>
      <c r="AC11" s="25"/>
      <c r="AD11" s="25"/>
      <c r="AE11" s="25"/>
      <c r="AF11" s="25"/>
      <c r="AG11" s="26"/>
      <c r="AH11" s="64">
        <f t="shared" si="3"/>
        <v>9</v>
      </c>
      <c r="AI11" s="48" t="str">
        <f>IFERROR(__xludf.DUMMYFUNCTION("IF(ISERROR(FIND(""&amp;"",Y11)),JOIN("" =&gt; "", JOIN("" &gt; "", ARRAYFORMULA(VLOOKUP(ARRAYFORMULA(SPLIT(INDEX(SPLIT(Y11,""=""),0,1),""+"")),$A$3:$B$27,2))), JOIN("" &amp; "", ARRAYFORMULA(VLOOKUP(ARRAYFORMULA(SPLIT(INDEX(SPLIT(Y11,""=""),0,2),""+"")),$M$3:$N$27,2)))"&amp;"),JOIN("" =&gt; "", JOIN("" &gt; "", JOIN("" / "", ARRAYFORMULA(VLOOKUP(SPLIT(INDEX(SPLIT(INDEX(SPLIT(Y11,""=""),0,1),""&amp;""),0,1), "",""),$A$3:$B$27,2))), JOIN("" &gt; "", ARRAYFORMULA(VLOOKUP(SPLIT(INDEX(SPLIT(INDEX(SPLIT(Y11,""=""),0,1),""&amp;""),0,2),""+""),$A$3:$"&amp;"B$27,2)))), JOIN("" &amp; "", ARRAYFORMULA(VLOOKUP(SPLIT(INDEX(SPLIT(Y11,""=""),0,2),""+""),$A$3:$B$27,2)))))"),"Có mạng  &gt; Click theo dõi =&gt; Lượt xem rỗng")</f>
        <v>Có mạng  &gt; Click theo dõi =&gt; Lượt xem rỗng</v>
      </c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6"/>
    </row>
    <row r="12">
      <c r="A12" s="22">
        <f t="shared" si="1"/>
        <v>10</v>
      </c>
      <c r="B12" s="65"/>
      <c r="C12" s="25"/>
      <c r="D12" s="25"/>
      <c r="E12" s="25"/>
      <c r="F12" s="25"/>
      <c r="G12" s="25"/>
      <c r="H12" s="25"/>
      <c r="I12" s="25"/>
      <c r="J12" s="25"/>
      <c r="K12" s="26"/>
      <c r="L12" s="23"/>
      <c r="M12" s="22">
        <f t="shared" si="2"/>
        <v>10</v>
      </c>
      <c r="N12" s="62"/>
      <c r="O12" s="25"/>
      <c r="P12" s="25"/>
      <c r="Q12" s="25"/>
      <c r="R12" s="25"/>
      <c r="S12" s="25"/>
      <c r="T12" s="25"/>
      <c r="U12" s="25"/>
      <c r="V12" s="25"/>
      <c r="W12" s="26"/>
      <c r="X12" s="25"/>
      <c r="Y12" s="63" t="s">
        <v>164</v>
      </c>
      <c r="Z12" s="25"/>
      <c r="AA12" s="25"/>
      <c r="AB12" s="25"/>
      <c r="AC12" s="25"/>
      <c r="AD12" s="25"/>
      <c r="AE12" s="25"/>
      <c r="AF12" s="25"/>
      <c r="AG12" s="26"/>
      <c r="AH12" s="64">
        <f t="shared" si="3"/>
        <v>10</v>
      </c>
      <c r="AI12" s="48" t="str">
        <f>IFERROR(__xludf.DUMMYFUNCTION("IF(ISERROR(FIND(""&amp;"",Y12)),JOIN("" =&gt; "", JOIN("" &gt; "", ARRAYFORMULA(VLOOKUP(ARRAYFORMULA(SPLIT(INDEX(SPLIT(Y12,""=""),0,1),""+"")),$A$3:$B$27,2))), JOIN("" &amp; "", ARRAYFORMULA(VLOOKUP(ARRAYFORMULA(SPLIT(INDEX(SPLIT(Y12,""=""),0,2),""+"")),$M$3:$N$27,2)))"&amp;"),JOIN("" =&gt; "", JOIN("" &gt; "", JOIN("" / "", ARRAYFORMULA(VLOOKUP(SPLIT(INDEX(SPLIT(INDEX(SPLIT(Y12,""=""),0,1),""&amp;""),0,1), "",""),$A$3:$B$27,2))), JOIN("" &gt; "", ARRAYFORMULA(VLOOKUP(SPLIT(INDEX(SPLIT(INDEX(SPLIT(Y12,""=""),0,1),""&amp;""),0,2),""+""),$A$3:$"&amp;"B$27,2)))), JOIN("" &amp; "", ARRAYFORMULA(VLOOKUP(SPLIT(INDEX(SPLIT(Y12,""=""),0,2),""+""),$A$3:$B$27,2)))))"),"Có mạng  &gt; Click mọi người =&gt; Lượt xem rỗng")</f>
        <v>Có mạng  &gt; Click mọi người =&gt; Lượt xem rỗng</v>
      </c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6"/>
    </row>
    <row r="13">
      <c r="A13" s="22">
        <f t="shared" si="1"/>
        <v>11</v>
      </c>
      <c r="B13" s="65"/>
      <c r="C13" s="25"/>
      <c r="D13" s="25"/>
      <c r="E13" s="25"/>
      <c r="F13" s="25"/>
      <c r="G13" s="25"/>
      <c r="H13" s="25"/>
      <c r="I13" s="25"/>
      <c r="J13" s="25"/>
      <c r="K13" s="26"/>
      <c r="L13" s="23"/>
      <c r="M13" s="22">
        <f t="shared" si="2"/>
        <v>11</v>
      </c>
      <c r="N13" s="62"/>
      <c r="O13" s="25"/>
      <c r="P13" s="25"/>
      <c r="Q13" s="25"/>
      <c r="R13" s="25"/>
      <c r="S13" s="25"/>
      <c r="T13" s="25"/>
      <c r="U13" s="25"/>
      <c r="V13" s="25"/>
      <c r="W13" s="26"/>
      <c r="X13" s="25"/>
      <c r="Y13" s="63" t="s">
        <v>165</v>
      </c>
      <c r="Z13" s="25"/>
      <c r="AA13" s="25"/>
      <c r="AB13" s="25"/>
      <c r="AC13" s="25"/>
      <c r="AD13" s="25"/>
      <c r="AE13" s="25"/>
      <c r="AF13" s="25"/>
      <c r="AG13" s="26"/>
      <c r="AH13" s="64">
        <f t="shared" si="3"/>
        <v>11</v>
      </c>
      <c r="AI13" s="48" t="str">
        <f>IFERROR(__xludf.DUMMYFUNCTION("IF(ISERROR(FIND(""&amp;"",Y13)),JOIN("" =&gt; "", JOIN("" &gt; "", ARRAYFORMULA(VLOOKUP(ARRAYFORMULA(SPLIT(INDEX(SPLIT(Y13,""=""),0,1),""+"")),$A$3:$B$27,2))), JOIN("" &amp; "", ARRAYFORMULA(VLOOKUP(ARRAYFORMULA(SPLIT(INDEX(SPLIT(Y13,""=""),0,2),""+"")),$M$3:$N$27,2)))"&amp;"),JOIN("" =&gt; "", JOIN("" &gt; "", JOIN("" / "", ARRAYFORMULA(VLOOKUP(SPLIT(INDEX(SPLIT(INDEX(SPLIT(Y13,""=""),0,1),""&amp;""),0,1), "",""),$A$3:$B$27,2))), JOIN("" &gt; "", ARRAYFORMULA(VLOOKUP(SPLIT(INDEX(SPLIT(INDEX(SPLIT(Y13,""=""),0,1),""&amp;""),0,2),""+""),$A$3:$"&amp;"B$27,2)))), JOIN("" &amp; "", ARRAYFORMULA(VLOOKUP(SPLIT(INDEX(SPLIT(Y13,""=""),0,2),""+""),$A$3:$B$27,2)))))"),"Có mạng  &gt; Click button tìm kiếm =&gt; Tìm kiếm không thực hiện được")</f>
        <v>Có mạng  &gt; Click button tìm kiếm =&gt; Tìm kiếm không thực hiện được</v>
      </c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6"/>
    </row>
    <row r="14">
      <c r="A14" s="22">
        <f t="shared" si="1"/>
        <v>12</v>
      </c>
      <c r="B14" s="65"/>
      <c r="C14" s="25"/>
      <c r="D14" s="25"/>
      <c r="E14" s="25"/>
      <c r="F14" s="25"/>
      <c r="G14" s="25"/>
      <c r="H14" s="25"/>
      <c r="I14" s="25"/>
      <c r="J14" s="25"/>
      <c r="K14" s="26"/>
      <c r="L14" s="23"/>
      <c r="M14" s="22">
        <f t="shared" si="2"/>
        <v>12</v>
      </c>
      <c r="N14" s="62"/>
      <c r="O14" s="25"/>
      <c r="P14" s="25"/>
      <c r="Q14" s="25"/>
      <c r="R14" s="25"/>
      <c r="S14" s="25"/>
      <c r="T14" s="25"/>
      <c r="U14" s="25"/>
      <c r="V14" s="25"/>
      <c r="W14" s="26"/>
      <c r="X14" s="25"/>
      <c r="Y14" s="63" t="s">
        <v>166</v>
      </c>
      <c r="Z14" s="25"/>
      <c r="AA14" s="25"/>
      <c r="AB14" s="25"/>
      <c r="AC14" s="25"/>
      <c r="AD14" s="25"/>
      <c r="AE14" s="25"/>
      <c r="AF14" s="25"/>
      <c r="AG14" s="26"/>
      <c r="AH14" s="64">
        <f t="shared" si="3"/>
        <v>12</v>
      </c>
      <c r="AI14" s="48" t="str">
        <f>IFERROR(__xludf.DUMMYFUNCTION("IF(ISERROR(FIND(""&amp;"",Y14)),JOIN("" =&gt; "", JOIN("" &gt; "", ARRAYFORMULA(VLOOKUP(ARRAYFORMULA(SPLIT(INDEX(SPLIT(Y14,""=""),0,1),""+"")),$A$3:$B$27,2))), JOIN("" &amp; "", ARRAYFORMULA(VLOOKUP(ARRAYFORMULA(SPLIT(INDEX(SPLIT(Y14,""=""),0,2),""+"")),$M$3:$N$27,2)))"&amp;"),JOIN("" =&gt; "", JOIN("" &gt; "", JOIN("" / "", ARRAYFORMULA(VLOOKUP(SPLIT(INDEX(SPLIT(INDEX(SPLIT(Y14,""=""),0,1),""&amp;""),0,1), "",""),$A$3:$B$27,2))), JOIN("" &gt; "", ARRAYFORMULA(VLOOKUP(SPLIT(INDEX(SPLIT(INDEX(SPLIT(Y14,""=""),0,1),""&amp;""),0,2),""+""),$A$3:$"&amp;"B$27,2)))), JOIN("" &amp; "", ARRAYFORMULA(VLOOKUP(SPLIT(INDEX(SPLIT(Y14,""=""),0,2),""+""),$A$3:$B$27,2)))))"),"Không có mạng &gt; Click button tìm kiếm =&gt; Tìm kiếm không thực hiện được")</f>
        <v>Không có mạng &gt; Click button tìm kiếm =&gt; Tìm kiếm không thực hiện được</v>
      </c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6"/>
    </row>
    <row r="15">
      <c r="A15" s="22">
        <f t="shared" si="1"/>
        <v>13</v>
      </c>
      <c r="B15" s="65"/>
      <c r="C15" s="25"/>
      <c r="D15" s="25"/>
      <c r="E15" s="25"/>
      <c r="F15" s="25"/>
      <c r="G15" s="25"/>
      <c r="H15" s="25"/>
      <c r="I15" s="25"/>
      <c r="J15" s="25"/>
      <c r="K15" s="26"/>
      <c r="L15" s="23"/>
      <c r="M15" s="22">
        <f t="shared" si="2"/>
        <v>13</v>
      </c>
      <c r="N15" s="62"/>
      <c r="O15" s="25"/>
      <c r="P15" s="25"/>
      <c r="Q15" s="25"/>
      <c r="R15" s="25"/>
      <c r="S15" s="25"/>
      <c r="T15" s="25"/>
      <c r="U15" s="25"/>
      <c r="V15" s="25"/>
      <c r="W15" s="26"/>
      <c r="X15" s="25"/>
      <c r="Y15" s="63" t="s">
        <v>167</v>
      </c>
      <c r="Z15" s="25"/>
      <c r="AA15" s="25"/>
      <c r="AB15" s="25"/>
      <c r="AC15" s="25"/>
      <c r="AD15" s="25"/>
      <c r="AE15" s="25"/>
      <c r="AF15" s="25"/>
      <c r="AG15" s="26"/>
      <c r="AH15" s="64">
        <f t="shared" si="3"/>
        <v>13</v>
      </c>
      <c r="AI15" s="48" t="str">
        <f>IFERROR(__xludf.DUMMYFUNCTION("IF(ISERROR(FIND(""&amp;"",Y15)),JOIN("" =&gt; "", JOIN("" &gt; "", ARRAYFORMULA(VLOOKUP(ARRAYFORMULA(SPLIT(INDEX(SPLIT(Y15,""=""),0,1),""+"")),$A$3:$B$27,2))), JOIN("" &amp; "", ARRAYFORMULA(VLOOKUP(ARRAYFORMULA(SPLIT(INDEX(SPLIT(Y15,""=""),0,2),""+"")),$M$3:$N$27,2)))"&amp;"),JOIN("" =&gt; "", JOIN("" &gt; "", JOIN("" / "", ARRAYFORMULA(VLOOKUP(SPLIT(INDEX(SPLIT(INDEX(SPLIT(Y15,""=""),0,1),""&amp;""),0,1), "",""),$A$3:$B$27,2))), JOIN("" &gt; "", ARRAYFORMULA(VLOOKUP(SPLIT(INDEX(SPLIT(INDEX(SPLIT(Y15,""=""),0,1),""&amp;""),0,2),""+""),$A$3:$"&amp;"B$27,2)))), JOIN("" &amp; "", ARRAYFORMULA(VLOOKUP(SPLIT(INDEX(SPLIT(Y15,""=""),0,2),""+""),$A$3:$B$27,2)))))"),"Có mạng  &gt; Click button tìm kiếm =&gt; Kết bạn không thực hiện được")</f>
        <v>Có mạng  &gt; Click button tìm kiếm =&gt; Kết bạn không thực hiện được</v>
      </c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6"/>
    </row>
    <row r="16">
      <c r="A16" s="22">
        <f t="shared" si="1"/>
        <v>14</v>
      </c>
      <c r="B16" s="65"/>
      <c r="C16" s="25"/>
      <c r="D16" s="25"/>
      <c r="E16" s="25"/>
      <c r="F16" s="25"/>
      <c r="G16" s="25"/>
      <c r="H16" s="25"/>
      <c r="I16" s="25"/>
      <c r="J16" s="25"/>
      <c r="K16" s="26"/>
      <c r="L16" s="23"/>
      <c r="M16" s="22">
        <f t="shared" si="2"/>
        <v>14</v>
      </c>
      <c r="N16" s="62"/>
      <c r="O16" s="25"/>
      <c r="P16" s="25"/>
      <c r="Q16" s="25"/>
      <c r="R16" s="25"/>
      <c r="S16" s="25"/>
      <c r="T16" s="25"/>
      <c r="U16" s="25"/>
      <c r="V16" s="25"/>
      <c r="W16" s="26"/>
      <c r="X16" s="25"/>
      <c r="Y16" s="63" t="s">
        <v>168</v>
      </c>
      <c r="Z16" s="25"/>
      <c r="AA16" s="25"/>
      <c r="AB16" s="25"/>
      <c r="AC16" s="25"/>
      <c r="AD16" s="25"/>
      <c r="AE16" s="25"/>
      <c r="AF16" s="25"/>
      <c r="AG16" s="26"/>
      <c r="AH16" s="64">
        <f t="shared" si="3"/>
        <v>14</v>
      </c>
      <c r="AI16" s="48" t="str">
        <f>IFERROR(__xludf.DUMMYFUNCTION("IF(ISERROR(FIND(""&amp;"",Y16)),JOIN("" =&gt; "", JOIN("" &gt; "", ARRAYFORMULA(VLOOKUP(ARRAYFORMULA(SPLIT(INDEX(SPLIT(Y16,""=""),0,1),""+"")),$A$3:$B$27,2))), JOIN("" &amp; "", ARRAYFORMULA(VLOOKUP(ARRAYFORMULA(SPLIT(INDEX(SPLIT(Y16,""=""),0,2),""+"")),$M$3:$N$27,2)))"&amp;"),JOIN("" =&gt; "", JOIN("" &gt; "", JOIN("" / "", ARRAYFORMULA(VLOOKUP(SPLIT(INDEX(SPLIT(INDEX(SPLIT(Y16,""=""),0,1),""&amp;""),0,1), "",""),$A$3:$B$27,2))), JOIN("" &gt; "", ARRAYFORMULA(VLOOKUP(SPLIT(INDEX(SPLIT(INDEX(SPLIT(Y16,""=""),0,1),""&amp;""),0,2),""+""),$A$3:$"&amp;"B$27,2)))), JOIN("" &amp; "", ARRAYFORMULA(VLOOKUP(SPLIT(INDEX(SPLIT(Y16,""=""),0,2),""+""),$A$3:$B$27,2)))))"),"Không có mạng &gt; Click button tìm kiếm =&gt; Kết bạn không thực hiện được")</f>
        <v>Không có mạng &gt; Click button tìm kiếm =&gt; Kết bạn không thực hiện được</v>
      </c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6"/>
    </row>
    <row r="17">
      <c r="A17" s="22">
        <f t="shared" si="1"/>
        <v>15</v>
      </c>
      <c r="B17" s="65"/>
      <c r="C17" s="25"/>
      <c r="D17" s="25"/>
      <c r="E17" s="25"/>
      <c r="F17" s="25"/>
      <c r="G17" s="25"/>
      <c r="H17" s="25"/>
      <c r="I17" s="25"/>
      <c r="J17" s="25"/>
      <c r="K17" s="26"/>
      <c r="L17" s="23"/>
      <c r="M17" s="22">
        <f t="shared" si="2"/>
        <v>15</v>
      </c>
      <c r="N17" s="62"/>
      <c r="O17" s="25"/>
      <c r="P17" s="25"/>
      <c r="Q17" s="25"/>
      <c r="R17" s="25"/>
      <c r="S17" s="25"/>
      <c r="T17" s="25"/>
      <c r="U17" s="25"/>
      <c r="V17" s="25"/>
      <c r="W17" s="26"/>
      <c r="X17" s="25"/>
      <c r="Y17" s="63" t="s">
        <v>151</v>
      </c>
      <c r="Z17" s="25"/>
      <c r="AA17" s="25"/>
      <c r="AB17" s="25"/>
      <c r="AC17" s="25"/>
      <c r="AD17" s="25"/>
      <c r="AE17" s="25"/>
      <c r="AF17" s="25"/>
      <c r="AG17" s="26"/>
      <c r="AH17" s="64">
        <f t="shared" si="3"/>
        <v>15</v>
      </c>
      <c r="AI17" s="48" t="str">
        <f>IFERROR(__xludf.DUMMYFUNCTION("IF(ISERROR(FIND(""&amp;"",Y17)),JOIN("" =&gt; "", JOIN("" &gt; "", ARRAYFORMULA(VLOOKUP(ARRAYFORMULA(SPLIT(INDEX(SPLIT(Y17,""=""),0,1),""+"")),$A$3:$B$27,2))), JOIN("" &amp; "", ARRAYFORMULA(VLOOKUP(ARRAYFORMULA(SPLIT(INDEX(SPLIT(Y17,""=""),0,2),""+"")),$M$3:$N$27,2)))"&amp;"),JOIN("" =&gt; "", JOIN("" &gt; "", JOIN("" / "", ARRAYFORMULA(VLOOKUP(SPLIT(INDEX(SPLIT(INDEX(SPLIT(Y17,""=""),0,1),""&amp;""),0,1), "",""),$A$3:$B$27,2))), JOIN("" &gt; "", ARRAYFORMULA(VLOOKUP(SPLIT(INDEX(SPLIT(INDEX(SPLIT(Y17,""=""),0,1),""&amp;""),0,2),""+""),$A$3:$"&amp;"B$27,2)))), JOIN("" &amp; "", ARRAYFORMULA(VLOOKUP(SPLIT(INDEX(SPLIT(Y17,""=""),0,2),""+""),$A$3:$B$27,2)))))"),"Có mạng  &gt; Click mọi người =&gt; Chức năng giống bản build ")</f>
        <v>Có mạng  &gt; Click mọi người =&gt; Chức năng giống bản build 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6"/>
    </row>
    <row r="18">
      <c r="A18" s="22">
        <f t="shared" si="1"/>
        <v>16</v>
      </c>
      <c r="B18" s="65"/>
      <c r="C18" s="25"/>
      <c r="D18" s="25"/>
      <c r="E18" s="25"/>
      <c r="F18" s="25"/>
      <c r="G18" s="25"/>
      <c r="H18" s="25"/>
      <c r="I18" s="25"/>
      <c r="J18" s="25"/>
      <c r="K18" s="26"/>
      <c r="L18" s="23"/>
      <c r="M18" s="22">
        <f t="shared" si="2"/>
        <v>16</v>
      </c>
      <c r="N18" s="62"/>
      <c r="O18" s="25"/>
      <c r="P18" s="25"/>
      <c r="Q18" s="25"/>
      <c r="R18" s="25"/>
      <c r="S18" s="25"/>
      <c r="T18" s="25"/>
      <c r="U18" s="25"/>
      <c r="V18" s="25"/>
      <c r="W18" s="26"/>
      <c r="X18" s="25"/>
      <c r="Y18" s="63"/>
      <c r="Z18" s="25"/>
      <c r="AA18" s="25"/>
      <c r="AB18" s="25"/>
      <c r="AC18" s="25"/>
      <c r="AD18" s="25"/>
      <c r="AE18" s="25"/>
      <c r="AF18" s="25"/>
      <c r="AG18" s="26"/>
      <c r="AH18" s="64">
        <f t="shared" si="3"/>
        <v>16</v>
      </c>
      <c r="AI18" s="48" t="str">
        <f>IFERROR(__xludf.DUMMYFUNCTION("IF(ISERROR(FIND(""&amp;"",Y18)),JOIN("" =&gt; "", JOIN("" &gt; "", ARRAYFORMULA(VLOOKUP(ARRAYFORMULA(SPLIT(INDEX(SPLIT(Y18,""=""),0,1),""+"")),$A$3:$B$27,2))), JOIN("" &amp; "", ARRAYFORMULA(VLOOKUP(ARRAYFORMULA(SPLIT(INDEX(SPLIT(Y18,""=""),0,2),""+"")),$M$3:$N$27,2)))"&amp;"),JOIN("" =&gt; "", JOIN("" &gt; "", JOIN("" / "", ARRAYFORMULA(VLOOKUP(SPLIT(INDEX(SPLIT(INDEX(SPLIT(Y18,""=""),0,1),""&amp;""),0,1), "",""),$A$3:$B$27,2))), JOIN("" &gt; "", ARRAYFORMULA(VLOOKUP(SPLIT(INDEX(SPLIT(INDEX(SPLIT(Y18,""=""),0,1),""&amp;""),0,2),""+""),$A$3:$"&amp;"B$27,2)))), JOIN("" &amp; "", ARRAYFORMULA(VLOOKUP(SPLIT(INDEX(SPLIT(Y18,""=""),0,2),""+""),$A$3:$B$27,2)))))"),"#VALUE!")</f>
        <v>#VALUE!</v>
      </c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6"/>
    </row>
    <row r="19">
      <c r="A19" s="22">
        <f t="shared" si="1"/>
        <v>17</v>
      </c>
      <c r="B19" s="65"/>
      <c r="C19" s="25"/>
      <c r="D19" s="25"/>
      <c r="E19" s="25"/>
      <c r="F19" s="25"/>
      <c r="G19" s="25"/>
      <c r="H19" s="25"/>
      <c r="I19" s="25"/>
      <c r="J19" s="25"/>
      <c r="K19" s="26"/>
      <c r="L19" s="23"/>
      <c r="M19" s="22">
        <f t="shared" si="2"/>
        <v>17</v>
      </c>
      <c r="N19" s="62"/>
      <c r="O19" s="25"/>
      <c r="P19" s="25"/>
      <c r="Q19" s="25"/>
      <c r="R19" s="25"/>
      <c r="S19" s="25"/>
      <c r="T19" s="25"/>
      <c r="U19" s="25"/>
      <c r="V19" s="25"/>
      <c r="W19" s="26"/>
      <c r="X19" s="25"/>
      <c r="Y19" s="63"/>
      <c r="Z19" s="25"/>
      <c r="AA19" s="25"/>
      <c r="AB19" s="25"/>
      <c r="AC19" s="25"/>
      <c r="AD19" s="25"/>
      <c r="AE19" s="25"/>
      <c r="AF19" s="25"/>
      <c r="AG19" s="26"/>
      <c r="AH19" s="64">
        <f t="shared" si="3"/>
        <v>17</v>
      </c>
      <c r="AI19" s="48" t="str">
        <f>IFERROR(__xludf.DUMMYFUNCTION("IF(ISERROR(FIND(""&amp;"",Y19)),JOIN("" =&gt; "", JOIN("" &gt; "", ARRAYFORMULA(VLOOKUP(ARRAYFORMULA(SPLIT(INDEX(SPLIT(Y19,""=""),0,1),""+"")),$A$3:$B$27,2))), JOIN("" &amp; "", ARRAYFORMULA(VLOOKUP(ARRAYFORMULA(SPLIT(INDEX(SPLIT(Y19,""=""),0,2),""+"")),$M$3:$N$27,2)))"&amp;"),JOIN("" =&gt; "", JOIN("" &gt; "", JOIN("" / "", ARRAYFORMULA(VLOOKUP(SPLIT(INDEX(SPLIT(INDEX(SPLIT(Y19,""=""),0,1),""&amp;""),0,1), "",""),$A$3:$B$27,2))), JOIN("" &gt; "", ARRAYFORMULA(VLOOKUP(SPLIT(INDEX(SPLIT(INDEX(SPLIT(Y19,""=""),0,1),""&amp;""),0,2),""+""),$A$3:$"&amp;"B$27,2)))), JOIN("" &amp; "", ARRAYFORMULA(VLOOKUP(SPLIT(INDEX(SPLIT(Y19,""=""),0,2),""+""),$A$3:$B$27,2)))))"),"#VALUE!")</f>
        <v>#VALUE!</v>
      </c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6"/>
    </row>
    <row r="20">
      <c r="A20" s="22">
        <f t="shared" si="1"/>
        <v>18</v>
      </c>
      <c r="B20" s="65"/>
      <c r="C20" s="25"/>
      <c r="D20" s="25"/>
      <c r="E20" s="25"/>
      <c r="F20" s="25"/>
      <c r="G20" s="25"/>
      <c r="H20" s="25"/>
      <c r="I20" s="25"/>
      <c r="J20" s="25"/>
      <c r="K20" s="26"/>
      <c r="L20" s="23"/>
      <c r="M20" s="22">
        <f t="shared" si="2"/>
        <v>18</v>
      </c>
      <c r="N20" s="62"/>
      <c r="O20" s="25"/>
      <c r="P20" s="25"/>
      <c r="Q20" s="25"/>
      <c r="R20" s="25"/>
      <c r="S20" s="25"/>
      <c r="T20" s="25"/>
      <c r="U20" s="25"/>
      <c r="V20" s="25"/>
      <c r="W20" s="26"/>
      <c r="X20" s="25"/>
      <c r="Y20" s="63"/>
      <c r="Z20" s="25"/>
      <c r="AA20" s="25"/>
      <c r="AB20" s="25"/>
      <c r="AC20" s="25"/>
      <c r="AD20" s="25"/>
      <c r="AE20" s="25"/>
      <c r="AF20" s="25"/>
      <c r="AG20" s="26"/>
      <c r="AH20" s="64">
        <f t="shared" si="3"/>
        <v>18</v>
      </c>
      <c r="AI20" s="48" t="str">
        <f>IFERROR(__xludf.DUMMYFUNCTION("IF(ISERROR(FIND(""&amp;"",Y20)),JOIN("" =&gt; "", JOIN("" &gt; "", ARRAYFORMULA(VLOOKUP(ARRAYFORMULA(SPLIT(INDEX(SPLIT(Y20,""=""),0,1),""+"")),$A$3:$B$27,2))), JOIN("" &amp; "", ARRAYFORMULA(VLOOKUP(ARRAYFORMULA(SPLIT(INDEX(SPLIT(Y20,""=""),0,2),""+"")),$M$3:$N$27,2)))"&amp;"),JOIN("" =&gt; "", JOIN("" &gt; "", JOIN("" / "", ARRAYFORMULA(VLOOKUP(SPLIT(INDEX(SPLIT(INDEX(SPLIT(Y20,""=""),0,1),""&amp;""),0,1), "",""),$A$3:$B$27,2))), JOIN("" &gt; "", ARRAYFORMULA(VLOOKUP(SPLIT(INDEX(SPLIT(INDEX(SPLIT(Y20,""=""),0,1),""&amp;""),0,2),""+""),$A$3:$"&amp;"B$27,2)))), JOIN("" &amp; "", ARRAYFORMULA(VLOOKUP(SPLIT(INDEX(SPLIT(Y20,""=""),0,2),""+""),$A$3:$B$27,2)))))"),"#VALUE!")</f>
        <v>#VALUE!</v>
      </c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6"/>
    </row>
    <row r="21">
      <c r="A21" s="22">
        <f t="shared" si="1"/>
        <v>19</v>
      </c>
      <c r="B21" s="65"/>
      <c r="C21" s="25"/>
      <c r="D21" s="25"/>
      <c r="E21" s="25"/>
      <c r="F21" s="25"/>
      <c r="G21" s="25"/>
      <c r="H21" s="25"/>
      <c r="I21" s="25"/>
      <c r="J21" s="25"/>
      <c r="K21" s="26"/>
      <c r="L21" s="23"/>
      <c r="M21" s="22">
        <f t="shared" si="2"/>
        <v>19</v>
      </c>
      <c r="N21" s="62"/>
      <c r="O21" s="25"/>
      <c r="P21" s="25"/>
      <c r="Q21" s="25"/>
      <c r="R21" s="25"/>
      <c r="S21" s="25"/>
      <c r="T21" s="25"/>
      <c r="U21" s="25"/>
      <c r="V21" s="25"/>
      <c r="W21" s="26"/>
      <c r="X21" s="25"/>
      <c r="Y21" s="63"/>
      <c r="Z21" s="25"/>
      <c r="AA21" s="25"/>
      <c r="AB21" s="25"/>
      <c r="AC21" s="25"/>
      <c r="AD21" s="25"/>
      <c r="AE21" s="25"/>
      <c r="AF21" s="25"/>
      <c r="AG21" s="26"/>
      <c r="AH21" s="64">
        <f t="shared" si="3"/>
        <v>19</v>
      </c>
      <c r="AI21" s="48" t="str">
        <f>IFERROR(__xludf.DUMMYFUNCTION("IF(ISERROR(FIND(""&amp;"",Y21)),JOIN("" =&gt; "", JOIN("" &gt; "", ARRAYFORMULA(VLOOKUP(ARRAYFORMULA(SPLIT(INDEX(SPLIT(Y21,""=""),0,1),""+"")),$A$3:$B$27,2))), JOIN("" &amp; "", ARRAYFORMULA(VLOOKUP(ARRAYFORMULA(SPLIT(INDEX(SPLIT(Y21,""=""),0,2),""+"")),$M$3:$N$27,2)))"&amp;"),JOIN("" =&gt; "", JOIN("" &gt; "", JOIN("" / "", ARRAYFORMULA(VLOOKUP(SPLIT(INDEX(SPLIT(INDEX(SPLIT(Y21,""=""),0,1),""&amp;""),0,1), "",""),$A$3:$B$27,2))), JOIN("" &gt; "", ARRAYFORMULA(VLOOKUP(SPLIT(INDEX(SPLIT(INDEX(SPLIT(Y21,""=""),0,1),""&amp;""),0,2),""+""),$A$3:$"&amp;"B$27,2)))), JOIN("" &amp; "", ARRAYFORMULA(VLOOKUP(SPLIT(INDEX(SPLIT(Y21,""=""),0,2),""+""),$A$3:$B$27,2)))))"),"#VALUE!")</f>
        <v>#VALUE!</v>
      </c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6"/>
    </row>
    <row r="22">
      <c r="A22" s="22">
        <f t="shared" si="1"/>
        <v>20</v>
      </c>
      <c r="B22" s="65"/>
      <c r="C22" s="25"/>
      <c r="D22" s="25"/>
      <c r="E22" s="25"/>
      <c r="F22" s="25"/>
      <c r="G22" s="25"/>
      <c r="H22" s="25"/>
      <c r="I22" s="25"/>
      <c r="J22" s="25"/>
      <c r="K22" s="26"/>
      <c r="L22" s="23"/>
      <c r="M22" s="22">
        <f t="shared" si="2"/>
        <v>20</v>
      </c>
      <c r="N22" s="62"/>
      <c r="O22" s="25"/>
      <c r="P22" s="25"/>
      <c r="Q22" s="25"/>
      <c r="R22" s="25"/>
      <c r="S22" s="25"/>
      <c r="T22" s="25"/>
      <c r="U22" s="25"/>
      <c r="V22" s="25"/>
      <c r="W22" s="26"/>
      <c r="X22" s="25"/>
      <c r="Y22" s="63"/>
      <c r="Z22" s="25"/>
      <c r="AA22" s="25"/>
      <c r="AB22" s="25"/>
      <c r="AC22" s="25"/>
      <c r="AD22" s="25"/>
      <c r="AE22" s="25"/>
      <c r="AF22" s="25"/>
      <c r="AG22" s="26"/>
      <c r="AH22" s="64">
        <f t="shared" si="3"/>
        <v>20</v>
      </c>
      <c r="AI22" s="48" t="str">
        <f>IFERROR(__xludf.DUMMYFUNCTION("IF(ISERROR(FIND(""&amp;"",Y22)),JOIN("" =&gt; "", JOIN("" &gt; "", ARRAYFORMULA(VLOOKUP(ARRAYFORMULA(SPLIT(INDEX(SPLIT(Y22,""=""),0,1),""+"")),$A$3:$B$27,2))), JOIN("" &amp; "", ARRAYFORMULA(VLOOKUP(ARRAYFORMULA(SPLIT(INDEX(SPLIT(Y22,""=""),0,2),""+"")),$M$3:$N$27,2)))"&amp;"),JOIN("" =&gt; "", JOIN("" &gt; "", JOIN("" / "", ARRAYFORMULA(VLOOKUP(SPLIT(INDEX(SPLIT(INDEX(SPLIT(Y22,""=""),0,1),""&amp;""),0,1), "",""),$A$3:$B$27,2))), JOIN("" &gt; "", ARRAYFORMULA(VLOOKUP(SPLIT(INDEX(SPLIT(INDEX(SPLIT(Y22,""=""),0,1),""&amp;""),0,2),""+""),$A$3:$"&amp;"B$27,2)))), JOIN("" &amp; "", ARRAYFORMULA(VLOOKUP(SPLIT(INDEX(SPLIT(Y22,""=""),0,2),""+""),$A$3:$B$27,2)))))"),"#VALUE!")</f>
        <v>#VALUE!</v>
      </c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6"/>
    </row>
    <row r="23">
      <c r="A23" s="22">
        <f t="shared" si="1"/>
        <v>21</v>
      </c>
      <c r="B23" s="65"/>
      <c r="C23" s="25"/>
      <c r="D23" s="25"/>
      <c r="E23" s="25"/>
      <c r="F23" s="25"/>
      <c r="G23" s="25"/>
      <c r="H23" s="25"/>
      <c r="I23" s="25"/>
      <c r="J23" s="25"/>
      <c r="K23" s="26"/>
      <c r="L23" s="23"/>
      <c r="M23" s="22">
        <f t="shared" si="2"/>
        <v>21</v>
      </c>
      <c r="N23" s="62"/>
      <c r="O23" s="25"/>
      <c r="P23" s="25"/>
      <c r="Q23" s="25"/>
      <c r="R23" s="25"/>
      <c r="S23" s="25"/>
      <c r="T23" s="25"/>
      <c r="U23" s="25"/>
      <c r="V23" s="25"/>
      <c r="W23" s="26"/>
      <c r="X23" s="25"/>
      <c r="Y23" s="63"/>
      <c r="Z23" s="25"/>
      <c r="AA23" s="25"/>
      <c r="AB23" s="25"/>
      <c r="AC23" s="25"/>
      <c r="AD23" s="25"/>
      <c r="AE23" s="25"/>
      <c r="AF23" s="25"/>
      <c r="AG23" s="26"/>
      <c r="AH23" s="64">
        <f t="shared" si="3"/>
        <v>21</v>
      </c>
      <c r="AI23" s="48" t="str">
        <f>IFERROR(__xludf.DUMMYFUNCTION("IF(ISERROR(FIND(""&amp;"",Y23)),JOIN("" =&gt; "", JOIN("" &gt; "", ARRAYFORMULA(VLOOKUP(ARRAYFORMULA(SPLIT(INDEX(SPLIT(Y23,""=""),0,1),""+"")),$A$3:$B$27,2))), JOIN("" &amp; "", ARRAYFORMULA(VLOOKUP(ARRAYFORMULA(SPLIT(INDEX(SPLIT(Y23,""=""),0,2),""+"")),$M$3:$N$27,2)))"&amp;"),JOIN("" =&gt; "", JOIN("" &gt; "", JOIN("" / "", ARRAYFORMULA(VLOOKUP(SPLIT(INDEX(SPLIT(INDEX(SPLIT(Y23,""=""),0,1),""&amp;""),0,1), "",""),$A$3:$B$27,2))), JOIN("" &gt; "", ARRAYFORMULA(VLOOKUP(SPLIT(INDEX(SPLIT(INDEX(SPLIT(Y23,""=""),0,1),""&amp;""),0,2),""+""),$A$3:$"&amp;"B$27,2)))), JOIN("" &amp; "", ARRAYFORMULA(VLOOKUP(SPLIT(INDEX(SPLIT(Y23,""=""),0,2),""+""),$A$3:$B$27,2)))))"),"#VALUE!")</f>
        <v>#VALUE!</v>
      </c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6"/>
    </row>
    <row r="24">
      <c r="A24" s="22">
        <f t="shared" si="1"/>
        <v>22</v>
      </c>
      <c r="B24" s="65"/>
      <c r="C24" s="25"/>
      <c r="D24" s="25"/>
      <c r="E24" s="25"/>
      <c r="F24" s="25"/>
      <c r="G24" s="25"/>
      <c r="H24" s="25"/>
      <c r="I24" s="25"/>
      <c r="J24" s="25"/>
      <c r="K24" s="26"/>
      <c r="L24" s="23"/>
      <c r="M24" s="22">
        <f t="shared" si="2"/>
        <v>22</v>
      </c>
      <c r="N24" s="62"/>
      <c r="O24" s="25"/>
      <c r="P24" s="25"/>
      <c r="Q24" s="25"/>
      <c r="R24" s="25"/>
      <c r="S24" s="25"/>
      <c r="T24" s="25"/>
      <c r="U24" s="25"/>
      <c r="V24" s="25"/>
      <c r="W24" s="26"/>
      <c r="X24" s="25"/>
      <c r="Y24" s="63"/>
      <c r="Z24" s="25"/>
      <c r="AA24" s="25"/>
      <c r="AB24" s="25"/>
      <c r="AC24" s="25"/>
      <c r="AD24" s="25"/>
      <c r="AE24" s="25"/>
      <c r="AF24" s="25"/>
      <c r="AG24" s="26"/>
      <c r="AH24" s="64">
        <f t="shared" si="3"/>
        <v>22</v>
      </c>
      <c r="AI24" s="48" t="str">
        <f>IFERROR(__xludf.DUMMYFUNCTION("IF(ISERROR(FIND(""&amp;"",Y24)),JOIN("" =&gt; "", JOIN("" &gt; "", ARRAYFORMULA(VLOOKUP(ARRAYFORMULA(SPLIT(INDEX(SPLIT(Y24,""=""),0,1),""+"")),$A$3:$B$27,2))), JOIN("" &amp; "", ARRAYFORMULA(VLOOKUP(ARRAYFORMULA(SPLIT(INDEX(SPLIT(Y24,""=""),0,2),""+"")),$M$3:$N$27,2)))"&amp;"),JOIN("" =&gt; "", JOIN("" &gt; "", JOIN("" / "", ARRAYFORMULA(VLOOKUP(SPLIT(INDEX(SPLIT(INDEX(SPLIT(Y24,""=""),0,1),""&amp;""),0,1), "",""),$A$3:$B$27,2))), JOIN("" &gt; "", ARRAYFORMULA(VLOOKUP(SPLIT(INDEX(SPLIT(INDEX(SPLIT(Y24,""=""),0,1),""&amp;""),0,2),""+""),$A$3:$"&amp;"B$27,2)))), JOIN("" &amp; "", ARRAYFORMULA(VLOOKUP(SPLIT(INDEX(SPLIT(Y24,""=""),0,2),""+""),$A$3:$B$27,2)))))"),"#VALUE!")</f>
        <v>#VALUE!</v>
      </c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6"/>
    </row>
    <row r="25">
      <c r="A25" s="22">
        <f t="shared" si="1"/>
        <v>23</v>
      </c>
      <c r="B25" s="65"/>
      <c r="C25" s="25"/>
      <c r="D25" s="25"/>
      <c r="E25" s="25"/>
      <c r="F25" s="25"/>
      <c r="G25" s="25"/>
      <c r="H25" s="25"/>
      <c r="I25" s="25"/>
      <c r="J25" s="25"/>
      <c r="K25" s="26"/>
      <c r="L25" s="23"/>
      <c r="M25" s="22">
        <f t="shared" si="2"/>
        <v>23</v>
      </c>
      <c r="N25" s="62"/>
      <c r="O25" s="25"/>
      <c r="P25" s="25"/>
      <c r="Q25" s="25"/>
      <c r="R25" s="25"/>
      <c r="S25" s="25"/>
      <c r="T25" s="25"/>
      <c r="U25" s="25"/>
      <c r="V25" s="25"/>
      <c r="W25" s="26"/>
      <c r="X25" s="25"/>
      <c r="Y25" s="63"/>
      <c r="Z25" s="25"/>
      <c r="AA25" s="25"/>
      <c r="AB25" s="25"/>
      <c r="AC25" s="25"/>
      <c r="AD25" s="25"/>
      <c r="AE25" s="25"/>
      <c r="AF25" s="25"/>
      <c r="AG25" s="26"/>
      <c r="AH25" s="64">
        <f t="shared" si="3"/>
        <v>23</v>
      </c>
      <c r="AI25" s="48" t="str">
        <f>IFERROR(__xludf.DUMMYFUNCTION("IF(ISERROR(FIND(""&amp;"",Y25)),JOIN("" =&gt; "", JOIN("" &gt; "", ARRAYFORMULA(VLOOKUP(ARRAYFORMULA(SPLIT(INDEX(SPLIT(Y25,""=""),0,1),""+"")),$A$3:$B$27,2))), JOIN("" &amp; "", ARRAYFORMULA(VLOOKUP(ARRAYFORMULA(SPLIT(INDEX(SPLIT(Y25,""=""),0,2),""+"")),$M$3:$N$27,2)))"&amp;"),JOIN("" =&gt; "", JOIN("" &gt; "", JOIN("" / "", ARRAYFORMULA(VLOOKUP(SPLIT(INDEX(SPLIT(INDEX(SPLIT(Y25,""=""),0,1),""&amp;""),0,1), "",""),$A$3:$B$27,2))), JOIN("" &gt; "", ARRAYFORMULA(VLOOKUP(SPLIT(INDEX(SPLIT(INDEX(SPLIT(Y25,""=""),0,1),""&amp;""),0,2),""+""),$A$3:$"&amp;"B$27,2)))), JOIN("" &amp; "", ARRAYFORMULA(VLOOKUP(SPLIT(INDEX(SPLIT(Y25,""=""),0,2),""+""),$A$3:$B$27,2)))))"),"#VALUE!")</f>
        <v>#VALUE!</v>
      </c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6"/>
    </row>
    <row r="26">
      <c r="A26" s="22">
        <f t="shared" si="1"/>
        <v>24</v>
      </c>
      <c r="B26" s="65"/>
      <c r="C26" s="25"/>
      <c r="D26" s="25"/>
      <c r="E26" s="25"/>
      <c r="F26" s="25"/>
      <c r="G26" s="25"/>
      <c r="H26" s="25"/>
      <c r="I26" s="25"/>
      <c r="J26" s="25"/>
      <c r="K26" s="26"/>
      <c r="L26" s="23"/>
      <c r="M26" s="22">
        <f t="shared" si="2"/>
        <v>24</v>
      </c>
      <c r="N26" s="62"/>
      <c r="O26" s="25"/>
      <c r="P26" s="25"/>
      <c r="Q26" s="25"/>
      <c r="R26" s="25"/>
      <c r="S26" s="25"/>
      <c r="T26" s="25"/>
      <c r="U26" s="25"/>
      <c r="V26" s="25"/>
      <c r="W26" s="26"/>
      <c r="X26" s="25"/>
      <c r="Y26" s="63"/>
      <c r="Z26" s="25"/>
      <c r="AA26" s="25"/>
      <c r="AB26" s="25"/>
      <c r="AC26" s="25"/>
      <c r="AD26" s="25"/>
      <c r="AE26" s="25"/>
      <c r="AF26" s="25"/>
      <c r="AG26" s="26"/>
      <c r="AH26" s="64">
        <f t="shared" si="3"/>
        <v>24</v>
      </c>
      <c r="AI26" s="48" t="str">
        <f>IFERROR(__xludf.DUMMYFUNCTION("IF(ISERROR(FIND(""&amp;"",Y26)),JOIN("" =&gt; "", JOIN("" &gt; "", ARRAYFORMULA(VLOOKUP(ARRAYFORMULA(SPLIT(INDEX(SPLIT(Y26,""=""),0,1),""+"")),$A$3:$B$27,2))), JOIN("" &amp; "", ARRAYFORMULA(VLOOKUP(ARRAYFORMULA(SPLIT(INDEX(SPLIT(Y26,""=""),0,2),""+"")),$M$3:$N$27,2)))"&amp;"),JOIN("" =&gt; "", JOIN("" &gt; "", JOIN("" / "", ARRAYFORMULA(VLOOKUP(SPLIT(INDEX(SPLIT(INDEX(SPLIT(Y26,""=""),0,1),""&amp;""),0,1), "",""),$A$3:$B$27,2))), JOIN("" &gt; "", ARRAYFORMULA(VLOOKUP(SPLIT(INDEX(SPLIT(INDEX(SPLIT(Y26,""=""),0,1),""&amp;""),0,2),""+""),$A$3:$"&amp;"B$27,2)))), JOIN("" &amp; "", ARRAYFORMULA(VLOOKUP(SPLIT(INDEX(SPLIT(Y26,""=""),0,2),""+""),$A$3:$B$27,2)))))"),"#VALUE!")</f>
        <v>#VALUE!</v>
      </c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6"/>
    </row>
    <row r="27">
      <c r="A27" s="22">
        <f t="shared" si="1"/>
        <v>25</v>
      </c>
      <c r="B27" s="65"/>
      <c r="C27" s="25"/>
      <c r="D27" s="25"/>
      <c r="E27" s="25"/>
      <c r="F27" s="25"/>
      <c r="G27" s="25"/>
      <c r="H27" s="25"/>
      <c r="I27" s="25"/>
      <c r="J27" s="25"/>
      <c r="K27" s="26"/>
      <c r="L27" s="23"/>
      <c r="M27" s="22">
        <f t="shared" si="2"/>
        <v>25</v>
      </c>
      <c r="N27" s="62"/>
      <c r="O27" s="25"/>
      <c r="P27" s="25"/>
      <c r="Q27" s="25"/>
      <c r="R27" s="25"/>
      <c r="S27" s="25"/>
      <c r="T27" s="25"/>
      <c r="U27" s="25"/>
      <c r="V27" s="25"/>
      <c r="W27" s="26"/>
      <c r="X27" s="25"/>
      <c r="Y27" s="63"/>
      <c r="Z27" s="25"/>
      <c r="AA27" s="25"/>
      <c r="AB27" s="25"/>
      <c r="AC27" s="25"/>
      <c r="AD27" s="25"/>
      <c r="AE27" s="25"/>
      <c r="AF27" s="25"/>
      <c r="AG27" s="26"/>
      <c r="AH27" s="64">
        <f t="shared" si="3"/>
        <v>25</v>
      </c>
      <c r="AI27" s="48" t="str">
        <f>IFERROR(__xludf.DUMMYFUNCTION("IF(ISERROR(FIND(""&amp;"",Y27)),JOIN("" =&gt; "", JOIN("" &gt; "", ARRAYFORMULA(VLOOKUP(ARRAYFORMULA(SPLIT(INDEX(SPLIT(Y27,""=""),0,1),""+"")),$A$3:$B$27,2))), JOIN("" &amp; "", ARRAYFORMULA(VLOOKUP(ARRAYFORMULA(SPLIT(INDEX(SPLIT(Y27,""=""),0,2),""+"")),$M$3:$N$27,2)))"&amp;"),JOIN("" =&gt; "", JOIN("" &gt; "", JOIN("" / "", ARRAYFORMULA(VLOOKUP(SPLIT(INDEX(SPLIT(INDEX(SPLIT(Y27,""=""),0,1),""&amp;""),0,1), "",""),$A$3:$B$27,2))), JOIN("" &gt; "", ARRAYFORMULA(VLOOKUP(SPLIT(INDEX(SPLIT(INDEX(SPLIT(Y27,""=""),0,1),""&amp;""),0,2),""+""),$A$3:$"&amp;"B$27,2)))), JOIN("" &amp; "", ARRAYFORMULA(VLOOKUP(SPLIT(INDEX(SPLIT(Y27,""=""),0,2),""+""),$A$3:$B$27,2)))))"),"#VALUE!")</f>
        <v>#VALUE!</v>
      </c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6"/>
    </row>
    <row r="28">
      <c r="A28" s="30">
        <f t="shared" si="1"/>
        <v>26</v>
      </c>
      <c r="B28" s="66"/>
      <c r="C28" s="32"/>
      <c r="D28" s="32"/>
      <c r="E28" s="32"/>
      <c r="F28" s="32"/>
      <c r="G28" s="32"/>
      <c r="H28" s="32"/>
      <c r="I28" s="32"/>
      <c r="J28" s="32"/>
      <c r="K28" s="33"/>
      <c r="L28" s="34"/>
      <c r="M28" s="30">
        <f t="shared" si="2"/>
        <v>26</v>
      </c>
      <c r="N28" s="67"/>
      <c r="O28" s="32"/>
      <c r="P28" s="32"/>
      <c r="Q28" s="32"/>
      <c r="R28" s="32"/>
      <c r="S28" s="32"/>
      <c r="T28" s="32"/>
      <c r="U28" s="32"/>
      <c r="V28" s="32"/>
      <c r="W28" s="33"/>
      <c r="X28" s="32"/>
      <c r="Y28" s="68"/>
      <c r="Z28" s="32"/>
      <c r="AA28" s="32"/>
      <c r="AB28" s="32"/>
      <c r="AC28" s="32"/>
      <c r="AD28" s="32"/>
      <c r="AE28" s="32"/>
      <c r="AF28" s="32"/>
      <c r="AG28" s="33"/>
      <c r="AH28" s="69">
        <f t="shared" si="3"/>
        <v>26</v>
      </c>
      <c r="AI28" s="48" t="str">
        <f>IFERROR(__xludf.DUMMYFUNCTION("IF(ISERROR(FIND(""&amp;"",Y28)),JOIN("" =&gt; "", JOIN("" &gt; "", ARRAYFORMULA(VLOOKUP(ARRAYFORMULA(SPLIT(INDEX(SPLIT(Y28,""=""),0,1),""+"")),$A$3:$B$27,2))), JOIN("" &amp; "", ARRAYFORMULA(VLOOKUP(ARRAYFORMULA(SPLIT(INDEX(SPLIT(Y28,""=""),0,2),""+"")),$M$3:$N$27,2)))"&amp;"),JOIN("" =&gt; "", JOIN("" &gt; "", JOIN("" / "", ARRAYFORMULA(VLOOKUP(SPLIT(INDEX(SPLIT(INDEX(SPLIT(Y28,""=""),0,1),""&amp;""),0,1), "",""),$A$3:$B$27,2))), JOIN("" &gt; "", ARRAYFORMULA(VLOOKUP(SPLIT(INDEX(SPLIT(INDEX(SPLIT(Y28,""=""),0,1),""&amp;""),0,2),""+""),$A$3:$"&amp;"B$27,2)))), JOIN("" &amp; "", ARRAYFORMULA(VLOOKUP(SPLIT(INDEX(SPLIT(Y28,""=""),0,2),""+""),$A$3:$B$27,2)))))"),"#VALUE!")</f>
        <v>#VALUE!</v>
      </c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6"/>
    </row>
  </sheetData>
  <mergeCells count="112">
    <mergeCell ref="Y16:AG16"/>
    <mergeCell ref="Y17:AG17"/>
    <mergeCell ref="Y21:AG21"/>
    <mergeCell ref="Y20:AG20"/>
    <mergeCell ref="Y26:AG26"/>
    <mergeCell ref="Y27:AG27"/>
    <mergeCell ref="Y28:AG28"/>
    <mergeCell ref="Y13:AG13"/>
    <mergeCell ref="Y12:AG12"/>
    <mergeCell ref="Y11:AG11"/>
    <mergeCell ref="Y22:AG22"/>
    <mergeCell ref="Y24:AG24"/>
    <mergeCell ref="Y23:AG23"/>
    <mergeCell ref="Y19:AG19"/>
    <mergeCell ref="Y15:AG15"/>
    <mergeCell ref="Y14:AG14"/>
    <mergeCell ref="AI20:BD20"/>
    <mergeCell ref="AI21:BD21"/>
    <mergeCell ref="AI23:BD23"/>
    <mergeCell ref="AI24:BD24"/>
    <mergeCell ref="AI13:BD13"/>
    <mergeCell ref="AI14:BD14"/>
    <mergeCell ref="AI10:BD10"/>
    <mergeCell ref="AI11:BD11"/>
    <mergeCell ref="AI27:BD27"/>
    <mergeCell ref="AI25:BD25"/>
    <mergeCell ref="AI26:BD26"/>
    <mergeCell ref="AI28:BD28"/>
    <mergeCell ref="AI22:BD22"/>
    <mergeCell ref="AI12:BD12"/>
    <mergeCell ref="B6:K6"/>
    <mergeCell ref="N6:W6"/>
    <mergeCell ref="N7:W7"/>
    <mergeCell ref="N8:W8"/>
    <mergeCell ref="N4:W4"/>
    <mergeCell ref="M1:O1"/>
    <mergeCell ref="P1:W1"/>
    <mergeCell ref="N5:W5"/>
    <mergeCell ref="B9:K9"/>
    <mergeCell ref="B8:K8"/>
    <mergeCell ref="B5:K5"/>
    <mergeCell ref="B4:K4"/>
    <mergeCell ref="B1:D1"/>
    <mergeCell ref="E1:K1"/>
    <mergeCell ref="B7:K7"/>
    <mergeCell ref="N12:W12"/>
    <mergeCell ref="N11:W11"/>
    <mergeCell ref="B12:K12"/>
    <mergeCell ref="B11:K11"/>
    <mergeCell ref="B21:K21"/>
    <mergeCell ref="B20:K20"/>
    <mergeCell ref="B16:K16"/>
    <mergeCell ref="B17:K17"/>
    <mergeCell ref="B23:K23"/>
    <mergeCell ref="B22:K22"/>
    <mergeCell ref="B26:K26"/>
    <mergeCell ref="B28:K28"/>
    <mergeCell ref="B27:K27"/>
    <mergeCell ref="N27:W27"/>
    <mergeCell ref="N25:W25"/>
    <mergeCell ref="N24:W24"/>
    <mergeCell ref="N28:W28"/>
    <mergeCell ref="N26:W26"/>
    <mergeCell ref="N23:W23"/>
    <mergeCell ref="N22:W22"/>
    <mergeCell ref="N2:W2"/>
    <mergeCell ref="N3:W3"/>
    <mergeCell ref="N15:W15"/>
    <mergeCell ref="N14:W14"/>
    <mergeCell ref="N13:W13"/>
    <mergeCell ref="N9:W9"/>
    <mergeCell ref="N16:W16"/>
    <mergeCell ref="B3:K3"/>
    <mergeCell ref="B2:K2"/>
    <mergeCell ref="Y18:AG18"/>
    <mergeCell ref="AI17:BD17"/>
    <mergeCell ref="N18:W18"/>
    <mergeCell ref="B18:K18"/>
    <mergeCell ref="AI9:BD9"/>
    <mergeCell ref="Y10:AG10"/>
    <mergeCell ref="AI6:BD6"/>
    <mergeCell ref="B13:K13"/>
    <mergeCell ref="AI8:BD8"/>
    <mergeCell ref="N20:W20"/>
    <mergeCell ref="N21:W21"/>
    <mergeCell ref="N19:W19"/>
    <mergeCell ref="N17:W17"/>
    <mergeCell ref="B24:K24"/>
    <mergeCell ref="B25:K25"/>
    <mergeCell ref="B19:K19"/>
    <mergeCell ref="Y25:AG25"/>
    <mergeCell ref="AI7:BD7"/>
    <mergeCell ref="Y7:AG7"/>
    <mergeCell ref="AI2:BD2"/>
    <mergeCell ref="AI3:BD3"/>
    <mergeCell ref="AI4:BD4"/>
    <mergeCell ref="AI5:BD5"/>
    <mergeCell ref="Y2:AG2"/>
    <mergeCell ref="AI15:BD15"/>
    <mergeCell ref="AI16:BD16"/>
    <mergeCell ref="Y8:AG8"/>
    <mergeCell ref="Y9:AG9"/>
    <mergeCell ref="Y4:AG4"/>
    <mergeCell ref="Y5:AG5"/>
    <mergeCell ref="Y3:AG3"/>
    <mergeCell ref="Y6:AG6"/>
    <mergeCell ref="AI18:BD18"/>
    <mergeCell ref="AI19:BD19"/>
    <mergeCell ref="B14:K14"/>
    <mergeCell ref="B15:K15"/>
    <mergeCell ref="N10:W10"/>
    <mergeCell ref="B10:K1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5" width="3.86"/>
    <col customWidth="1" min="56" max="56" width="3.57"/>
  </cols>
  <sheetData>
    <row r="1">
      <c r="A1" s="1"/>
      <c r="B1" s="2" t="s">
        <v>0</v>
      </c>
      <c r="C1" s="3"/>
      <c r="D1" s="4"/>
      <c r="E1" s="2" t="s">
        <v>116</v>
      </c>
      <c r="F1" s="3"/>
      <c r="G1" s="3"/>
      <c r="H1" s="3"/>
      <c r="I1" s="3"/>
      <c r="J1" s="3"/>
      <c r="K1" s="4"/>
      <c r="L1" s="1"/>
      <c r="M1" s="5" t="s">
        <v>2</v>
      </c>
      <c r="N1" s="3"/>
      <c r="O1" s="4"/>
      <c r="P1" s="6">
        <v>43111.0</v>
      </c>
      <c r="Q1" s="3"/>
      <c r="R1" s="3"/>
      <c r="S1" s="3"/>
      <c r="T1" s="3"/>
      <c r="U1" s="3"/>
      <c r="V1" s="3"/>
      <c r="W1" s="4"/>
      <c r="X1" s="7"/>
      <c r="Y1" s="8"/>
      <c r="Z1" s="8"/>
      <c r="AA1" s="8"/>
      <c r="AB1" s="8"/>
      <c r="AC1" s="8"/>
      <c r="AD1" s="8"/>
      <c r="AE1" s="8"/>
      <c r="AF1" s="8"/>
      <c r="AG1" s="8"/>
      <c r="AH1" s="9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</row>
    <row r="2">
      <c r="A2" s="1" t="s">
        <v>3</v>
      </c>
      <c r="B2" s="2" t="s">
        <v>4</v>
      </c>
      <c r="C2" s="3"/>
      <c r="D2" s="3"/>
      <c r="E2" s="3"/>
      <c r="F2" s="3"/>
      <c r="G2" s="3"/>
      <c r="H2" s="3"/>
      <c r="I2" s="3"/>
      <c r="J2" s="3"/>
      <c r="K2" s="4"/>
      <c r="L2" s="1"/>
      <c r="M2" s="1" t="s">
        <v>3</v>
      </c>
      <c r="N2" s="2" t="s">
        <v>5</v>
      </c>
      <c r="O2" s="3"/>
      <c r="P2" s="3"/>
      <c r="Q2" s="3"/>
      <c r="R2" s="3"/>
      <c r="S2" s="3"/>
      <c r="T2" s="3"/>
      <c r="U2" s="3"/>
      <c r="V2" s="3"/>
      <c r="W2" s="4"/>
      <c r="X2" s="7"/>
      <c r="Y2" s="11" t="s">
        <v>6</v>
      </c>
      <c r="Z2" s="3"/>
      <c r="AA2" s="3"/>
      <c r="AB2" s="3"/>
      <c r="AC2" s="3"/>
      <c r="AD2" s="3"/>
      <c r="AE2" s="3"/>
      <c r="AF2" s="3"/>
      <c r="AG2" s="4"/>
      <c r="AH2" s="9" t="s">
        <v>3</v>
      </c>
      <c r="AI2" s="12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4"/>
    </row>
    <row r="3">
      <c r="A3" s="13">
        <v>1.0</v>
      </c>
      <c r="B3" s="58"/>
      <c r="C3" s="15"/>
      <c r="D3" s="15"/>
      <c r="E3" s="15"/>
      <c r="F3" s="15"/>
      <c r="G3" s="15"/>
      <c r="H3" s="15"/>
      <c r="I3" s="15"/>
      <c r="J3" s="15"/>
      <c r="K3" s="16"/>
      <c r="L3" s="17"/>
      <c r="M3" s="13">
        <v>1.0</v>
      </c>
      <c r="N3" s="59"/>
      <c r="O3" s="15"/>
      <c r="P3" s="15"/>
      <c r="Q3" s="15"/>
      <c r="R3" s="15"/>
      <c r="S3" s="15"/>
      <c r="T3" s="15"/>
      <c r="U3" s="15"/>
      <c r="V3" s="15"/>
      <c r="W3" s="16"/>
      <c r="X3" s="15"/>
      <c r="Y3" s="60"/>
      <c r="Z3" s="15"/>
      <c r="AA3" s="15"/>
      <c r="AB3" s="15"/>
      <c r="AC3" s="15"/>
      <c r="AD3" s="15"/>
      <c r="AE3" s="15"/>
      <c r="AF3" s="15"/>
      <c r="AG3" s="16"/>
      <c r="AH3" s="61">
        <v>1.0</v>
      </c>
      <c r="AI3" s="48" t="str">
        <f>IFERROR(__xludf.DUMMYFUNCTION("IF(ISERROR(FIND(""&amp;"",Y3)),JOIN("" =&gt; "", JOIN("" &gt; "", ARRAYFORMULA(VLOOKUP(ARRAYFORMULA(SPLIT(INDEX(SPLIT(Y3,""=""),0,1),""+"")),$A$3:$B$27,2))), JOIN("" &amp; "", ARRAYFORMULA(VLOOKUP(ARRAYFORMULA(SPLIT(INDEX(SPLIT(Y3,""=""),0,2),""+"")),$M$3:$N$27,2)))),J"&amp;"OIN("" =&gt; "", JOIN("" &gt; "", JOIN("" / "", ARRAYFORMULA(VLOOKUP(SPLIT(INDEX(SPLIT(INDEX(SPLIT(Y3,""=""),0,1),""&amp;""),0,1), "",""),$A$3:$B$27,2))), JOIN("" &gt; "", ARRAYFORMULA(VLOOKUP(SPLIT(INDEX(SPLIT(INDEX(SPLIT(Y3,""=""),0,1),""&amp;""),0,2),""+""),$A$3:$B$27,"&amp;"2)))), JOIN("" &amp; "", ARRAYFORMULA(VLOOKUP(SPLIT(INDEX(SPLIT(Y3,""=""),0,2),""+""),$A$3:$B$27,2)))))"),"#VALUE!")</f>
        <v>#VALUE!</v>
      </c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6"/>
    </row>
    <row r="4">
      <c r="A4" s="22">
        <f t="shared" ref="A4:A28" si="1">A3+1</f>
        <v>2</v>
      </c>
      <c r="B4" s="58"/>
      <c r="C4" s="15"/>
      <c r="D4" s="15"/>
      <c r="E4" s="15"/>
      <c r="F4" s="15"/>
      <c r="G4" s="15"/>
      <c r="H4" s="15"/>
      <c r="I4" s="15"/>
      <c r="J4" s="15"/>
      <c r="K4" s="16"/>
      <c r="L4" s="23"/>
      <c r="M4" s="22">
        <f t="shared" ref="M4:M28" si="2">M3+1</f>
        <v>2</v>
      </c>
      <c r="N4" s="59"/>
      <c r="O4" s="15"/>
      <c r="P4" s="15"/>
      <c r="Q4" s="15"/>
      <c r="R4" s="15"/>
      <c r="S4" s="15"/>
      <c r="T4" s="15"/>
      <c r="U4" s="15"/>
      <c r="V4" s="15"/>
      <c r="W4" s="16"/>
      <c r="X4" s="25"/>
      <c r="Y4" s="63"/>
      <c r="Z4" s="25"/>
      <c r="AA4" s="25"/>
      <c r="AB4" s="25"/>
      <c r="AC4" s="25"/>
      <c r="AD4" s="25"/>
      <c r="AE4" s="25"/>
      <c r="AF4" s="25"/>
      <c r="AG4" s="26"/>
      <c r="AH4" s="64">
        <f t="shared" ref="AH4:AH28" si="3">AH3+1</f>
        <v>2</v>
      </c>
      <c r="AI4" s="48" t="str">
        <f>IFERROR(__xludf.DUMMYFUNCTION("IF(ISERROR(FIND(""&amp;"",Y4)),JOIN("" =&gt; "", JOIN("" &gt; "", ARRAYFORMULA(VLOOKUP(ARRAYFORMULA(SPLIT(INDEX(SPLIT(Y4,""=""),0,1),""+"")),$A$3:$B$27,2))), JOIN("" &amp; "", ARRAYFORMULA(VLOOKUP(ARRAYFORMULA(SPLIT(INDEX(SPLIT(Y4,""=""),0,2),""+"")),$M$3:$N$27,2)))),J"&amp;"OIN("" =&gt; "", JOIN("" &gt; "", JOIN("" / "", ARRAYFORMULA(VLOOKUP(SPLIT(INDEX(SPLIT(INDEX(SPLIT(Y4,""=""),0,1),""&amp;""),0,1), "",""),$A$3:$B$27,2))), JOIN("" &gt; "", ARRAYFORMULA(VLOOKUP(SPLIT(INDEX(SPLIT(INDEX(SPLIT(Y4,""=""),0,1),""&amp;""),0,2),""+""),$A$3:$B$27,"&amp;"2)))), JOIN("" &amp; "", ARRAYFORMULA(VLOOKUP(SPLIT(INDEX(SPLIT(Y4,""=""),0,2),""+""),$A$3:$B$27,2)))))"),"#VALUE!")</f>
        <v>#VALUE!</v>
      </c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6"/>
    </row>
    <row r="5">
      <c r="A5" s="22">
        <f t="shared" si="1"/>
        <v>3</v>
      </c>
      <c r="B5" s="58"/>
      <c r="C5" s="15"/>
      <c r="D5" s="15"/>
      <c r="E5" s="15"/>
      <c r="F5" s="15"/>
      <c r="G5" s="15"/>
      <c r="H5" s="15"/>
      <c r="I5" s="15"/>
      <c r="J5" s="15"/>
      <c r="K5" s="16"/>
      <c r="L5" s="23"/>
      <c r="M5" s="22">
        <f t="shared" si="2"/>
        <v>3</v>
      </c>
      <c r="N5" s="62"/>
      <c r="O5" s="25"/>
      <c r="P5" s="25"/>
      <c r="Q5" s="25"/>
      <c r="R5" s="25"/>
      <c r="S5" s="25"/>
      <c r="T5" s="25"/>
      <c r="U5" s="25"/>
      <c r="V5" s="25"/>
      <c r="W5" s="26"/>
      <c r="X5" s="25"/>
      <c r="Y5" s="63"/>
      <c r="Z5" s="25"/>
      <c r="AA5" s="25"/>
      <c r="AB5" s="25"/>
      <c r="AC5" s="25"/>
      <c r="AD5" s="25"/>
      <c r="AE5" s="25"/>
      <c r="AF5" s="25"/>
      <c r="AG5" s="26"/>
      <c r="AH5" s="64">
        <f t="shared" si="3"/>
        <v>3</v>
      </c>
      <c r="AI5" s="48" t="str">
        <f>IFERROR(__xludf.DUMMYFUNCTION("IF(ISERROR(FIND(""&amp;"",Y5)),JOIN("" =&gt; "", JOIN("" &gt; "", ARRAYFORMULA(VLOOKUP(ARRAYFORMULA(SPLIT(INDEX(SPLIT(Y5,""=""),0,1),""+"")),$A$3:$B$27,2))), JOIN("" &amp; "", ARRAYFORMULA(VLOOKUP(ARRAYFORMULA(SPLIT(INDEX(SPLIT(Y5,""=""),0,2),""+"")),$M$3:$N$27,2)))),J"&amp;"OIN("" =&gt; "", JOIN("" &gt; "", JOIN("" / "", ARRAYFORMULA(VLOOKUP(SPLIT(INDEX(SPLIT(INDEX(SPLIT(Y5,""=""),0,1),""&amp;""),0,1), "",""),$A$3:$B$27,2))), JOIN("" &gt; "", ARRAYFORMULA(VLOOKUP(SPLIT(INDEX(SPLIT(INDEX(SPLIT(Y5,""=""),0,1),""&amp;""),0,2),""+""),$A$3:$B$27,"&amp;"2)))), JOIN("" &amp; "", ARRAYFORMULA(VLOOKUP(SPLIT(INDEX(SPLIT(Y5,""=""),0,2),""+""),$A$3:$B$27,2)))))"),"#VALUE!")</f>
        <v>#VALUE!</v>
      </c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6"/>
    </row>
    <row r="6">
      <c r="A6" s="22">
        <f t="shared" si="1"/>
        <v>4</v>
      </c>
      <c r="B6" s="58"/>
      <c r="C6" s="15"/>
      <c r="D6" s="15"/>
      <c r="E6" s="15"/>
      <c r="F6" s="15"/>
      <c r="G6" s="15"/>
      <c r="H6" s="15"/>
      <c r="I6" s="15"/>
      <c r="J6" s="15"/>
      <c r="K6" s="16"/>
      <c r="L6" s="23"/>
      <c r="M6" s="22">
        <f t="shared" si="2"/>
        <v>4</v>
      </c>
      <c r="N6" s="62"/>
      <c r="O6" s="25"/>
      <c r="P6" s="25"/>
      <c r="Q6" s="25"/>
      <c r="R6" s="25"/>
      <c r="S6" s="25"/>
      <c r="T6" s="25"/>
      <c r="U6" s="25"/>
      <c r="V6" s="25"/>
      <c r="W6" s="26"/>
      <c r="X6" s="25"/>
      <c r="Y6" s="63"/>
      <c r="Z6" s="25"/>
      <c r="AA6" s="25"/>
      <c r="AB6" s="25"/>
      <c r="AC6" s="25"/>
      <c r="AD6" s="25"/>
      <c r="AE6" s="25"/>
      <c r="AF6" s="25"/>
      <c r="AG6" s="26"/>
      <c r="AH6" s="64">
        <f t="shared" si="3"/>
        <v>4</v>
      </c>
      <c r="AI6" s="48" t="str">
        <f>IFERROR(__xludf.DUMMYFUNCTION("IF(ISERROR(FIND(""&amp;"",Y6)),JOIN("" =&gt; "", JOIN("" &gt; "", ARRAYFORMULA(VLOOKUP(ARRAYFORMULA(SPLIT(INDEX(SPLIT(Y6,""=""),0,1),""+"")),$A$3:$B$27,2))), JOIN("" &amp; "", ARRAYFORMULA(VLOOKUP(ARRAYFORMULA(SPLIT(INDEX(SPLIT(Y6,""=""),0,2),""+"")),$M$3:$N$27,2)))),J"&amp;"OIN("" =&gt; "", JOIN("" &gt; "", JOIN("" / "", ARRAYFORMULA(VLOOKUP(SPLIT(INDEX(SPLIT(INDEX(SPLIT(Y6,""=""),0,1),""&amp;""),0,1), "",""),$A$3:$B$27,2))), JOIN("" &gt; "", ARRAYFORMULA(VLOOKUP(SPLIT(INDEX(SPLIT(INDEX(SPLIT(Y6,""=""),0,1),""&amp;""),0,2),""+""),$A$3:$B$27,"&amp;"2)))), JOIN("" &amp; "", ARRAYFORMULA(VLOOKUP(SPLIT(INDEX(SPLIT(Y6,""=""),0,2),""+""),$A$3:$B$27,2)))))"),"#VALUE!")</f>
        <v>#VALUE!</v>
      </c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6"/>
    </row>
    <row r="7">
      <c r="A7" s="22">
        <f t="shared" si="1"/>
        <v>5</v>
      </c>
      <c r="B7" s="62"/>
      <c r="C7" s="25"/>
      <c r="D7" s="25"/>
      <c r="E7" s="25"/>
      <c r="F7" s="25"/>
      <c r="G7" s="25"/>
      <c r="H7" s="25"/>
      <c r="I7" s="25"/>
      <c r="J7" s="25"/>
      <c r="K7" s="26"/>
      <c r="L7" s="23"/>
      <c r="M7" s="22">
        <f t="shared" si="2"/>
        <v>5</v>
      </c>
      <c r="N7" s="62"/>
      <c r="O7" s="25"/>
      <c r="P7" s="25"/>
      <c r="Q7" s="25"/>
      <c r="R7" s="25"/>
      <c r="S7" s="25"/>
      <c r="T7" s="25"/>
      <c r="U7" s="25"/>
      <c r="V7" s="25"/>
      <c r="W7" s="26"/>
      <c r="X7" s="25"/>
      <c r="Y7" s="63"/>
      <c r="Z7" s="25"/>
      <c r="AA7" s="25"/>
      <c r="AB7" s="25"/>
      <c r="AC7" s="25"/>
      <c r="AD7" s="25"/>
      <c r="AE7" s="25"/>
      <c r="AF7" s="25"/>
      <c r="AG7" s="26"/>
      <c r="AH7" s="64">
        <f t="shared" si="3"/>
        <v>5</v>
      </c>
      <c r="AI7" s="48" t="str">
        <f>IFERROR(__xludf.DUMMYFUNCTION("IF(ISERROR(FIND(""&amp;"",Y7)),JOIN("" =&gt; "", JOIN("" &gt; "", ARRAYFORMULA(VLOOKUP(ARRAYFORMULA(SPLIT(INDEX(SPLIT(Y7,""=""),0,1),""+"")),$A$3:$B$27,2))), JOIN("" &amp; "", ARRAYFORMULA(VLOOKUP(ARRAYFORMULA(SPLIT(INDEX(SPLIT(Y7,""=""),0,2),""+"")),$M$3:$N$27,2)))),J"&amp;"OIN("" =&gt; "", JOIN("" &gt; "", JOIN("" / "", ARRAYFORMULA(VLOOKUP(SPLIT(INDEX(SPLIT(INDEX(SPLIT(Y7,""=""),0,1),""&amp;""),0,1), "",""),$A$3:$B$27,2))), JOIN("" &gt; "", ARRAYFORMULA(VLOOKUP(SPLIT(INDEX(SPLIT(INDEX(SPLIT(Y7,""=""),0,1),""&amp;""),0,2),""+""),$A$3:$B$27,"&amp;"2)))), JOIN("" &amp; "", ARRAYFORMULA(VLOOKUP(SPLIT(INDEX(SPLIT(Y7,""=""),0,2),""+""),$A$3:$B$27,2)))))"),"#VALUE!")</f>
        <v>#VALUE!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6"/>
    </row>
    <row r="8">
      <c r="A8" s="22">
        <f t="shared" si="1"/>
        <v>6</v>
      </c>
      <c r="B8" s="62"/>
      <c r="C8" s="25"/>
      <c r="D8" s="25"/>
      <c r="E8" s="25"/>
      <c r="F8" s="25"/>
      <c r="G8" s="25"/>
      <c r="H8" s="25"/>
      <c r="I8" s="25"/>
      <c r="J8" s="25"/>
      <c r="K8" s="26"/>
      <c r="L8" s="23"/>
      <c r="M8" s="22">
        <f t="shared" si="2"/>
        <v>6</v>
      </c>
      <c r="N8" s="62"/>
      <c r="O8" s="25"/>
      <c r="P8" s="25"/>
      <c r="Q8" s="25"/>
      <c r="R8" s="25"/>
      <c r="S8" s="25"/>
      <c r="T8" s="25"/>
      <c r="U8" s="25"/>
      <c r="V8" s="25"/>
      <c r="W8" s="26"/>
      <c r="X8" s="25"/>
      <c r="Y8" s="63"/>
      <c r="Z8" s="25"/>
      <c r="AA8" s="25"/>
      <c r="AB8" s="25"/>
      <c r="AC8" s="25"/>
      <c r="AD8" s="25"/>
      <c r="AE8" s="25"/>
      <c r="AF8" s="25"/>
      <c r="AG8" s="26"/>
      <c r="AH8" s="64">
        <f t="shared" si="3"/>
        <v>6</v>
      </c>
      <c r="AI8" s="48" t="str">
        <f>IFERROR(__xludf.DUMMYFUNCTION("IF(ISERROR(FIND(""&amp;"",Y8)),JOIN("" =&gt; "", JOIN("" &gt; "", ARRAYFORMULA(VLOOKUP(ARRAYFORMULA(SPLIT(INDEX(SPLIT(Y8,""=""),0,1),""+"")),$A$3:$B$27,2))), JOIN("" &amp; "", ARRAYFORMULA(VLOOKUP(ARRAYFORMULA(SPLIT(INDEX(SPLIT(Y8,""=""),0,2),""+"")),$M$3:$N$27,2)))),J"&amp;"OIN("" =&gt; "", JOIN("" &gt; "", JOIN("" / "", ARRAYFORMULA(VLOOKUP(SPLIT(INDEX(SPLIT(INDEX(SPLIT(Y8,""=""),0,1),""&amp;""),0,1), "",""),$A$3:$B$27,2))), JOIN("" &gt; "", ARRAYFORMULA(VLOOKUP(SPLIT(INDEX(SPLIT(INDEX(SPLIT(Y8,""=""),0,1),""&amp;""),0,2),""+""),$A$3:$B$27,"&amp;"2)))), JOIN("" &amp; "", ARRAYFORMULA(VLOOKUP(SPLIT(INDEX(SPLIT(Y8,""=""),0,2),""+""),$A$3:$B$27,2)))))"),"#VALUE!")</f>
        <v>#VALUE!</v>
      </c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6"/>
    </row>
    <row r="9">
      <c r="A9" s="22">
        <f t="shared" si="1"/>
        <v>7</v>
      </c>
      <c r="B9" s="65"/>
      <c r="C9" s="25"/>
      <c r="D9" s="25"/>
      <c r="E9" s="25"/>
      <c r="F9" s="25"/>
      <c r="G9" s="25"/>
      <c r="H9" s="25"/>
      <c r="I9" s="25"/>
      <c r="J9" s="25"/>
      <c r="K9" s="26"/>
      <c r="L9" s="23"/>
      <c r="M9" s="22">
        <f t="shared" si="2"/>
        <v>7</v>
      </c>
      <c r="N9" s="62"/>
      <c r="O9" s="25"/>
      <c r="P9" s="25"/>
      <c r="Q9" s="25"/>
      <c r="R9" s="25"/>
      <c r="S9" s="25"/>
      <c r="T9" s="25"/>
      <c r="U9" s="25"/>
      <c r="V9" s="25"/>
      <c r="W9" s="26"/>
      <c r="X9" s="25"/>
      <c r="Y9" s="63"/>
      <c r="Z9" s="25"/>
      <c r="AA9" s="25"/>
      <c r="AB9" s="25"/>
      <c r="AC9" s="25"/>
      <c r="AD9" s="25"/>
      <c r="AE9" s="25"/>
      <c r="AF9" s="25"/>
      <c r="AG9" s="26"/>
      <c r="AH9" s="64">
        <f t="shared" si="3"/>
        <v>7</v>
      </c>
      <c r="AI9" s="48" t="str">
        <f>IFERROR(__xludf.DUMMYFUNCTION("IF(ISERROR(FIND(""&amp;"",Y9)),JOIN("" =&gt; "", JOIN("" &gt; "", ARRAYFORMULA(VLOOKUP(ARRAYFORMULA(SPLIT(INDEX(SPLIT(Y9,""=""),0,1),""+"")),$A$3:$B$27,2))), JOIN("" &amp; "", ARRAYFORMULA(VLOOKUP(ARRAYFORMULA(SPLIT(INDEX(SPLIT(Y9,""=""),0,2),""+"")),$M$3:$N$27,2)))),J"&amp;"OIN("" =&gt; "", JOIN("" &gt; "", JOIN("" / "", ARRAYFORMULA(VLOOKUP(SPLIT(INDEX(SPLIT(INDEX(SPLIT(Y9,""=""),0,1),""&amp;""),0,1), "",""),$A$3:$B$27,2))), JOIN("" &gt; "", ARRAYFORMULA(VLOOKUP(SPLIT(INDEX(SPLIT(INDEX(SPLIT(Y9,""=""),0,1),""&amp;""),0,2),""+""),$A$3:$B$27,"&amp;"2)))), JOIN("" &amp; "", ARRAYFORMULA(VLOOKUP(SPLIT(INDEX(SPLIT(Y9,""=""),0,2),""+""),$A$3:$B$27,2)))))"),"#VALUE!")</f>
        <v>#VALUE!</v>
      </c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6"/>
    </row>
    <row r="10">
      <c r="A10" s="22">
        <f t="shared" si="1"/>
        <v>8</v>
      </c>
      <c r="B10" s="65"/>
      <c r="C10" s="25"/>
      <c r="D10" s="25"/>
      <c r="E10" s="25"/>
      <c r="F10" s="25"/>
      <c r="G10" s="25"/>
      <c r="H10" s="25"/>
      <c r="I10" s="25"/>
      <c r="J10" s="25"/>
      <c r="K10" s="26"/>
      <c r="L10" s="23"/>
      <c r="M10" s="22">
        <f t="shared" si="2"/>
        <v>8</v>
      </c>
      <c r="N10" s="62"/>
      <c r="O10" s="25"/>
      <c r="P10" s="25"/>
      <c r="Q10" s="25"/>
      <c r="R10" s="25"/>
      <c r="S10" s="25"/>
      <c r="T10" s="25"/>
      <c r="U10" s="25"/>
      <c r="V10" s="25"/>
      <c r="W10" s="26"/>
      <c r="X10" s="25"/>
      <c r="Y10" s="63"/>
      <c r="Z10" s="25"/>
      <c r="AA10" s="25"/>
      <c r="AB10" s="25"/>
      <c r="AC10" s="25"/>
      <c r="AD10" s="25"/>
      <c r="AE10" s="25"/>
      <c r="AF10" s="25"/>
      <c r="AG10" s="26"/>
      <c r="AH10" s="64">
        <f t="shared" si="3"/>
        <v>8</v>
      </c>
      <c r="AI10" s="48" t="str">
        <f>IFERROR(__xludf.DUMMYFUNCTION("IF(ISERROR(FIND(""&amp;"",Y10)),JOIN("" =&gt; "", JOIN("" &gt; "", ARRAYFORMULA(VLOOKUP(ARRAYFORMULA(SPLIT(INDEX(SPLIT(Y10,""=""),0,1),""+"")),$A$3:$B$27,2))), JOIN("" &amp; "", ARRAYFORMULA(VLOOKUP(ARRAYFORMULA(SPLIT(INDEX(SPLIT(Y10,""=""),0,2),""+"")),$M$3:$N$27,2)))"&amp;"),JOIN("" =&gt; "", JOIN("" &gt; "", JOIN("" / "", ARRAYFORMULA(VLOOKUP(SPLIT(INDEX(SPLIT(INDEX(SPLIT(Y10,""=""),0,1),""&amp;""),0,1), "",""),$A$3:$B$27,2))), JOIN("" &gt; "", ARRAYFORMULA(VLOOKUP(SPLIT(INDEX(SPLIT(INDEX(SPLIT(Y10,""=""),0,1),""&amp;""),0,2),""+""),$A$3:$"&amp;"B$27,2)))), JOIN("" &amp; "", ARRAYFORMULA(VLOOKUP(SPLIT(INDEX(SPLIT(Y10,""=""),0,2),""+""),$A$3:$B$27,2)))))"),"#VALUE!")</f>
        <v>#VALUE!</v>
      </c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6"/>
    </row>
    <row r="11">
      <c r="A11" s="22">
        <f t="shared" si="1"/>
        <v>9</v>
      </c>
      <c r="B11" s="65"/>
      <c r="C11" s="25"/>
      <c r="D11" s="25"/>
      <c r="E11" s="25"/>
      <c r="F11" s="25"/>
      <c r="G11" s="25"/>
      <c r="H11" s="25"/>
      <c r="I11" s="25"/>
      <c r="J11" s="25"/>
      <c r="K11" s="26"/>
      <c r="L11" s="23"/>
      <c r="M11" s="22">
        <f t="shared" si="2"/>
        <v>9</v>
      </c>
      <c r="N11" s="62"/>
      <c r="O11" s="25"/>
      <c r="P11" s="25"/>
      <c r="Q11" s="25"/>
      <c r="R11" s="25"/>
      <c r="S11" s="25"/>
      <c r="T11" s="25"/>
      <c r="U11" s="25"/>
      <c r="V11" s="25"/>
      <c r="W11" s="26"/>
      <c r="X11" s="25"/>
      <c r="Y11" s="63"/>
      <c r="Z11" s="25"/>
      <c r="AA11" s="25"/>
      <c r="AB11" s="25"/>
      <c r="AC11" s="25"/>
      <c r="AD11" s="25"/>
      <c r="AE11" s="25"/>
      <c r="AF11" s="25"/>
      <c r="AG11" s="26"/>
      <c r="AH11" s="64">
        <f t="shared" si="3"/>
        <v>9</v>
      </c>
      <c r="AI11" s="48" t="str">
        <f>IFERROR(__xludf.DUMMYFUNCTION("IF(ISERROR(FIND(""&amp;"",Y11)),JOIN("" =&gt; "", JOIN("" &gt; "", ARRAYFORMULA(VLOOKUP(ARRAYFORMULA(SPLIT(INDEX(SPLIT(Y11,""=""),0,1),""+"")),$A$3:$B$27,2))), JOIN("" &amp; "", ARRAYFORMULA(VLOOKUP(ARRAYFORMULA(SPLIT(INDEX(SPLIT(Y11,""=""),0,2),""+"")),$M$3:$N$27,2)))"&amp;"),JOIN("" =&gt; "", JOIN("" &gt; "", JOIN("" / "", ARRAYFORMULA(VLOOKUP(SPLIT(INDEX(SPLIT(INDEX(SPLIT(Y11,""=""),0,1),""&amp;""),0,1), "",""),$A$3:$B$27,2))), JOIN("" &gt; "", ARRAYFORMULA(VLOOKUP(SPLIT(INDEX(SPLIT(INDEX(SPLIT(Y11,""=""),0,1),""&amp;""),0,2),""+""),$A$3:$"&amp;"B$27,2)))), JOIN("" &amp; "", ARRAYFORMULA(VLOOKUP(SPLIT(INDEX(SPLIT(Y11,""=""),0,2),""+""),$A$3:$B$27,2)))))"),"#VALUE!")</f>
        <v>#VALUE!</v>
      </c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6"/>
    </row>
    <row r="12">
      <c r="A12" s="22">
        <f t="shared" si="1"/>
        <v>10</v>
      </c>
      <c r="B12" s="65"/>
      <c r="C12" s="25"/>
      <c r="D12" s="25"/>
      <c r="E12" s="25"/>
      <c r="F12" s="25"/>
      <c r="G12" s="25"/>
      <c r="H12" s="25"/>
      <c r="I12" s="25"/>
      <c r="J12" s="25"/>
      <c r="K12" s="26"/>
      <c r="L12" s="23"/>
      <c r="M12" s="22">
        <f t="shared" si="2"/>
        <v>10</v>
      </c>
      <c r="N12" s="62"/>
      <c r="O12" s="25"/>
      <c r="P12" s="25"/>
      <c r="Q12" s="25"/>
      <c r="R12" s="25"/>
      <c r="S12" s="25"/>
      <c r="T12" s="25"/>
      <c r="U12" s="25"/>
      <c r="V12" s="25"/>
      <c r="W12" s="26"/>
      <c r="X12" s="25"/>
      <c r="Y12" s="63"/>
      <c r="Z12" s="25"/>
      <c r="AA12" s="25"/>
      <c r="AB12" s="25"/>
      <c r="AC12" s="25"/>
      <c r="AD12" s="25"/>
      <c r="AE12" s="25"/>
      <c r="AF12" s="25"/>
      <c r="AG12" s="26"/>
      <c r="AH12" s="64">
        <f t="shared" si="3"/>
        <v>10</v>
      </c>
      <c r="AI12" s="48" t="str">
        <f>IFERROR(__xludf.DUMMYFUNCTION("IF(ISERROR(FIND(""&amp;"",Y12)),JOIN("" =&gt; "", JOIN("" &gt; "", ARRAYFORMULA(VLOOKUP(ARRAYFORMULA(SPLIT(INDEX(SPLIT(Y12,""=""),0,1),""+"")),$A$3:$B$27,2))), JOIN("" &amp; "", ARRAYFORMULA(VLOOKUP(ARRAYFORMULA(SPLIT(INDEX(SPLIT(Y12,""=""),0,2),""+"")),$M$3:$N$27,2)))"&amp;"),JOIN("" =&gt; "", JOIN("" &gt; "", JOIN("" / "", ARRAYFORMULA(VLOOKUP(SPLIT(INDEX(SPLIT(INDEX(SPLIT(Y12,""=""),0,1),""&amp;""),0,1), "",""),$A$3:$B$27,2))), JOIN("" &gt; "", ARRAYFORMULA(VLOOKUP(SPLIT(INDEX(SPLIT(INDEX(SPLIT(Y12,""=""),0,1),""&amp;""),0,2),""+""),$A$3:$"&amp;"B$27,2)))), JOIN("" &amp; "", ARRAYFORMULA(VLOOKUP(SPLIT(INDEX(SPLIT(Y12,""=""),0,2),""+""),$A$3:$B$27,2)))))"),"#VALUE!")</f>
        <v>#VALUE!</v>
      </c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6"/>
    </row>
    <row r="13">
      <c r="A13" s="22">
        <f t="shared" si="1"/>
        <v>11</v>
      </c>
      <c r="B13" s="65"/>
      <c r="C13" s="25"/>
      <c r="D13" s="25"/>
      <c r="E13" s="25"/>
      <c r="F13" s="25"/>
      <c r="G13" s="25"/>
      <c r="H13" s="25"/>
      <c r="I13" s="25"/>
      <c r="J13" s="25"/>
      <c r="K13" s="26"/>
      <c r="L13" s="23"/>
      <c r="M13" s="22">
        <f t="shared" si="2"/>
        <v>11</v>
      </c>
      <c r="N13" s="62"/>
      <c r="O13" s="25"/>
      <c r="P13" s="25"/>
      <c r="Q13" s="25"/>
      <c r="R13" s="25"/>
      <c r="S13" s="25"/>
      <c r="T13" s="25"/>
      <c r="U13" s="25"/>
      <c r="V13" s="25"/>
      <c r="W13" s="26"/>
      <c r="X13" s="25"/>
      <c r="Y13" s="63"/>
      <c r="Z13" s="25"/>
      <c r="AA13" s="25"/>
      <c r="AB13" s="25"/>
      <c r="AC13" s="25"/>
      <c r="AD13" s="25"/>
      <c r="AE13" s="25"/>
      <c r="AF13" s="25"/>
      <c r="AG13" s="26"/>
      <c r="AH13" s="64">
        <f t="shared" si="3"/>
        <v>11</v>
      </c>
      <c r="AI13" s="48" t="str">
        <f>IFERROR(__xludf.DUMMYFUNCTION("IF(ISERROR(FIND(""&amp;"",Y13)),JOIN("" =&gt; "", JOIN("" &gt; "", ARRAYFORMULA(VLOOKUP(ARRAYFORMULA(SPLIT(INDEX(SPLIT(Y13,""=""),0,1),""+"")),$A$3:$B$27,2))), JOIN("" &amp; "", ARRAYFORMULA(VLOOKUP(ARRAYFORMULA(SPLIT(INDEX(SPLIT(Y13,""=""),0,2),""+"")),$M$3:$N$27,2)))"&amp;"),JOIN("" =&gt; "", JOIN("" &gt; "", JOIN("" / "", ARRAYFORMULA(VLOOKUP(SPLIT(INDEX(SPLIT(INDEX(SPLIT(Y13,""=""),0,1),""&amp;""),0,1), "",""),$A$3:$B$27,2))), JOIN("" &gt; "", ARRAYFORMULA(VLOOKUP(SPLIT(INDEX(SPLIT(INDEX(SPLIT(Y13,""=""),0,1),""&amp;""),0,2),""+""),$A$3:$"&amp;"B$27,2)))), JOIN("" &amp; "", ARRAYFORMULA(VLOOKUP(SPLIT(INDEX(SPLIT(Y13,""=""),0,2),""+""),$A$3:$B$27,2)))))"),"#VALUE!")</f>
        <v>#VALUE!</v>
      </c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6"/>
    </row>
    <row r="14">
      <c r="A14" s="22">
        <f t="shared" si="1"/>
        <v>12</v>
      </c>
      <c r="B14" s="65"/>
      <c r="C14" s="25"/>
      <c r="D14" s="25"/>
      <c r="E14" s="25"/>
      <c r="F14" s="25"/>
      <c r="G14" s="25"/>
      <c r="H14" s="25"/>
      <c r="I14" s="25"/>
      <c r="J14" s="25"/>
      <c r="K14" s="26"/>
      <c r="L14" s="23"/>
      <c r="M14" s="22">
        <f t="shared" si="2"/>
        <v>12</v>
      </c>
      <c r="N14" s="62"/>
      <c r="O14" s="25"/>
      <c r="P14" s="25"/>
      <c r="Q14" s="25"/>
      <c r="R14" s="25"/>
      <c r="S14" s="25"/>
      <c r="T14" s="25"/>
      <c r="U14" s="25"/>
      <c r="V14" s="25"/>
      <c r="W14" s="26"/>
      <c r="X14" s="25"/>
      <c r="Y14" s="63"/>
      <c r="Z14" s="25"/>
      <c r="AA14" s="25"/>
      <c r="AB14" s="25"/>
      <c r="AC14" s="25"/>
      <c r="AD14" s="25"/>
      <c r="AE14" s="25"/>
      <c r="AF14" s="25"/>
      <c r="AG14" s="26"/>
      <c r="AH14" s="64">
        <f t="shared" si="3"/>
        <v>12</v>
      </c>
      <c r="AI14" s="48" t="str">
        <f>IFERROR(__xludf.DUMMYFUNCTION("IF(ISERROR(FIND(""&amp;"",Y14)),JOIN("" =&gt; "", JOIN("" &gt; "", ARRAYFORMULA(VLOOKUP(ARRAYFORMULA(SPLIT(INDEX(SPLIT(Y14,""=""),0,1),""+"")),$A$3:$B$27,2))), JOIN("" &amp; "", ARRAYFORMULA(VLOOKUP(ARRAYFORMULA(SPLIT(INDEX(SPLIT(Y14,""=""),0,2),""+"")),$M$3:$N$27,2)))"&amp;"),JOIN("" =&gt; "", JOIN("" &gt; "", JOIN("" / "", ARRAYFORMULA(VLOOKUP(SPLIT(INDEX(SPLIT(INDEX(SPLIT(Y14,""=""),0,1),""&amp;""),0,1), "",""),$A$3:$B$27,2))), JOIN("" &gt; "", ARRAYFORMULA(VLOOKUP(SPLIT(INDEX(SPLIT(INDEX(SPLIT(Y14,""=""),0,1),""&amp;""),0,2),""+""),$A$3:$"&amp;"B$27,2)))), JOIN("" &amp; "", ARRAYFORMULA(VLOOKUP(SPLIT(INDEX(SPLIT(Y14,""=""),0,2),""+""),$A$3:$B$27,2)))))"),"#VALUE!")</f>
        <v>#VALUE!</v>
      </c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6"/>
    </row>
    <row r="15">
      <c r="A15" s="22">
        <f t="shared" si="1"/>
        <v>13</v>
      </c>
      <c r="B15" s="65"/>
      <c r="C15" s="25"/>
      <c r="D15" s="25"/>
      <c r="E15" s="25"/>
      <c r="F15" s="25"/>
      <c r="G15" s="25"/>
      <c r="H15" s="25"/>
      <c r="I15" s="25"/>
      <c r="J15" s="25"/>
      <c r="K15" s="26"/>
      <c r="L15" s="23"/>
      <c r="M15" s="22">
        <f t="shared" si="2"/>
        <v>13</v>
      </c>
      <c r="N15" s="62"/>
      <c r="O15" s="25"/>
      <c r="P15" s="25"/>
      <c r="Q15" s="25"/>
      <c r="R15" s="25"/>
      <c r="S15" s="25"/>
      <c r="T15" s="25"/>
      <c r="U15" s="25"/>
      <c r="V15" s="25"/>
      <c r="W15" s="26"/>
      <c r="X15" s="25"/>
      <c r="Y15" s="63"/>
      <c r="Z15" s="25"/>
      <c r="AA15" s="25"/>
      <c r="AB15" s="25"/>
      <c r="AC15" s="25"/>
      <c r="AD15" s="25"/>
      <c r="AE15" s="25"/>
      <c r="AF15" s="25"/>
      <c r="AG15" s="26"/>
      <c r="AH15" s="64">
        <f t="shared" si="3"/>
        <v>13</v>
      </c>
      <c r="AI15" s="48" t="str">
        <f>IFERROR(__xludf.DUMMYFUNCTION("IF(ISERROR(FIND(""&amp;"",Y15)),JOIN("" =&gt; "", JOIN("" &gt; "", ARRAYFORMULA(VLOOKUP(ARRAYFORMULA(SPLIT(INDEX(SPLIT(Y15,""=""),0,1),""+"")),$A$3:$B$27,2))), JOIN("" &amp; "", ARRAYFORMULA(VLOOKUP(ARRAYFORMULA(SPLIT(INDEX(SPLIT(Y15,""=""),0,2),""+"")),$M$3:$N$27,2)))"&amp;"),JOIN("" =&gt; "", JOIN("" &gt; "", JOIN("" / "", ARRAYFORMULA(VLOOKUP(SPLIT(INDEX(SPLIT(INDEX(SPLIT(Y15,""=""),0,1),""&amp;""),0,1), "",""),$A$3:$B$27,2))), JOIN("" &gt; "", ARRAYFORMULA(VLOOKUP(SPLIT(INDEX(SPLIT(INDEX(SPLIT(Y15,""=""),0,1),""&amp;""),0,2),""+""),$A$3:$"&amp;"B$27,2)))), JOIN("" &amp; "", ARRAYFORMULA(VLOOKUP(SPLIT(INDEX(SPLIT(Y15,""=""),0,2),""+""),$A$3:$B$27,2)))))"),"#VALUE!")</f>
        <v>#VALUE!</v>
      </c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6"/>
    </row>
    <row r="16">
      <c r="A16" s="22">
        <f t="shared" si="1"/>
        <v>14</v>
      </c>
      <c r="B16" s="65"/>
      <c r="C16" s="25"/>
      <c r="D16" s="25"/>
      <c r="E16" s="25"/>
      <c r="F16" s="25"/>
      <c r="G16" s="25"/>
      <c r="H16" s="25"/>
      <c r="I16" s="25"/>
      <c r="J16" s="25"/>
      <c r="K16" s="26"/>
      <c r="L16" s="23"/>
      <c r="M16" s="22">
        <f t="shared" si="2"/>
        <v>14</v>
      </c>
      <c r="N16" s="62"/>
      <c r="O16" s="25"/>
      <c r="P16" s="25"/>
      <c r="Q16" s="25"/>
      <c r="R16" s="25"/>
      <c r="S16" s="25"/>
      <c r="T16" s="25"/>
      <c r="U16" s="25"/>
      <c r="V16" s="25"/>
      <c r="W16" s="26"/>
      <c r="X16" s="25"/>
      <c r="Y16" s="63"/>
      <c r="Z16" s="25"/>
      <c r="AA16" s="25"/>
      <c r="AB16" s="25"/>
      <c r="AC16" s="25"/>
      <c r="AD16" s="25"/>
      <c r="AE16" s="25"/>
      <c r="AF16" s="25"/>
      <c r="AG16" s="26"/>
      <c r="AH16" s="64">
        <f t="shared" si="3"/>
        <v>14</v>
      </c>
      <c r="AI16" s="48" t="str">
        <f>IFERROR(__xludf.DUMMYFUNCTION("IF(ISERROR(FIND(""&amp;"",Y16)),JOIN("" =&gt; "", JOIN("" &gt; "", ARRAYFORMULA(VLOOKUP(ARRAYFORMULA(SPLIT(INDEX(SPLIT(Y16,""=""),0,1),""+"")),$A$3:$B$27,2))), JOIN("" &amp; "", ARRAYFORMULA(VLOOKUP(ARRAYFORMULA(SPLIT(INDEX(SPLIT(Y16,""=""),0,2),""+"")),$M$3:$N$27,2)))"&amp;"),JOIN("" =&gt; "", JOIN("" &gt; "", JOIN("" / "", ARRAYFORMULA(VLOOKUP(SPLIT(INDEX(SPLIT(INDEX(SPLIT(Y16,""=""),0,1),""&amp;""),0,1), "",""),$A$3:$B$27,2))), JOIN("" &gt; "", ARRAYFORMULA(VLOOKUP(SPLIT(INDEX(SPLIT(INDEX(SPLIT(Y16,""=""),0,1),""&amp;""),0,2),""+""),$A$3:$"&amp;"B$27,2)))), JOIN("" &amp; "", ARRAYFORMULA(VLOOKUP(SPLIT(INDEX(SPLIT(Y16,""=""),0,2),""+""),$A$3:$B$27,2)))))"),"#VALUE!")</f>
        <v>#VALUE!</v>
      </c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6"/>
    </row>
    <row r="17">
      <c r="A17" s="22">
        <f t="shared" si="1"/>
        <v>15</v>
      </c>
      <c r="B17" s="65"/>
      <c r="C17" s="25"/>
      <c r="D17" s="25"/>
      <c r="E17" s="25"/>
      <c r="F17" s="25"/>
      <c r="G17" s="25"/>
      <c r="H17" s="25"/>
      <c r="I17" s="25"/>
      <c r="J17" s="25"/>
      <c r="K17" s="26"/>
      <c r="L17" s="23"/>
      <c r="M17" s="22">
        <f t="shared" si="2"/>
        <v>15</v>
      </c>
      <c r="N17" s="62"/>
      <c r="O17" s="25"/>
      <c r="P17" s="25"/>
      <c r="Q17" s="25"/>
      <c r="R17" s="25"/>
      <c r="S17" s="25"/>
      <c r="T17" s="25"/>
      <c r="U17" s="25"/>
      <c r="V17" s="25"/>
      <c r="W17" s="26"/>
      <c r="X17" s="25"/>
      <c r="Y17" s="63"/>
      <c r="Z17" s="25"/>
      <c r="AA17" s="25"/>
      <c r="AB17" s="25"/>
      <c r="AC17" s="25"/>
      <c r="AD17" s="25"/>
      <c r="AE17" s="25"/>
      <c r="AF17" s="25"/>
      <c r="AG17" s="26"/>
      <c r="AH17" s="64">
        <f t="shared" si="3"/>
        <v>15</v>
      </c>
      <c r="AI17" s="48" t="str">
        <f>IFERROR(__xludf.DUMMYFUNCTION("IF(ISERROR(FIND(""&amp;"",Y17)),JOIN("" =&gt; "", JOIN("" &gt; "", ARRAYFORMULA(VLOOKUP(ARRAYFORMULA(SPLIT(INDEX(SPLIT(Y17,""=""),0,1),""+"")),$A$3:$B$27,2))), JOIN("" &amp; "", ARRAYFORMULA(VLOOKUP(ARRAYFORMULA(SPLIT(INDEX(SPLIT(Y17,""=""),0,2),""+"")),$M$3:$N$27,2)))"&amp;"),JOIN("" =&gt; "", JOIN("" &gt; "", JOIN("" / "", ARRAYFORMULA(VLOOKUP(SPLIT(INDEX(SPLIT(INDEX(SPLIT(Y17,""=""),0,1),""&amp;""),0,1), "",""),$A$3:$B$27,2))), JOIN("" &gt; "", ARRAYFORMULA(VLOOKUP(SPLIT(INDEX(SPLIT(INDEX(SPLIT(Y17,""=""),0,1),""&amp;""),0,2),""+""),$A$3:$"&amp;"B$27,2)))), JOIN("" &amp; "", ARRAYFORMULA(VLOOKUP(SPLIT(INDEX(SPLIT(Y17,""=""),0,2),""+""),$A$3:$B$27,2)))))"),"#VALUE!")</f>
        <v>#VALUE!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6"/>
    </row>
    <row r="18">
      <c r="A18" s="22">
        <f t="shared" si="1"/>
        <v>16</v>
      </c>
      <c r="B18" s="65"/>
      <c r="C18" s="25"/>
      <c r="D18" s="25"/>
      <c r="E18" s="25"/>
      <c r="F18" s="25"/>
      <c r="G18" s="25"/>
      <c r="H18" s="25"/>
      <c r="I18" s="25"/>
      <c r="J18" s="25"/>
      <c r="K18" s="26"/>
      <c r="L18" s="23"/>
      <c r="M18" s="22">
        <f t="shared" si="2"/>
        <v>16</v>
      </c>
      <c r="N18" s="62"/>
      <c r="O18" s="25"/>
      <c r="P18" s="25"/>
      <c r="Q18" s="25"/>
      <c r="R18" s="25"/>
      <c r="S18" s="25"/>
      <c r="T18" s="25"/>
      <c r="U18" s="25"/>
      <c r="V18" s="25"/>
      <c r="W18" s="26"/>
      <c r="X18" s="25"/>
      <c r="Y18" s="63"/>
      <c r="Z18" s="25"/>
      <c r="AA18" s="25"/>
      <c r="AB18" s="25"/>
      <c r="AC18" s="25"/>
      <c r="AD18" s="25"/>
      <c r="AE18" s="25"/>
      <c r="AF18" s="25"/>
      <c r="AG18" s="26"/>
      <c r="AH18" s="64">
        <f t="shared" si="3"/>
        <v>16</v>
      </c>
      <c r="AI18" s="48" t="str">
        <f>IFERROR(__xludf.DUMMYFUNCTION("IF(ISERROR(FIND(""&amp;"",Y18)),JOIN("" =&gt; "", JOIN("" &gt; "", ARRAYFORMULA(VLOOKUP(ARRAYFORMULA(SPLIT(INDEX(SPLIT(Y18,""=""),0,1),""+"")),$A$3:$B$27,2))), JOIN("" &amp; "", ARRAYFORMULA(VLOOKUP(ARRAYFORMULA(SPLIT(INDEX(SPLIT(Y18,""=""),0,2),""+"")),$M$3:$N$27,2)))"&amp;"),JOIN("" =&gt; "", JOIN("" &gt; "", JOIN("" / "", ARRAYFORMULA(VLOOKUP(SPLIT(INDEX(SPLIT(INDEX(SPLIT(Y18,""=""),0,1),""&amp;""),0,1), "",""),$A$3:$B$27,2))), JOIN("" &gt; "", ARRAYFORMULA(VLOOKUP(SPLIT(INDEX(SPLIT(INDEX(SPLIT(Y18,""=""),0,1),""&amp;""),0,2),""+""),$A$3:$"&amp;"B$27,2)))), JOIN("" &amp; "", ARRAYFORMULA(VLOOKUP(SPLIT(INDEX(SPLIT(Y18,""=""),0,2),""+""),$A$3:$B$27,2)))))"),"#VALUE!")</f>
        <v>#VALUE!</v>
      </c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6"/>
    </row>
    <row r="19">
      <c r="A19" s="22">
        <f t="shared" si="1"/>
        <v>17</v>
      </c>
      <c r="B19" s="65"/>
      <c r="C19" s="25"/>
      <c r="D19" s="25"/>
      <c r="E19" s="25"/>
      <c r="F19" s="25"/>
      <c r="G19" s="25"/>
      <c r="H19" s="25"/>
      <c r="I19" s="25"/>
      <c r="J19" s="25"/>
      <c r="K19" s="26"/>
      <c r="L19" s="23"/>
      <c r="M19" s="22">
        <f t="shared" si="2"/>
        <v>17</v>
      </c>
      <c r="N19" s="62"/>
      <c r="O19" s="25"/>
      <c r="P19" s="25"/>
      <c r="Q19" s="25"/>
      <c r="R19" s="25"/>
      <c r="S19" s="25"/>
      <c r="T19" s="25"/>
      <c r="U19" s="25"/>
      <c r="V19" s="25"/>
      <c r="W19" s="26"/>
      <c r="X19" s="25"/>
      <c r="Y19" s="63"/>
      <c r="Z19" s="25"/>
      <c r="AA19" s="25"/>
      <c r="AB19" s="25"/>
      <c r="AC19" s="25"/>
      <c r="AD19" s="25"/>
      <c r="AE19" s="25"/>
      <c r="AF19" s="25"/>
      <c r="AG19" s="26"/>
      <c r="AH19" s="64">
        <f t="shared" si="3"/>
        <v>17</v>
      </c>
      <c r="AI19" s="48" t="str">
        <f>IFERROR(__xludf.DUMMYFUNCTION("IF(ISERROR(FIND(""&amp;"",Y19)),JOIN("" =&gt; "", JOIN("" &gt; "", ARRAYFORMULA(VLOOKUP(ARRAYFORMULA(SPLIT(INDEX(SPLIT(Y19,""=""),0,1),""+"")),$A$3:$B$27,2))), JOIN("" &amp; "", ARRAYFORMULA(VLOOKUP(ARRAYFORMULA(SPLIT(INDEX(SPLIT(Y19,""=""),0,2),""+"")),$M$3:$N$27,2)))"&amp;"),JOIN("" =&gt; "", JOIN("" &gt; "", JOIN("" / "", ARRAYFORMULA(VLOOKUP(SPLIT(INDEX(SPLIT(INDEX(SPLIT(Y19,""=""),0,1),""&amp;""),0,1), "",""),$A$3:$B$27,2))), JOIN("" &gt; "", ARRAYFORMULA(VLOOKUP(SPLIT(INDEX(SPLIT(INDEX(SPLIT(Y19,""=""),0,1),""&amp;""),0,2),""+""),$A$3:$"&amp;"B$27,2)))), JOIN("" &amp; "", ARRAYFORMULA(VLOOKUP(SPLIT(INDEX(SPLIT(Y19,""=""),0,2),""+""),$A$3:$B$27,2)))))"),"#VALUE!")</f>
        <v>#VALUE!</v>
      </c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6"/>
    </row>
    <row r="20">
      <c r="A20" s="22">
        <f t="shared" si="1"/>
        <v>18</v>
      </c>
      <c r="B20" s="65"/>
      <c r="C20" s="25"/>
      <c r="D20" s="25"/>
      <c r="E20" s="25"/>
      <c r="F20" s="25"/>
      <c r="G20" s="25"/>
      <c r="H20" s="25"/>
      <c r="I20" s="25"/>
      <c r="J20" s="25"/>
      <c r="K20" s="26"/>
      <c r="L20" s="23"/>
      <c r="M20" s="22">
        <f t="shared" si="2"/>
        <v>18</v>
      </c>
      <c r="N20" s="62"/>
      <c r="O20" s="25"/>
      <c r="P20" s="25"/>
      <c r="Q20" s="25"/>
      <c r="R20" s="25"/>
      <c r="S20" s="25"/>
      <c r="T20" s="25"/>
      <c r="U20" s="25"/>
      <c r="V20" s="25"/>
      <c r="W20" s="26"/>
      <c r="X20" s="25"/>
      <c r="Y20" s="63"/>
      <c r="Z20" s="25"/>
      <c r="AA20" s="25"/>
      <c r="AB20" s="25"/>
      <c r="AC20" s="25"/>
      <c r="AD20" s="25"/>
      <c r="AE20" s="25"/>
      <c r="AF20" s="25"/>
      <c r="AG20" s="26"/>
      <c r="AH20" s="64">
        <f t="shared" si="3"/>
        <v>18</v>
      </c>
      <c r="AI20" s="48" t="str">
        <f>IFERROR(__xludf.DUMMYFUNCTION("IF(ISERROR(FIND(""&amp;"",Y20)),JOIN("" =&gt; "", JOIN("" &gt; "", ARRAYFORMULA(VLOOKUP(ARRAYFORMULA(SPLIT(INDEX(SPLIT(Y20,""=""),0,1),""+"")),$A$3:$B$27,2))), JOIN("" &amp; "", ARRAYFORMULA(VLOOKUP(ARRAYFORMULA(SPLIT(INDEX(SPLIT(Y20,""=""),0,2),""+"")),$M$3:$N$27,2)))"&amp;"),JOIN("" =&gt; "", JOIN("" &gt; "", JOIN("" / "", ARRAYFORMULA(VLOOKUP(SPLIT(INDEX(SPLIT(INDEX(SPLIT(Y20,""=""),0,1),""&amp;""),0,1), "",""),$A$3:$B$27,2))), JOIN("" &gt; "", ARRAYFORMULA(VLOOKUP(SPLIT(INDEX(SPLIT(INDEX(SPLIT(Y20,""=""),0,1),""&amp;""),0,2),""+""),$A$3:$"&amp;"B$27,2)))), JOIN("" &amp; "", ARRAYFORMULA(VLOOKUP(SPLIT(INDEX(SPLIT(Y20,""=""),0,2),""+""),$A$3:$B$27,2)))))"),"#VALUE!")</f>
        <v>#VALUE!</v>
      </c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6"/>
    </row>
    <row r="21">
      <c r="A21" s="22">
        <f t="shared" si="1"/>
        <v>19</v>
      </c>
      <c r="B21" s="65"/>
      <c r="C21" s="25"/>
      <c r="D21" s="25"/>
      <c r="E21" s="25"/>
      <c r="F21" s="25"/>
      <c r="G21" s="25"/>
      <c r="H21" s="25"/>
      <c r="I21" s="25"/>
      <c r="J21" s="25"/>
      <c r="K21" s="26"/>
      <c r="L21" s="23"/>
      <c r="M21" s="22">
        <f t="shared" si="2"/>
        <v>19</v>
      </c>
      <c r="N21" s="62"/>
      <c r="O21" s="25"/>
      <c r="P21" s="25"/>
      <c r="Q21" s="25"/>
      <c r="R21" s="25"/>
      <c r="S21" s="25"/>
      <c r="T21" s="25"/>
      <c r="U21" s="25"/>
      <c r="V21" s="25"/>
      <c r="W21" s="26"/>
      <c r="X21" s="25"/>
      <c r="Y21" s="63"/>
      <c r="Z21" s="25"/>
      <c r="AA21" s="25"/>
      <c r="AB21" s="25"/>
      <c r="AC21" s="25"/>
      <c r="AD21" s="25"/>
      <c r="AE21" s="25"/>
      <c r="AF21" s="25"/>
      <c r="AG21" s="26"/>
      <c r="AH21" s="64">
        <f t="shared" si="3"/>
        <v>19</v>
      </c>
      <c r="AI21" s="48" t="str">
        <f>IFERROR(__xludf.DUMMYFUNCTION("IF(ISERROR(FIND(""&amp;"",Y21)),JOIN("" =&gt; "", JOIN("" &gt; "", ARRAYFORMULA(VLOOKUP(ARRAYFORMULA(SPLIT(INDEX(SPLIT(Y21,""=""),0,1),""+"")),$A$3:$B$27,2))), JOIN("" &amp; "", ARRAYFORMULA(VLOOKUP(ARRAYFORMULA(SPLIT(INDEX(SPLIT(Y21,""=""),0,2),""+"")),$M$3:$N$27,2)))"&amp;"),JOIN("" =&gt; "", JOIN("" &gt; "", JOIN("" / "", ARRAYFORMULA(VLOOKUP(SPLIT(INDEX(SPLIT(INDEX(SPLIT(Y21,""=""),0,1),""&amp;""),0,1), "",""),$A$3:$B$27,2))), JOIN("" &gt; "", ARRAYFORMULA(VLOOKUP(SPLIT(INDEX(SPLIT(INDEX(SPLIT(Y21,""=""),0,1),""&amp;""),0,2),""+""),$A$3:$"&amp;"B$27,2)))), JOIN("" &amp; "", ARRAYFORMULA(VLOOKUP(SPLIT(INDEX(SPLIT(Y21,""=""),0,2),""+""),$A$3:$B$27,2)))))"),"#VALUE!")</f>
        <v>#VALUE!</v>
      </c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6"/>
    </row>
    <row r="22">
      <c r="A22" s="22">
        <f t="shared" si="1"/>
        <v>20</v>
      </c>
      <c r="B22" s="65"/>
      <c r="C22" s="25"/>
      <c r="D22" s="25"/>
      <c r="E22" s="25"/>
      <c r="F22" s="25"/>
      <c r="G22" s="25"/>
      <c r="H22" s="25"/>
      <c r="I22" s="25"/>
      <c r="J22" s="25"/>
      <c r="K22" s="26"/>
      <c r="L22" s="23"/>
      <c r="M22" s="22">
        <f t="shared" si="2"/>
        <v>20</v>
      </c>
      <c r="N22" s="62"/>
      <c r="O22" s="25"/>
      <c r="P22" s="25"/>
      <c r="Q22" s="25"/>
      <c r="R22" s="25"/>
      <c r="S22" s="25"/>
      <c r="T22" s="25"/>
      <c r="U22" s="25"/>
      <c r="V22" s="25"/>
      <c r="W22" s="26"/>
      <c r="X22" s="25"/>
      <c r="Y22" s="63"/>
      <c r="Z22" s="25"/>
      <c r="AA22" s="25"/>
      <c r="AB22" s="25"/>
      <c r="AC22" s="25"/>
      <c r="AD22" s="25"/>
      <c r="AE22" s="25"/>
      <c r="AF22" s="25"/>
      <c r="AG22" s="26"/>
      <c r="AH22" s="64">
        <f t="shared" si="3"/>
        <v>20</v>
      </c>
      <c r="AI22" s="48" t="str">
        <f>IFERROR(__xludf.DUMMYFUNCTION("IF(ISERROR(FIND(""&amp;"",Y22)),JOIN("" =&gt; "", JOIN("" &gt; "", ARRAYFORMULA(VLOOKUP(ARRAYFORMULA(SPLIT(INDEX(SPLIT(Y22,""=""),0,1),""+"")),$A$3:$B$27,2))), JOIN("" &amp; "", ARRAYFORMULA(VLOOKUP(ARRAYFORMULA(SPLIT(INDEX(SPLIT(Y22,""=""),0,2),""+"")),$M$3:$N$27,2)))"&amp;"),JOIN("" =&gt; "", JOIN("" &gt; "", JOIN("" / "", ARRAYFORMULA(VLOOKUP(SPLIT(INDEX(SPLIT(INDEX(SPLIT(Y22,""=""),0,1),""&amp;""),0,1), "",""),$A$3:$B$27,2))), JOIN("" &gt; "", ARRAYFORMULA(VLOOKUP(SPLIT(INDEX(SPLIT(INDEX(SPLIT(Y22,""=""),0,1),""&amp;""),0,2),""+""),$A$3:$"&amp;"B$27,2)))), JOIN("" &amp; "", ARRAYFORMULA(VLOOKUP(SPLIT(INDEX(SPLIT(Y22,""=""),0,2),""+""),$A$3:$B$27,2)))))"),"#VALUE!")</f>
        <v>#VALUE!</v>
      </c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6"/>
    </row>
    <row r="23">
      <c r="A23" s="22">
        <f t="shared" si="1"/>
        <v>21</v>
      </c>
      <c r="B23" s="65"/>
      <c r="C23" s="25"/>
      <c r="D23" s="25"/>
      <c r="E23" s="25"/>
      <c r="F23" s="25"/>
      <c r="G23" s="25"/>
      <c r="H23" s="25"/>
      <c r="I23" s="25"/>
      <c r="J23" s="25"/>
      <c r="K23" s="26"/>
      <c r="L23" s="23"/>
      <c r="M23" s="22">
        <f t="shared" si="2"/>
        <v>21</v>
      </c>
      <c r="N23" s="62"/>
      <c r="O23" s="25"/>
      <c r="P23" s="25"/>
      <c r="Q23" s="25"/>
      <c r="R23" s="25"/>
      <c r="S23" s="25"/>
      <c r="T23" s="25"/>
      <c r="U23" s="25"/>
      <c r="V23" s="25"/>
      <c r="W23" s="26"/>
      <c r="X23" s="25"/>
      <c r="Y23" s="63"/>
      <c r="Z23" s="25"/>
      <c r="AA23" s="25"/>
      <c r="AB23" s="25"/>
      <c r="AC23" s="25"/>
      <c r="AD23" s="25"/>
      <c r="AE23" s="25"/>
      <c r="AF23" s="25"/>
      <c r="AG23" s="26"/>
      <c r="AH23" s="64">
        <f t="shared" si="3"/>
        <v>21</v>
      </c>
      <c r="AI23" s="48" t="str">
        <f>IFERROR(__xludf.DUMMYFUNCTION("IF(ISERROR(FIND(""&amp;"",Y23)),JOIN("" =&gt; "", JOIN("" &gt; "", ARRAYFORMULA(VLOOKUP(ARRAYFORMULA(SPLIT(INDEX(SPLIT(Y23,""=""),0,1),""+"")),$A$3:$B$27,2))), JOIN("" &amp; "", ARRAYFORMULA(VLOOKUP(ARRAYFORMULA(SPLIT(INDEX(SPLIT(Y23,""=""),0,2),""+"")),$M$3:$N$27,2)))"&amp;"),JOIN("" =&gt; "", JOIN("" &gt; "", JOIN("" / "", ARRAYFORMULA(VLOOKUP(SPLIT(INDEX(SPLIT(INDEX(SPLIT(Y23,""=""),0,1),""&amp;""),0,1), "",""),$A$3:$B$27,2))), JOIN("" &gt; "", ARRAYFORMULA(VLOOKUP(SPLIT(INDEX(SPLIT(INDEX(SPLIT(Y23,""=""),0,1),""&amp;""),0,2),""+""),$A$3:$"&amp;"B$27,2)))), JOIN("" &amp; "", ARRAYFORMULA(VLOOKUP(SPLIT(INDEX(SPLIT(Y23,""=""),0,2),""+""),$A$3:$B$27,2)))))"),"#VALUE!")</f>
        <v>#VALUE!</v>
      </c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6"/>
    </row>
    <row r="24">
      <c r="A24" s="22">
        <f t="shared" si="1"/>
        <v>22</v>
      </c>
      <c r="B24" s="65"/>
      <c r="C24" s="25"/>
      <c r="D24" s="25"/>
      <c r="E24" s="25"/>
      <c r="F24" s="25"/>
      <c r="G24" s="25"/>
      <c r="H24" s="25"/>
      <c r="I24" s="25"/>
      <c r="J24" s="25"/>
      <c r="K24" s="26"/>
      <c r="L24" s="23"/>
      <c r="M24" s="22">
        <f t="shared" si="2"/>
        <v>22</v>
      </c>
      <c r="N24" s="62"/>
      <c r="O24" s="25"/>
      <c r="P24" s="25"/>
      <c r="Q24" s="25"/>
      <c r="R24" s="25"/>
      <c r="S24" s="25"/>
      <c r="T24" s="25"/>
      <c r="U24" s="25"/>
      <c r="V24" s="25"/>
      <c r="W24" s="26"/>
      <c r="X24" s="25"/>
      <c r="Y24" s="63"/>
      <c r="Z24" s="25"/>
      <c r="AA24" s="25"/>
      <c r="AB24" s="25"/>
      <c r="AC24" s="25"/>
      <c r="AD24" s="25"/>
      <c r="AE24" s="25"/>
      <c r="AF24" s="25"/>
      <c r="AG24" s="26"/>
      <c r="AH24" s="64">
        <f t="shared" si="3"/>
        <v>22</v>
      </c>
      <c r="AI24" s="48" t="str">
        <f>IFERROR(__xludf.DUMMYFUNCTION("IF(ISERROR(FIND(""&amp;"",Y24)),JOIN("" =&gt; "", JOIN("" &gt; "", ARRAYFORMULA(VLOOKUP(ARRAYFORMULA(SPLIT(INDEX(SPLIT(Y24,""=""),0,1),""+"")),$A$3:$B$27,2))), JOIN("" &amp; "", ARRAYFORMULA(VLOOKUP(ARRAYFORMULA(SPLIT(INDEX(SPLIT(Y24,""=""),0,2),""+"")),$M$3:$N$27,2)))"&amp;"),JOIN("" =&gt; "", JOIN("" &gt; "", JOIN("" / "", ARRAYFORMULA(VLOOKUP(SPLIT(INDEX(SPLIT(INDEX(SPLIT(Y24,""=""),0,1),""&amp;""),0,1), "",""),$A$3:$B$27,2))), JOIN("" &gt; "", ARRAYFORMULA(VLOOKUP(SPLIT(INDEX(SPLIT(INDEX(SPLIT(Y24,""=""),0,1),""&amp;""),0,2),""+""),$A$3:$"&amp;"B$27,2)))), JOIN("" &amp; "", ARRAYFORMULA(VLOOKUP(SPLIT(INDEX(SPLIT(Y24,""=""),0,2),""+""),$A$3:$B$27,2)))))"),"#VALUE!")</f>
        <v>#VALUE!</v>
      </c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6"/>
    </row>
    <row r="25">
      <c r="A25" s="22">
        <f t="shared" si="1"/>
        <v>23</v>
      </c>
      <c r="B25" s="65"/>
      <c r="C25" s="25"/>
      <c r="D25" s="25"/>
      <c r="E25" s="25"/>
      <c r="F25" s="25"/>
      <c r="G25" s="25"/>
      <c r="H25" s="25"/>
      <c r="I25" s="25"/>
      <c r="J25" s="25"/>
      <c r="K25" s="26"/>
      <c r="L25" s="23"/>
      <c r="M25" s="22">
        <f t="shared" si="2"/>
        <v>23</v>
      </c>
      <c r="N25" s="62"/>
      <c r="O25" s="25"/>
      <c r="P25" s="25"/>
      <c r="Q25" s="25"/>
      <c r="R25" s="25"/>
      <c r="S25" s="25"/>
      <c r="T25" s="25"/>
      <c r="U25" s="25"/>
      <c r="V25" s="25"/>
      <c r="W25" s="26"/>
      <c r="X25" s="25"/>
      <c r="Y25" s="63"/>
      <c r="Z25" s="25"/>
      <c r="AA25" s="25"/>
      <c r="AB25" s="25"/>
      <c r="AC25" s="25"/>
      <c r="AD25" s="25"/>
      <c r="AE25" s="25"/>
      <c r="AF25" s="25"/>
      <c r="AG25" s="26"/>
      <c r="AH25" s="64">
        <f t="shared" si="3"/>
        <v>23</v>
      </c>
      <c r="AI25" s="48" t="str">
        <f>IFERROR(__xludf.DUMMYFUNCTION("IF(ISERROR(FIND(""&amp;"",Y25)),JOIN("" =&gt; "", JOIN("" &gt; "", ARRAYFORMULA(VLOOKUP(ARRAYFORMULA(SPLIT(INDEX(SPLIT(Y25,""=""),0,1),""+"")),$A$3:$B$27,2))), JOIN("" &amp; "", ARRAYFORMULA(VLOOKUP(ARRAYFORMULA(SPLIT(INDEX(SPLIT(Y25,""=""),0,2),""+"")),$M$3:$N$27,2)))"&amp;"),JOIN("" =&gt; "", JOIN("" &gt; "", JOIN("" / "", ARRAYFORMULA(VLOOKUP(SPLIT(INDEX(SPLIT(INDEX(SPLIT(Y25,""=""),0,1),""&amp;""),0,1), "",""),$A$3:$B$27,2))), JOIN("" &gt; "", ARRAYFORMULA(VLOOKUP(SPLIT(INDEX(SPLIT(INDEX(SPLIT(Y25,""=""),0,1),""&amp;""),0,2),""+""),$A$3:$"&amp;"B$27,2)))), JOIN("" &amp; "", ARRAYFORMULA(VLOOKUP(SPLIT(INDEX(SPLIT(Y25,""=""),0,2),""+""),$A$3:$B$27,2)))))"),"#VALUE!")</f>
        <v>#VALUE!</v>
      </c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6"/>
    </row>
    <row r="26">
      <c r="A26" s="22">
        <f t="shared" si="1"/>
        <v>24</v>
      </c>
      <c r="B26" s="65"/>
      <c r="C26" s="25"/>
      <c r="D26" s="25"/>
      <c r="E26" s="25"/>
      <c r="F26" s="25"/>
      <c r="G26" s="25"/>
      <c r="H26" s="25"/>
      <c r="I26" s="25"/>
      <c r="J26" s="25"/>
      <c r="K26" s="26"/>
      <c r="L26" s="23"/>
      <c r="M26" s="22">
        <f t="shared" si="2"/>
        <v>24</v>
      </c>
      <c r="N26" s="62"/>
      <c r="O26" s="25"/>
      <c r="P26" s="25"/>
      <c r="Q26" s="25"/>
      <c r="R26" s="25"/>
      <c r="S26" s="25"/>
      <c r="T26" s="25"/>
      <c r="U26" s="25"/>
      <c r="V26" s="25"/>
      <c r="W26" s="26"/>
      <c r="X26" s="25"/>
      <c r="Y26" s="63"/>
      <c r="Z26" s="25"/>
      <c r="AA26" s="25"/>
      <c r="AB26" s="25"/>
      <c r="AC26" s="25"/>
      <c r="AD26" s="25"/>
      <c r="AE26" s="25"/>
      <c r="AF26" s="25"/>
      <c r="AG26" s="26"/>
      <c r="AH26" s="64">
        <f t="shared" si="3"/>
        <v>24</v>
      </c>
      <c r="AI26" s="48" t="str">
        <f>IFERROR(__xludf.DUMMYFUNCTION("IF(ISERROR(FIND(""&amp;"",Y26)),JOIN("" =&gt; "", JOIN("" &gt; "", ARRAYFORMULA(VLOOKUP(ARRAYFORMULA(SPLIT(INDEX(SPLIT(Y26,""=""),0,1),""+"")),$A$3:$B$27,2))), JOIN("" &amp; "", ARRAYFORMULA(VLOOKUP(ARRAYFORMULA(SPLIT(INDEX(SPLIT(Y26,""=""),0,2),""+"")),$M$3:$N$27,2)))"&amp;"),JOIN("" =&gt; "", JOIN("" &gt; "", JOIN("" / "", ARRAYFORMULA(VLOOKUP(SPLIT(INDEX(SPLIT(INDEX(SPLIT(Y26,""=""),0,1),""&amp;""),0,1), "",""),$A$3:$B$27,2))), JOIN("" &gt; "", ARRAYFORMULA(VLOOKUP(SPLIT(INDEX(SPLIT(INDEX(SPLIT(Y26,""=""),0,1),""&amp;""),0,2),""+""),$A$3:$"&amp;"B$27,2)))), JOIN("" &amp; "", ARRAYFORMULA(VLOOKUP(SPLIT(INDEX(SPLIT(Y26,""=""),0,2),""+""),$A$3:$B$27,2)))))"),"#VALUE!")</f>
        <v>#VALUE!</v>
      </c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6"/>
    </row>
    <row r="27">
      <c r="A27" s="22">
        <f t="shared" si="1"/>
        <v>25</v>
      </c>
      <c r="B27" s="65"/>
      <c r="C27" s="25"/>
      <c r="D27" s="25"/>
      <c r="E27" s="25"/>
      <c r="F27" s="25"/>
      <c r="G27" s="25"/>
      <c r="H27" s="25"/>
      <c r="I27" s="25"/>
      <c r="J27" s="25"/>
      <c r="K27" s="26"/>
      <c r="L27" s="23"/>
      <c r="M27" s="22">
        <f t="shared" si="2"/>
        <v>25</v>
      </c>
      <c r="N27" s="62"/>
      <c r="O27" s="25"/>
      <c r="P27" s="25"/>
      <c r="Q27" s="25"/>
      <c r="R27" s="25"/>
      <c r="S27" s="25"/>
      <c r="T27" s="25"/>
      <c r="U27" s="25"/>
      <c r="V27" s="25"/>
      <c r="W27" s="26"/>
      <c r="X27" s="25"/>
      <c r="Y27" s="63"/>
      <c r="Z27" s="25"/>
      <c r="AA27" s="25"/>
      <c r="AB27" s="25"/>
      <c r="AC27" s="25"/>
      <c r="AD27" s="25"/>
      <c r="AE27" s="25"/>
      <c r="AF27" s="25"/>
      <c r="AG27" s="26"/>
      <c r="AH27" s="64">
        <f t="shared" si="3"/>
        <v>25</v>
      </c>
      <c r="AI27" s="48" t="str">
        <f>IFERROR(__xludf.DUMMYFUNCTION("IF(ISERROR(FIND(""&amp;"",Y27)),JOIN("" =&gt; "", JOIN("" &gt; "", ARRAYFORMULA(VLOOKUP(ARRAYFORMULA(SPLIT(INDEX(SPLIT(Y27,""=""),0,1),""+"")),$A$3:$B$27,2))), JOIN("" &amp; "", ARRAYFORMULA(VLOOKUP(ARRAYFORMULA(SPLIT(INDEX(SPLIT(Y27,""=""),0,2),""+"")),$M$3:$N$27,2)))"&amp;"),JOIN("" =&gt; "", JOIN("" &gt; "", JOIN("" / "", ARRAYFORMULA(VLOOKUP(SPLIT(INDEX(SPLIT(INDEX(SPLIT(Y27,""=""),0,1),""&amp;""),0,1), "",""),$A$3:$B$27,2))), JOIN("" &gt; "", ARRAYFORMULA(VLOOKUP(SPLIT(INDEX(SPLIT(INDEX(SPLIT(Y27,""=""),0,1),""&amp;""),0,2),""+""),$A$3:$"&amp;"B$27,2)))), JOIN("" &amp; "", ARRAYFORMULA(VLOOKUP(SPLIT(INDEX(SPLIT(Y27,""=""),0,2),""+""),$A$3:$B$27,2)))))"),"#VALUE!")</f>
        <v>#VALUE!</v>
      </c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6"/>
    </row>
    <row r="28">
      <c r="A28" s="30">
        <f t="shared" si="1"/>
        <v>26</v>
      </c>
      <c r="B28" s="66"/>
      <c r="C28" s="32"/>
      <c r="D28" s="32"/>
      <c r="E28" s="32"/>
      <c r="F28" s="32"/>
      <c r="G28" s="32"/>
      <c r="H28" s="32"/>
      <c r="I28" s="32"/>
      <c r="J28" s="32"/>
      <c r="K28" s="33"/>
      <c r="L28" s="34"/>
      <c r="M28" s="30">
        <f t="shared" si="2"/>
        <v>26</v>
      </c>
      <c r="N28" s="67"/>
      <c r="O28" s="32"/>
      <c r="P28" s="32"/>
      <c r="Q28" s="32"/>
      <c r="R28" s="32"/>
      <c r="S28" s="32"/>
      <c r="T28" s="32"/>
      <c r="U28" s="32"/>
      <c r="V28" s="32"/>
      <c r="W28" s="33"/>
      <c r="X28" s="32"/>
      <c r="Y28" s="68"/>
      <c r="Z28" s="32"/>
      <c r="AA28" s="32"/>
      <c r="AB28" s="32"/>
      <c r="AC28" s="32"/>
      <c r="AD28" s="32"/>
      <c r="AE28" s="32"/>
      <c r="AF28" s="32"/>
      <c r="AG28" s="33"/>
      <c r="AH28" s="69">
        <f t="shared" si="3"/>
        <v>26</v>
      </c>
      <c r="AI28" s="48" t="str">
        <f>IFERROR(__xludf.DUMMYFUNCTION("IF(ISERROR(FIND(""&amp;"",Y28)),JOIN("" =&gt; "", JOIN("" &gt; "", ARRAYFORMULA(VLOOKUP(ARRAYFORMULA(SPLIT(INDEX(SPLIT(Y28,""=""),0,1),""+"")),$A$3:$B$27,2))), JOIN("" &amp; "", ARRAYFORMULA(VLOOKUP(ARRAYFORMULA(SPLIT(INDEX(SPLIT(Y28,""=""),0,2),""+"")),$M$3:$N$27,2)))"&amp;"),JOIN("" =&gt; "", JOIN("" &gt; "", JOIN("" / "", ARRAYFORMULA(VLOOKUP(SPLIT(INDEX(SPLIT(INDEX(SPLIT(Y28,""=""),0,1),""&amp;""),0,1), "",""),$A$3:$B$27,2))), JOIN("" &gt; "", ARRAYFORMULA(VLOOKUP(SPLIT(INDEX(SPLIT(INDEX(SPLIT(Y28,""=""),0,1),""&amp;""),0,2),""+""),$A$3:$"&amp;"B$27,2)))), JOIN("" &amp; "", ARRAYFORMULA(VLOOKUP(SPLIT(INDEX(SPLIT(Y28,""=""),0,2),""+""),$A$3:$B$27,2)))))"),"#VALUE!")</f>
        <v>#VALUE!</v>
      </c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6"/>
    </row>
  </sheetData>
  <mergeCells count="112">
    <mergeCell ref="Y24:AG24"/>
    <mergeCell ref="Y25:AG25"/>
    <mergeCell ref="Y19:AG19"/>
    <mergeCell ref="Y18:AG18"/>
    <mergeCell ref="Y28:AG28"/>
    <mergeCell ref="Y26:AG26"/>
    <mergeCell ref="Y27:AG27"/>
    <mergeCell ref="Y22:AG22"/>
    <mergeCell ref="Y23:AG23"/>
    <mergeCell ref="Y8:AG8"/>
    <mergeCell ref="AI8:BD8"/>
    <mergeCell ref="AI7:BD7"/>
    <mergeCell ref="AI4:BD4"/>
    <mergeCell ref="AI5:BD5"/>
    <mergeCell ref="AI6:BD6"/>
    <mergeCell ref="Y4:AG4"/>
    <mergeCell ref="Y5:AG5"/>
    <mergeCell ref="N7:W7"/>
    <mergeCell ref="Y6:AG6"/>
    <mergeCell ref="Y7:AG7"/>
    <mergeCell ref="B8:K8"/>
    <mergeCell ref="B7:K7"/>
    <mergeCell ref="N6:W6"/>
    <mergeCell ref="B6:K6"/>
    <mergeCell ref="B3:K3"/>
    <mergeCell ref="B2:K2"/>
    <mergeCell ref="B5:K5"/>
    <mergeCell ref="B4:K4"/>
    <mergeCell ref="B1:D1"/>
    <mergeCell ref="E1:K1"/>
    <mergeCell ref="N3:W3"/>
    <mergeCell ref="N4:W4"/>
    <mergeCell ref="N5:W5"/>
    <mergeCell ref="N2:W2"/>
    <mergeCell ref="Y2:AG2"/>
    <mergeCell ref="Y3:AG3"/>
    <mergeCell ref="AI2:BD2"/>
    <mergeCell ref="AI3:BD3"/>
    <mergeCell ref="P1:W1"/>
    <mergeCell ref="M1:O1"/>
    <mergeCell ref="Y13:AG13"/>
    <mergeCell ref="Y12:AG12"/>
    <mergeCell ref="Y11:AG11"/>
    <mergeCell ref="Y14:AG14"/>
    <mergeCell ref="Y15:AG15"/>
    <mergeCell ref="Y10:AG10"/>
    <mergeCell ref="Y9:AG9"/>
    <mergeCell ref="AI15:BD15"/>
    <mergeCell ref="AI13:BD13"/>
    <mergeCell ref="AI14:BD14"/>
    <mergeCell ref="AI11:BD11"/>
    <mergeCell ref="AI12:BD12"/>
    <mergeCell ref="AI10:BD10"/>
    <mergeCell ref="AI9:BD9"/>
    <mergeCell ref="N10:W10"/>
    <mergeCell ref="N12:W12"/>
    <mergeCell ref="N11:W11"/>
    <mergeCell ref="N14:W14"/>
    <mergeCell ref="N13:W13"/>
    <mergeCell ref="B14:K14"/>
    <mergeCell ref="B12:K12"/>
    <mergeCell ref="B13:K13"/>
    <mergeCell ref="N8:W8"/>
    <mergeCell ref="N9:W9"/>
    <mergeCell ref="B10:K10"/>
    <mergeCell ref="N15:W15"/>
    <mergeCell ref="B16:K16"/>
    <mergeCell ref="B15:K15"/>
    <mergeCell ref="B9:K9"/>
    <mergeCell ref="B11:K11"/>
    <mergeCell ref="N21:W21"/>
    <mergeCell ref="B21:K21"/>
    <mergeCell ref="B20:K20"/>
    <mergeCell ref="B23:K23"/>
    <mergeCell ref="B22:K22"/>
    <mergeCell ref="N28:W28"/>
    <mergeCell ref="N27:W27"/>
    <mergeCell ref="N18:W18"/>
    <mergeCell ref="N19:W19"/>
    <mergeCell ref="B26:K26"/>
    <mergeCell ref="B28:K28"/>
    <mergeCell ref="B27:K27"/>
    <mergeCell ref="B18:K18"/>
    <mergeCell ref="B19:K19"/>
    <mergeCell ref="AI20:BD20"/>
    <mergeCell ref="AI21:BD21"/>
    <mergeCell ref="Y21:AG21"/>
    <mergeCell ref="AI22:BD22"/>
    <mergeCell ref="AI23:BD23"/>
    <mergeCell ref="B17:K17"/>
    <mergeCell ref="N17:W17"/>
    <mergeCell ref="N22:W22"/>
    <mergeCell ref="N23:W23"/>
    <mergeCell ref="Y17:AG17"/>
    <mergeCell ref="Y16:AG16"/>
    <mergeCell ref="N16:W16"/>
    <mergeCell ref="AI18:BD18"/>
    <mergeCell ref="AI19:BD19"/>
    <mergeCell ref="AI16:BD16"/>
    <mergeCell ref="AI17:BD17"/>
    <mergeCell ref="Y20:AG20"/>
    <mergeCell ref="N20:W20"/>
    <mergeCell ref="B25:K25"/>
    <mergeCell ref="B24:K24"/>
    <mergeCell ref="N25:W25"/>
    <mergeCell ref="AI25:BD25"/>
    <mergeCell ref="AI26:BD26"/>
    <mergeCell ref="AI24:BD24"/>
    <mergeCell ref="N24:W24"/>
    <mergeCell ref="AI28:BD28"/>
    <mergeCell ref="N26:W26"/>
    <mergeCell ref="AI27:BD27"/>
  </mergeCells>
  <drawing r:id="rId1"/>
</worksheet>
</file>