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H:\2020 NEW COMPUTER\KPI KQ NAM 2020\"/>
    </mc:Choice>
  </mc:AlternateContent>
  <bookViews>
    <workbookView xWindow="0" yWindow="0" windowWidth="20490" windowHeight="7755"/>
  </bookViews>
  <sheets>
    <sheet name="KPI_BENH VIEN" sheetId="2" r:id="rId1"/>
  </sheets>
  <definedNames>
    <definedName name="_a1" hidden="1">{"'Sheet1'!$L$16"}</definedName>
    <definedName name="_F1" hidden="1">{"'Sheet1'!$L$16"}</definedName>
    <definedName name="_Fill" localSheetId="0" hidden="1">#REF!</definedName>
    <definedName name="_Fill" hidden="1">#REF!</definedName>
    <definedName name="_huy1" hidden="1">{"'Sheet1'!$L$16"}</definedName>
    <definedName name="_Key1" localSheetId="0" hidden="1">#REF!</definedName>
    <definedName name="_Key1" hidden="1">#REF!</definedName>
    <definedName name="_Key2" localSheetId="0" hidden="1">#REF!</definedName>
    <definedName name="_Key2" hidden="1">#REF!</definedName>
    <definedName name="_NSO2" hidden="1">{"'Sheet1'!$L$16"}</definedName>
    <definedName name="_NSO3" hidden="1">{"'Sheet1'!$L$16"}</definedName>
    <definedName name="_Order1" hidden="1">255</definedName>
    <definedName name="_Order2" hidden="1">255</definedName>
    <definedName name="_Sort" localSheetId="0" hidden="1">#REF!</definedName>
    <definedName name="_Sort" hidden="1">#REF!</definedName>
    <definedName name="_sq2" hidden="1">{"'Sheet1'!$L$16"}</definedName>
    <definedName name="_SQ3" hidden="1">{"'Sheet1'!$L$16"}</definedName>
    <definedName name="_T01" localSheetId="0" hidden="1">#REF!</definedName>
    <definedName name="_T01" hidden="1">#REF!</definedName>
    <definedName name="abc" localSheetId="0" hidden="1">#REF!</definedName>
    <definedName name="abc" hidden="1">#REF!</definedName>
    <definedName name="anscount" hidden="1">2</definedName>
    <definedName name="bbb" hidden="1">{"'Sheet1'!$L$16"}</definedName>
    <definedName name="bcong5.03" hidden="1">{"'Sheet1'!$L$16"}</definedName>
    <definedName name="btl" hidden="1">{"'Sheet1'!$L$16"}</definedName>
    <definedName name="chamcongt3" hidden="1">{"'Sheet1'!$L$16"}</definedName>
    <definedName name="chuyen" hidden="1">{"'Sheet1'!$L$16"}</definedName>
    <definedName name="Code" localSheetId="0" hidden="1">#REF!</definedName>
    <definedName name="Code" hidden="1">#REF!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dd" hidden="1">{"'Sheet1'!$L$16"}</definedName>
    <definedName name="Discount" localSheetId="0" hidden="1">#REF!</definedName>
    <definedName name="Discount" hidden="1">#REF!</definedName>
    <definedName name="display_area_2" localSheetId="0" hidden="1">#REF!</definedName>
    <definedName name="display_area_2" hidden="1">#REF!</definedName>
    <definedName name="DSD" hidden="1">{"'Sheet1'!$L$16"}</definedName>
    <definedName name="dtctnd"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FCode" localSheetId="0" hidden="1">#REF!</definedName>
    <definedName name="FCode" hidden="1">#REF!</definedName>
    <definedName name="h" hidden="1">{"'Sheet1'!$L$16"}</definedName>
    <definedName name="hanh" hidden="1">{"'Sheet1'!$L$16"}</definedName>
    <definedName name="hanh1" hidden="1">{"'Sheet1'!$L$16"}</definedName>
    <definedName name="HiddenRows" localSheetId="0" hidden="1">#REF!</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SX" hidden="1">{"'Sheet1'!$L$16"}</definedName>
    <definedName name="khuy" hidden="1">{"'Sheet1'!$L$16"}</definedName>
    <definedName name="khuyen" hidden="1">{"'Sheet1'!$L$16"}</definedName>
    <definedName name="N" hidden="1">{"'Sheet1'!$L$16"}</definedName>
    <definedName name="ngay23" hidden="1">{"'Sheet1'!$L$16"}</definedName>
    <definedName name="OrderTable" localSheetId="0" hidden="1">#REF!</definedName>
    <definedName name="OrderTable" hidden="1">#REF!</definedName>
    <definedName name="PPLSP403" hidden="1">{"'Sheet1'!$L$16"}</definedName>
    <definedName name="_xlnm.Print_Area" localSheetId="0">'KPI_BENH VIEN'!$B$1:$O$42</definedName>
    <definedName name="_xlnm.Print_Titles" localSheetId="0">'KPI_BENH VIEN'!$5:$5</definedName>
    <definedName name="ProdForm" localSheetId="0" hidden="1">#REF!</definedName>
    <definedName name="ProdForm" hidden="1">#REF!</definedName>
    <definedName name="Product" localSheetId="0" hidden="1">#REF!</definedName>
    <definedName name="Product" hidden="1">#REF!</definedName>
    <definedName name="RCArea" localSheetId="0" hidden="1">#REF!</definedName>
    <definedName name="RCArea" hidden="1">#REF!</definedName>
    <definedName name="report" hidden="1">{"'Sheet1'!$L$16"}</definedName>
    <definedName name="report2" hidden="1">{"'Sheet1'!$L$16"}</definedName>
    <definedName name="SAPBEXrevision" hidden="1">7</definedName>
    <definedName name="SAPBEXsysID" hidden="1">"P57"</definedName>
    <definedName name="SAPBEXwbID" hidden="1">"3JX5BV41R2KVEX9FV6LB6ZNYC"</definedName>
    <definedName name="sff" hidden="1">{"'Sheet1'!$L$16"}</definedName>
    <definedName name="soquy" hidden="1">{"'Sheet1'!$L$16"}</definedName>
    <definedName name="SpecialPrice" localSheetId="0" hidden="1">#REF!</definedName>
    <definedName name="SpecialPrice" hidden="1">#REF!</definedName>
    <definedName name="tbl_ProdInfo" localSheetId="0" hidden="1">#REF!</definedName>
    <definedName name="tbl_ProdInfo" hidden="1">#REF!</definedName>
    <definedName name="THAN" hidden="1">{"'Sheet1'!$L$16"}</definedName>
    <definedName name="thuylt" hidden="1">{"'Sheet1'!$L$16"}</definedName>
    <definedName name="truc" hidden="1">{"'Sheet1'!$L$16"}</definedName>
    <definedName name="ungT3" hidden="1">{"'Sheet1'!$L$16"}</definedName>
    <definedName name="VVVVVV" hidden="1">{"'Sheet1'!$L$16"}</definedName>
    <definedName name="zz" hidden="1">{"'Sheet1'!$L$16"}</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M19" i="2" l="1"/>
  <c r="M26" i="2"/>
  <c r="M12" i="2"/>
  <c r="M6" i="2"/>
  <c r="P25" i="2"/>
  <c r="L22" i="2"/>
  <c r="M28" i="2"/>
  <c r="M29" i="2"/>
  <c r="M30" i="2"/>
  <c r="M31" i="2"/>
  <c r="M32" i="2"/>
  <c r="M27" i="2"/>
  <c r="L29" i="2"/>
  <c r="L28" i="2"/>
  <c r="L27" i="2"/>
  <c r="L31" i="2"/>
  <c r="L30" i="2" l="1"/>
  <c r="P29" i="2"/>
  <c r="M24" i="2"/>
  <c r="M25" i="2"/>
  <c r="M21" i="2"/>
  <c r="M22" i="2"/>
  <c r="M23" i="2"/>
  <c r="M20" i="2"/>
  <c r="L25" i="2"/>
  <c r="L24" i="2"/>
  <c r="L21" i="2"/>
  <c r="L20" i="2"/>
  <c r="M14" i="2"/>
  <c r="M15" i="2"/>
  <c r="M16" i="2"/>
  <c r="M17" i="2"/>
  <c r="M18" i="2"/>
  <c r="M13" i="2"/>
  <c r="L14" i="2"/>
  <c r="L15" i="2"/>
  <c r="L16" i="2"/>
  <c r="L17" i="2"/>
  <c r="L18" i="2"/>
  <c r="L13" i="2"/>
  <c r="M8" i="2" l="1"/>
  <c r="M9" i="2"/>
  <c r="M10" i="2"/>
  <c r="M11" i="2"/>
  <c r="M7" i="2"/>
  <c r="L8" i="2"/>
  <c r="L9" i="2"/>
  <c r="L10" i="2"/>
  <c r="L7" i="2"/>
  <c r="R16" i="2" l="1"/>
  <c r="S16" i="2" s="1"/>
  <c r="R22" i="2"/>
  <c r="S22" i="2" s="1"/>
  <c r="Q16" i="2"/>
  <c r="Q22" i="2"/>
  <c r="O27" i="2"/>
  <c r="R28" i="2"/>
  <c r="O28" i="2"/>
  <c r="P26" i="2"/>
  <c r="P19" i="2"/>
  <c r="P12" i="2"/>
  <c r="P6" i="2"/>
  <c r="D33" i="2"/>
  <c r="M33" i="2" l="1"/>
</calcChain>
</file>

<file path=xl/sharedStrings.xml><?xml version="1.0" encoding="utf-8"?>
<sst xmlns="http://schemas.openxmlformats.org/spreadsheetml/2006/main" count="209" uniqueCount="148">
  <si>
    <t>STT</t>
  </si>
  <si>
    <t>Mục tiêu</t>
  </si>
  <si>
    <t xml:space="preserve">Trọng số </t>
  </si>
  <si>
    <t>Tiêu chí đánh giá (KQ)</t>
  </si>
  <si>
    <t>Cách tính</t>
  </si>
  <si>
    <t>Thời điểm 
ghi nhận kết quả</t>
  </si>
  <si>
    <t>Nguồn chứng minh</t>
  </si>
  <si>
    <t>ĐVT</t>
  </si>
  <si>
    <t>Kế hoạch</t>
  </si>
  <si>
    <t>Thực hiện</t>
  </si>
  <si>
    <t>Hoàn thành</t>
  </si>
  <si>
    <t>KẾT QUẢ</t>
  </si>
  <si>
    <t>TÀI CHÍNH (FINANCIAL)</t>
  </si>
  <si>
    <t>Tỷ lệ tăng tổng doanh thu</t>
  </si>
  <si>
    <t>%</t>
  </si>
  <si>
    <t>Tỷ lệ tăng doanh thu dịch vụ</t>
  </si>
  <si>
    <t xml:space="preserve">Tỷ lệ chênh lệch thu/chi </t>
  </si>
  <si>
    <t xml:space="preserve">Thu nhập tăng thêm cho nhân viên </t>
  </si>
  <si>
    <t>Lần</t>
  </si>
  <si>
    <t>Tỷ lệ xuất toán bảo hiểm y tế</t>
  </si>
  <si>
    <t>Báo cáo quyết toán BHYT</t>
  </si>
  <si>
    <t>KHÁCH HÀNG (CUSTOMER)</t>
  </si>
  <si>
    <t>Tỷ lệ sử dụng giường tiện ích</t>
  </si>
  <si>
    <t>Điểm đánh giá độ hài lòng khách hàng</t>
  </si>
  <si>
    <t>Điểm</t>
  </si>
  <si>
    <t>Mức độ hài lòng của nhân viên đối với bệnh viện đạt tối thiểu 4/5 điểm</t>
  </si>
  <si>
    <t>Điểm đánh giá độ hài lòng CBNV</t>
  </si>
  <si>
    <t xml:space="preserve">Điểm đánh giá chất lượng </t>
  </si>
  <si>
    <t>Số lượng</t>
  </si>
  <si>
    <t>VẬN HÀNH (BUSINESS PROCESSES)</t>
  </si>
  <si>
    <t>Số lượt khám bệnh</t>
  </si>
  <si>
    <t xml:space="preserve">Số lượng </t>
  </si>
  <si>
    <t xml:space="preserve">Công suất sử dụng giường </t>
  </si>
  <si>
    <t>Tỷ lệ phẫu thuật chương trình</t>
  </si>
  <si>
    <t>Tỷ lệ phẫu thuật trong ngày</t>
  </si>
  <si>
    <t>Tỷ lệ tử vong Toàn bệnh viện &lt; 0.4%</t>
  </si>
  <si>
    <t xml:space="preserve">Tỷ lệ tử vong </t>
  </si>
  <si>
    <t>PHÁT TRIỂN (LEARNING AND GROWTH)</t>
  </si>
  <si>
    <t>Tỷ lệ viên chức được xét tuyển</t>
  </si>
  <si>
    <t>TỔNG:</t>
  </si>
  <si>
    <t xml:space="preserve">Người lập </t>
  </si>
  <si>
    <t xml:space="preserve">Xem xét </t>
  </si>
  <si>
    <t xml:space="preserve">Phê duyệt </t>
  </si>
  <si>
    <t>Công suất sử dụng giường lớn hơn 80% so với số giường chỉ tiêu được giao</t>
  </si>
  <si>
    <t>Giám đốc Bệnh  viện</t>
  </si>
  <si>
    <t>Ngày ....../....../......</t>
  </si>
  <si>
    <t>Ngày  ....../....../......</t>
  </si>
  <si>
    <t>KQ &lt; 60%: KPI=0%
KQ &gt;= 60%: KPI=KQ/80%*100%</t>
  </si>
  <si>
    <t>KQ &gt;= 4.2 điểm: KPI= KQ/4.5*100%
KQ &lt; 4.2 điểm: KPI=0%</t>
  </si>
  <si>
    <t>số lượng</t>
  </si>
  <si>
    <t xml:space="preserve">Số lượng chuyên khoa sâu đưa vào vận hành trong năm </t>
  </si>
  <si>
    <t>KQ&lt; 80%: KPI=0%
KQ&gt;= 80%: KPI=KQ/95%*100%</t>
  </si>
  <si>
    <t>Báo cáo QLCL</t>
  </si>
  <si>
    <t>Báo cáo TCCB</t>
  </si>
  <si>
    <t>Số lượng NCKH được công nhận</t>
  </si>
  <si>
    <t>BỆNH VIỆN NHI ĐỒNG THÀNH PHỐ</t>
  </si>
  <si>
    <t>KẾT QUẢ NĂM 2019</t>
  </si>
  <si>
    <t>39,2%</t>
  </si>
  <si>
    <t>51,3%</t>
  </si>
  <si>
    <t>849 giường(60,5%); 1000(51,3%);  (ngày giường điều trị của giường tiện ích*100)/(152*182)= (6969*100)/(152*182)</t>
  </si>
  <si>
    <t>50/52 (BS Nhiên ko học TCCT, BS Nhân ko học CKII</t>
  </si>
  <si>
    <r>
      <t xml:space="preserve">KPI=KQ/50%*100%
</t>
    </r>
    <r>
      <rPr>
        <b/>
        <i/>
        <sz val="12"/>
        <color theme="1"/>
        <rFont val="Cambria"/>
        <family val="1"/>
      </rPr>
      <t>(KPI max: 200%)</t>
    </r>
  </si>
  <si>
    <t>Quý I: 2.19; II: 1.67; III: 1.67, IV: 1.67 (Quý 3, 4 ước tính). Trung bình 1.76</t>
  </si>
  <si>
    <t>KHOA, PHÒNG PHỤ TRÁCH</t>
  </si>
  <si>
    <t>KQ &gt;= 3.72 điểm: KPI=KQ/4*100%
KQ &lt; 3.72 điểm: KPI=0%</t>
  </si>
  <si>
    <t>Tỷ lệ CB được bổ nhiệm</t>
  </si>
  <si>
    <t>Báo cáo KHTH</t>
  </si>
  <si>
    <t>Tất cà các phòng, Khoa</t>
  </si>
  <si>
    <t>TCKT, HCQT, Dược, TTB, KHTH</t>
  </si>
  <si>
    <t>TCKT, QLCL, CTXH, CNTT, CDT, ĐD</t>
  </si>
  <si>
    <t>TCKT, TCCB, ĐD</t>
  </si>
  <si>
    <t xml:space="preserve">TCKT,CNTT,KHTH, Dược, TTB, ĐD </t>
  </si>
  <si>
    <t>KHTH, ĐD, TCCB, tất cả các khoa trừ cấp cứu</t>
  </si>
  <si>
    <t>Ngoại TH, Niệu, CTCH, Lồng ngực TM, Nôị Ngoại tK, TMH, RHM, Mắt, Ung bướu</t>
  </si>
  <si>
    <t>KHTH, khoa liên quan, TCCB, ĐD, Duoc, TTB, HCQT, CNTT</t>
  </si>
  <si>
    <t>TCKT , Tất cà các phòng, Khoa (Trọng số&lt;=20%)</t>
  </si>
  <si>
    <t>Quý</t>
  </si>
  <si>
    <t>Tỷ lệ viên chức/tổng số lao động hiện có lớn hơn 95%</t>
  </si>
  <si>
    <t>Số lượng nghỉ việc trong năm/tổng số nhân viên ngày 31/12/2019)</t>
  </si>
  <si>
    <t>KHTH, all Khoa (trừ cấp cứu, Hồi sức TC, HS Ngoại, HS Tim, PTGMHS)</t>
  </si>
  <si>
    <t>KHTH, PK, CTXH, QLCL, tất cả các khoa</t>
  </si>
  <si>
    <t>QLCL, CNTT,  tất cả các khoa</t>
  </si>
  <si>
    <t>TCCB, tất cả các khoa phòng</t>
  </si>
  <si>
    <t>CĐT, tất cả các khoa phòng</t>
  </si>
  <si>
    <t>31/12/2020</t>
  </si>
  <si>
    <t xml:space="preserve"> 31/12/2020 </t>
  </si>
  <si>
    <t>CDT, KHTH, TCCB, ĐD,tất cả các khoa phòng</t>
  </si>
  <si>
    <t>KẾT QUẢ NĂM 2020</t>
  </si>
  <si>
    <t>KHTH, ĐD, tKhoa Câp cứu, HSTC CD, Hoi suc tim, HS Ngoại, HSSS vả sơ sinh</t>
  </si>
  <si>
    <t>Đảm bảo tỉ lệ 25% đối tượng khám  phòng khám siêu nhân</t>
  </si>
  <si>
    <t>Tỉ lệ BN đến khám</t>
  </si>
  <si>
    <t>KHTH, PK, CTXH, QLCL, Dược, tất cả các khoa LS và CLS</t>
  </si>
  <si>
    <t>QLCL, TCCB, PK, CTXH, ĐD, Tất cả các khoa LS và CLS</t>
  </si>
  <si>
    <t>51,74%</t>
  </si>
  <si>
    <t>69,23%</t>
  </si>
  <si>
    <t>85,29%</t>
  </si>
  <si>
    <t>1,59</t>
  </si>
  <si>
    <t>1,66%</t>
  </si>
  <si>
    <t>Báo cáo TCKT</t>
  </si>
  <si>
    <t>Báo cáo CDT</t>
  </si>
  <si>
    <t>Tỷ lệ xuất toán bảo hiểm y tế &lt; 1%</t>
  </si>
  <si>
    <t xml:space="preserve">Đảm bảo tỉ lệ 28% đối tượng khám PK Robot </t>
  </si>
  <si>
    <t>Đảm bảo thực hiện 100% kế hoạch tuyển dụng được phê duyệt bởi BGD</t>
  </si>
  <si>
    <t>KQ &lt; 25%: KPI=0%
KQ&gt;=25%: KPI=KQ/28%*100%</t>
  </si>
  <si>
    <t>KQ&lt;95%: KPI =0%;
KQ&gt;=95%; KPI=KQ/100%*100%</t>
  </si>
  <si>
    <t>90% nhân viên tham gia các khoá huấn luyện, đào tạo theo chuyên đề bắt buộc có sự phê duyệt của BGĐ theo kế hoạch, hoặc tham dự Hội Nghị theo kế hoạch phê duyệt bởi BGĐ</t>
  </si>
  <si>
    <t>Tỷ lệ Nhân viên tham dự huấn luyện, đạo tạo</t>
  </si>
  <si>
    <t>Báo cáo CDT, DD, TCCB, KHTH</t>
  </si>
  <si>
    <t>Mức độ hài lòng của bệnh nhân nội &amp; ngoại trú đối với Bệnh viện đạt tối thiểu 4.5/5 điểm</t>
  </si>
  <si>
    <t>KQ &lt; 0.45%: KPI=0.4%/KQ*100%
KQ &gt;= 0.45%: KPI=0%</t>
  </si>
  <si>
    <t>Tỉ lệ nghỉ việc &lt;5%</t>
  </si>
  <si>
    <t>KQ&gt;5%: KPI =0%;
KPI=KQ/5%*100%</t>
  </si>
  <si>
    <t xml:space="preserve">
KPI=KQ/90%*100%</t>
  </si>
  <si>
    <t>Phẫu thuật chương trình tăng lớn hơn 50% so với năm 2019</t>
  </si>
  <si>
    <t>KQ &lt; 4 điểm: KPI=0%
KQ &gt;= 4 điểm: KPI=KQ/4*100%</t>
  </si>
  <si>
    <t>Có 31 đề tài Nghiên cứu khoa học cấp cơ sở được báo cáo, đăng báo, nghiệm thu, ứng dụng thực tế (1 đề tài/mỗi khoa lâm sàng, cận lâm sàng), 10 Sáng kiến cải tiến cấp cơ sở được phê duyệt, nghiệm thu, ứng dụng thực tế (1 sáng kiến/Phòng). Có 02 bài báo đăng trên tạp chí quốc tế hoặc đăng ký và được chấp thuận, 01 đề tài nghiên cứu cấp thành phố (Điểm thưởng gấp đôi cho khoa phòng có sản phẩm) .</t>
  </si>
  <si>
    <t>KPI=KQ/44(31+10+2+1 đủ số lượng)*100%
Lưu ý: Nếu mục tiêu này BV không đạt mà khoa phòng đạt thì chỉ khoa, phòng chỉ đạt 50%.</t>
  </si>
  <si>
    <t>114174/60285</t>
  </si>
  <si>
    <t>115575/81002</t>
  </si>
  <si>
    <t>74 SKCT</t>
  </si>
  <si>
    <t>KQ &lt; 23%: KPI=0%
KQ&gt;=23%: KPI=KQ/25%*100%</t>
  </si>
  <si>
    <t>Tổng Doanh thu tăng 20% so với 2019</t>
  </si>
  <si>
    <t>Doanh thu dịch vụ tăng 20 % so với 2019</t>
  </si>
  <si>
    <t>Tỷ lệ chênh lệch thu/chi bằng 100%  so với 2019</t>
  </si>
  <si>
    <t>Thu nhập tăng thêm cho nhân viên đạt 1.2 lần tổng quỹ lương</t>
  </si>
  <si>
    <t>KPI=KQ/1.2*100%</t>
  </si>
  <si>
    <t>Công suất giường tiện ích lớn hơn 60% so với số giường tiện ích chỉ tiêu được giao</t>
  </si>
  <si>
    <t>KQ &lt; 50%: KPI=0%
KQ&gt;=50%: KPI=KQ/60%*100%</t>
  </si>
  <si>
    <t>Phẫu thuật trong ngày tăng lớn 50% so với năm 2019</t>
  </si>
  <si>
    <t>KQ &lt; 1500 lượt: KPI=0%
KQ &gt;= 1500 lượt: KPI=KQ/1500*100%</t>
  </si>
  <si>
    <t>Tỷ lệ sự không phù hợp</t>
  </si>
  <si>
    <t xml:space="preserve">KPI BỆNH VIỆN ĐIỀU CHỈNH - NĂM 2020 </t>
  </si>
  <si>
    <t>Đảm bảo số lượt bệnh nhân khám tối thiểu lớn hơn 1.600 lượt/ngày.</t>
  </si>
  <si>
    <t>KPI=KQ/100%*100%</t>
  </si>
  <si>
    <t>KPI=KQ/120%*100%</t>
  </si>
  <si>
    <t>Năm</t>
  </si>
  <si>
    <t>KQ &gt;1%: KPI=0%
KQ&lt;=1%: KPI=0.9%/KQ*100%</t>
  </si>
  <si>
    <t>Điểm đánh giá chất lượng Bệnh viện tối thiểu đạt 4.2/5 điểm (hoặc nằm trong top 10 BV của Thành phố)</t>
  </si>
  <si>
    <t>100%</t>
  </si>
  <si>
    <t>SKPH&gt;=800, KPI = 70% + 1% * SCYK
SKPH &lt; 800, KPI = SKPH/800*70% + 1% * SCYK
(KPI max: 200%)</t>
  </si>
  <si>
    <t>Tỷ lệ báo cáo sự không phù hợp (sự cố y khoa và sự không phù hợp &gt; 300 ca/Quý - 1200 ca/năm)</t>
  </si>
  <si>
    <t>kết quả 2020: 351 SKPH +21 SCYK</t>
  </si>
  <si>
    <t>1.045 viên chức, 2020: 808 viên chức</t>
  </si>
  <si>
    <t>Năm 2020: 46 NCKH (gồm 18 đề tài NCKH được nghiệm thu bởi hội đồng đạo đức, 17 đề tài được báo cáo tại Hội nghị KHKT Bệnh viện, 4 đề tài được đăng tạp chí trong nước, 4 NCKH đang được ứng dụng tại Bệnh viện,2 đề tài được đăng tạp chí quốc tế, 1 đề tài được công nhận cấp thành phố)đều có bằng chứng, chứng minh
31 Sáng kiến cái tiến cấp cớ sở được phê duyệt tại bệnh viện
Tổng cộng: 77</t>
  </si>
  <si>
    <t>KPI=KQ/9*100%</t>
  </si>
  <si>
    <t>Hoàn thành triển khai chuyên khoa sâu: Dược lâm sàng trong tất cả khoa, xạ trị, thận nhân tạo, thẩm phân phúc mạc, lọc máu hấp phụ, Flow cytometry,  ghép thận , Điện sinh lý, Tách song sinh dính nhau</t>
  </si>
  <si>
    <t>Ngày 10/01/2021</t>
  </si>
  <si>
    <t>Chưa thực hiện được: Xạ trị, dược lâm sàng, ghép thận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</si>
</sst>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28" x14ac:knownFonts="1">
    <font>
      <sz val="11"/>
      <color theme="1"/>
      <name val="Calibri"/>
      <family val="2"/>
      <scheme val="minor"/>
    </font>
    <font>
      <sz val="11"/>
      <color theme="1"/>
      <name val="Times New Roman"/>
      <family val="2"/>
    </font>
    <font>
      <sz val="10"/>
      <name val="Cambria"/>
      <family val="1"/>
    </font>
    <font>
      <sz val="11"/>
      <color theme="1"/>
      <name val="Calibri"/>
      <family val="2"/>
      <scheme val="minor"/>
    </font>
    <font>
      <b/>
      <sz val="26"/>
      <color rgb="FFFF0000"/>
      <name val="Cambria"/>
      <family val="1"/>
    </font>
    <font>
      <sz val="10"/>
      <color theme="1"/>
      <name val="Cambria"/>
      <family val="1"/>
    </font>
    <font>
      <b/>
      <sz val="26"/>
      <color rgb="FF0070C0"/>
      <name val="Cambria"/>
      <family val="1"/>
    </font>
    <font>
      <b/>
      <i/>
      <sz val="12"/>
      <color theme="1"/>
      <name val="Cambria"/>
      <family val="1"/>
    </font>
    <font>
      <b/>
      <sz val="12"/>
      <name val="Cambria"/>
      <family val="1"/>
    </font>
    <font>
      <sz val="12"/>
      <name val="Cambria"/>
      <family val="1"/>
    </font>
    <font>
      <sz val="11"/>
      <color indexed="8"/>
      <name val="Calibri"/>
      <family val="2"/>
    </font>
    <font>
      <i/>
      <sz val="12"/>
      <color theme="1"/>
      <name val="Cambria"/>
      <family val="1"/>
    </font>
    <font>
      <sz val="12"/>
      <color rgb="FFFF0000"/>
      <name val="Cambria"/>
      <family val="1"/>
    </font>
    <font>
      <b/>
      <sz val="12"/>
      <color theme="1"/>
      <name val="Cambria"/>
      <family val="1"/>
    </font>
    <font>
      <sz val="12"/>
      <color theme="1"/>
      <name val="Cambria"/>
      <family val="1"/>
    </font>
    <font>
      <i/>
      <sz val="12"/>
      <name val="Cambria"/>
      <family val="1"/>
    </font>
    <font>
      <sz val="10"/>
      <color rgb="FF0000FF"/>
      <name val="Cambria"/>
      <family val="1"/>
    </font>
    <font>
      <b/>
      <sz val="26"/>
      <color rgb="FF0000FF"/>
      <name val="Cambria"/>
      <family val="1"/>
    </font>
    <font>
      <b/>
      <sz val="12"/>
      <color rgb="FF0000FF"/>
      <name val="Cambria"/>
      <family val="1"/>
    </font>
    <font>
      <i/>
      <sz val="12"/>
      <color rgb="FF0000FF"/>
      <name val="Cambria"/>
      <family val="1"/>
    </font>
    <font>
      <sz val="12"/>
      <color rgb="FF0000FF"/>
      <name val="Cambria"/>
      <family val="1"/>
    </font>
    <font>
      <b/>
      <sz val="26"/>
      <color rgb="FFC00000"/>
      <name val="Cambria"/>
      <family val="1"/>
    </font>
    <font>
      <b/>
      <sz val="12"/>
      <color rgb="FFC00000"/>
      <name val="Cambria"/>
      <family val="1"/>
    </font>
    <font>
      <b/>
      <sz val="10"/>
      <color rgb="FFC00000"/>
      <name val="Cambria"/>
      <family val="1"/>
    </font>
    <font>
      <b/>
      <i/>
      <sz val="12"/>
      <color rgb="FFC00000"/>
      <name val="Cambria"/>
      <family val="1"/>
    </font>
    <font>
      <u/>
      <sz val="11"/>
      <color theme="10"/>
      <name val="Calibri"/>
      <family val="2"/>
      <scheme val="minor"/>
    </font>
    <font>
      <u/>
      <sz val="11"/>
      <color theme="11"/>
      <name val="Calibri"/>
      <family val="2"/>
      <scheme val="minor"/>
    </font>
    <font>
      <i/>
      <sz val="12"/>
      <color rgb="FF000000"/>
      <name val="Cambria"/>
      <family val="1"/>
    </font>
  </fonts>
  <fills count="1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7D9"/>
        <bgColor indexed="64"/>
      </patternFill>
    </fill>
    <fill>
      <patternFill patternType="solid">
        <fgColor theme="7" tint="0.79998168889431442"/>
        <bgColor indexed="64"/>
      </patternFill>
    </fill>
    <fill>
      <patternFill patternType="solid">
        <fgColor indexed="9"/>
        <bgColor indexed="64"/>
      </patternFill>
    </fill>
    <fill>
      <patternFill patternType="solid">
        <fgColor rgb="FFFFF7D9"/>
        <bgColor rgb="FF000000"/>
      </patternFill>
    </fill>
    <fill>
      <patternFill patternType="solid">
        <fgColor theme="8" tint="0.79998168889431442"/>
        <bgColor indexed="64"/>
      </patternFill>
    </fill>
    <fill>
      <patternFill patternType="solid">
        <fgColor theme="7" tint="0.79998168889431442"/>
        <bgColor rgb="FF000000"/>
      </patternFill>
    </fill>
    <fill>
      <patternFill patternType="solid">
        <fgColor rgb="FFFFFF00"/>
        <bgColor indexed="64"/>
      </patternFill>
    </fill>
  </fills>
  <borders count="35">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bottom style="thin">
        <color theme="0" tint="-0.34998626667073579"/>
      </bottom>
      <diagonal/>
    </border>
    <border>
      <left style="medium">
        <color auto="1"/>
      </left>
      <right style="medium">
        <color auto="1"/>
      </right>
      <top/>
      <bottom style="medium">
        <color auto="1"/>
      </bottom>
      <diagonal/>
    </border>
    <border>
      <left/>
      <right/>
      <top/>
      <bottom style="thin">
        <color theme="0" tint="-0.249977111117893"/>
      </bottom>
      <diagonal/>
    </border>
    <border>
      <left/>
      <right style="thin">
        <color auto="1"/>
      </right>
      <top/>
      <bottom style="thin">
        <color theme="0" tint="-0.249977111117893"/>
      </bottom>
      <diagonal/>
    </border>
    <border>
      <left style="thin">
        <color auto="1"/>
      </left>
      <right/>
      <top style="thin">
        <color theme="0" tint="-0.249977111117893"/>
      </top>
      <bottom style="hair">
        <color theme="0" tint="-0.34998626667073579"/>
      </bottom>
      <diagonal/>
    </border>
    <border>
      <left/>
      <right/>
      <top/>
      <bottom style="hair">
        <color theme="0" tint="-0.249977111117893"/>
      </bottom>
      <diagonal/>
    </border>
    <border>
      <left style="hair">
        <color theme="0" tint="-0.249977111117893"/>
      </left>
      <right style="thin">
        <color auto="1"/>
      </right>
      <top/>
      <bottom style="hair">
        <color theme="0" tint="-0.249977111117893"/>
      </bottom>
      <diagonal/>
    </border>
    <border>
      <left style="hair">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right/>
      <top style="hair">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hair">
        <color theme="0" tint="-0.249977111117893"/>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hair">
        <color theme="0" tint="-0.249977111117893"/>
      </left>
      <right style="hair">
        <color theme="0" tint="-0.249977111117893"/>
      </right>
      <top/>
      <bottom style="hair">
        <color theme="0" tint="-0.249977111117893"/>
      </bottom>
      <diagonal/>
    </border>
    <border>
      <left style="thin">
        <color auto="1"/>
      </left>
      <right/>
      <top style="thin">
        <color theme="0" tint="-0.34998626667073579"/>
      </top>
      <bottom style="thin">
        <color auto="1"/>
      </bottom>
      <diagonal/>
    </border>
    <border>
      <left/>
      <right/>
      <top style="thin">
        <color theme="0" tint="-0.34998626667073579"/>
      </top>
      <bottom style="thin">
        <color auto="1"/>
      </bottom>
      <diagonal/>
    </border>
    <border>
      <left style="double">
        <color theme="0" tint="-0.249977111117893"/>
      </left>
      <right style="thin">
        <color auto="1"/>
      </right>
      <top style="double">
        <color theme="0" tint="-0.249977111117893"/>
      </top>
      <bottom style="thin">
        <color auto="1"/>
      </bottom>
      <diagonal/>
    </border>
    <border>
      <left style="hair">
        <color rgb="FFBFBFBF"/>
      </left>
      <right style="hair">
        <color rgb="FFBFBFBF"/>
      </right>
      <top style="hair">
        <color rgb="FFBFBFBF"/>
      </top>
      <bottom style="hair">
        <color rgb="FFBFBFBF"/>
      </bottom>
      <diagonal/>
    </border>
    <border>
      <left style="thin">
        <color auto="1"/>
      </left>
      <right style="thin">
        <color auto="1"/>
      </right>
      <top style="thin">
        <color auto="1"/>
      </top>
      <bottom style="thin">
        <color auto="1"/>
      </bottom>
      <diagonal/>
    </border>
    <border>
      <left style="thin">
        <color auto="1"/>
      </left>
      <right style="thin">
        <color auto="1"/>
      </right>
      <top style="hair">
        <color theme="0" tint="-0.249977111117893"/>
      </top>
      <bottom style="hair">
        <color theme="0" tint="-0.249977111117893"/>
      </bottom>
      <diagonal/>
    </border>
    <border>
      <left style="hair">
        <color theme="0" tint="-0.249977111117893"/>
      </left>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diagonal/>
    </border>
    <border>
      <left style="double">
        <color theme="0" tint="-0.249977111117893"/>
      </left>
      <right style="thin">
        <color auto="1"/>
      </right>
      <top/>
      <bottom style="thin">
        <color auto="1"/>
      </bottom>
      <diagonal/>
    </border>
    <border>
      <left style="hair">
        <color rgb="FFBFBFBF"/>
      </left>
      <right style="hair">
        <color rgb="FFBFBFBF"/>
      </right>
      <top style="thin">
        <color rgb="FFBFBFBF"/>
      </top>
      <bottom style="hair">
        <color rgb="FFBFBFBF"/>
      </bottom>
      <diagonal/>
    </border>
    <border>
      <left style="hair">
        <color rgb="FFBFBFBF"/>
      </left>
      <right style="hair">
        <color rgb="FFBFBFBF"/>
      </right>
      <top style="hair">
        <color rgb="FFBFBFBF"/>
      </top>
      <bottom style="thin">
        <color rgb="FFBFBFBF"/>
      </bottom>
      <diagonal/>
    </border>
  </borders>
  <cellStyleXfs count="65">
    <xf numFmtId="0" fontId="0" fillId="0" borderId="0"/>
    <xf numFmtId="43" fontId="10" fillId="0" borderId="0" applyFont="0" applyFill="0" applyBorder="0" applyAlignment="0" applyProtection="0"/>
    <xf numFmtId="9" fontId="3" fillId="0" borderId="0" applyFont="0" applyFill="0" applyBorder="0" applyAlignment="0" applyProtection="0"/>
    <xf numFmtId="0" fontId="1" fillId="0" borderId="0"/>
    <xf numFmtId="43" fontId="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167">
    <xf numFmtId="0" fontId="0" fillId="0" borderId="0" xfId="0"/>
    <xf numFmtId="0" fontId="2" fillId="0" borderId="0" xfId="3" applyFont="1" applyBorder="1" applyAlignment="1">
      <alignment horizontal="center" vertical="center" wrapText="1"/>
    </xf>
    <xf numFmtId="0" fontId="2" fillId="0" borderId="0" xfId="3" applyFont="1" applyBorder="1" applyAlignment="1">
      <alignment vertical="center" wrapText="1"/>
    </xf>
    <xf numFmtId="0" fontId="4" fillId="0" borderId="0" xfId="0" applyFont="1" applyBorder="1" applyAlignment="1">
      <alignment vertical="center"/>
    </xf>
    <xf numFmtId="0" fontId="5"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vertical="center"/>
    </xf>
    <xf numFmtId="0" fontId="7" fillId="0" borderId="0" xfId="0" applyFont="1"/>
    <xf numFmtId="0" fontId="8" fillId="2" borderId="1" xfId="3" applyFont="1" applyFill="1" applyBorder="1" applyAlignment="1">
      <alignment horizontal="center" vertical="center" wrapText="1"/>
    </xf>
    <xf numFmtId="0" fontId="8" fillId="2" borderId="2" xfId="3" applyFont="1" applyFill="1" applyBorder="1" applyAlignment="1">
      <alignment horizontal="center" vertical="center" wrapText="1"/>
    </xf>
    <xf numFmtId="0" fontId="8" fillId="0" borderId="0" xfId="3" applyFont="1" applyAlignment="1">
      <alignment horizontal="center" vertical="center"/>
    </xf>
    <xf numFmtId="0" fontId="9" fillId="3" borderId="0" xfId="3" applyFont="1" applyFill="1" applyAlignment="1">
      <alignment vertical="center"/>
    </xf>
    <xf numFmtId="164" fontId="11" fillId="4" borderId="10" xfId="1" applyNumberFormat="1" applyFont="1" applyFill="1" applyBorder="1" applyAlignment="1">
      <alignment vertical="center" wrapText="1"/>
    </xf>
    <xf numFmtId="164" fontId="11" fillId="4" borderId="16" xfId="1" applyNumberFormat="1" applyFont="1" applyFill="1" applyBorder="1" applyAlignment="1">
      <alignment vertical="center" wrapText="1"/>
    </xf>
    <xf numFmtId="164" fontId="11" fillId="4" borderId="18" xfId="1" applyNumberFormat="1" applyFont="1" applyFill="1" applyBorder="1" applyAlignment="1">
      <alignment vertical="center" wrapText="1"/>
    </xf>
    <xf numFmtId="0" fontId="12" fillId="0" borderId="0" xfId="3" applyFont="1" applyAlignment="1">
      <alignment vertical="center"/>
    </xf>
    <xf numFmtId="0" fontId="9" fillId="6" borderId="0" xfId="3" applyFont="1" applyFill="1" applyAlignment="1">
      <alignment vertical="center"/>
    </xf>
    <xf numFmtId="0" fontId="9" fillId="0" borderId="0" xfId="3" applyFont="1" applyFill="1" applyAlignment="1">
      <alignment vertical="center"/>
    </xf>
    <xf numFmtId="0" fontId="9" fillId="0" borderId="0" xfId="3" applyFont="1" applyAlignment="1">
      <alignment vertical="center"/>
    </xf>
    <xf numFmtId="0" fontId="9" fillId="0" borderId="0" xfId="3" applyFont="1" applyAlignment="1">
      <alignment horizontal="center" vertical="center"/>
    </xf>
    <xf numFmtId="0" fontId="2" fillId="0" borderId="0" xfId="3" applyFont="1" applyAlignment="1">
      <alignment vertical="center"/>
    </xf>
    <xf numFmtId="0" fontId="2" fillId="0" borderId="0" xfId="3" applyFont="1" applyAlignment="1">
      <alignment horizontal="center" vertical="center"/>
    </xf>
    <xf numFmtId="0" fontId="8"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center" vertical="center"/>
    </xf>
    <xf numFmtId="0" fontId="11" fillId="0" borderId="9" xfId="3" applyFont="1" applyBorder="1" applyAlignment="1">
      <alignment horizontal="center" vertical="center"/>
    </xf>
    <xf numFmtId="9" fontId="11" fillId="3" borderId="11" xfId="2" applyFont="1" applyFill="1" applyBorder="1" applyAlignment="1">
      <alignment horizontal="center" vertical="center" wrapText="1"/>
    </xf>
    <xf numFmtId="164" fontId="11" fillId="0" borderId="12" xfId="4" applyNumberFormat="1" applyFont="1" applyFill="1" applyBorder="1" applyAlignment="1">
      <alignment vertical="center" wrapText="1"/>
    </xf>
    <xf numFmtId="9" fontId="11" fillId="4" borderId="13" xfId="0" applyNumberFormat="1" applyFont="1" applyFill="1" applyBorder="1" applyAlignment="1">
      <alignment vertical="center" wrapText="1"/>
    </xf>
    <xf numFmtId="164" fontId="11" fillId="0" borderId="12" xfId="4" applyNumberFormat="1" applyFont="1" applyFill="1" applyBorder="1" applyAlignment="1">
      <alignment horizontal="center" vertical="center" wrapText="1"/>
    </xf>
    <xf numFmtId="9" fontId="11" fillId="4" borderId="14" xfId="0" applyNumberFormat="1" applyFont="1" applyFill="1" applyBorder="1" applyAlignment="1">
      <alignment vertical="center"/>
    </xf>
    <xf numFmtId="164" fontId="11" fillId="0" borderId="13" xfId="4" applyNumberFormat="1" applyFont="1" applyFill="1" applyBorder="1" applyAlignment="1">
      <alignment horizontal="center" vertical="center" wrapText="1"/>
    </xf>
    <xf numFmtId="9" fontId="11" fillId="0" borderId="12" xfId="2" applyFont="1" applyFill="1" applyBorder="1" applyAlignment="1">
      <alignment horizontal="center" vertical="center"/>
    </xf>
    <xf numFmtId="9" fontId="11" fillId="3" borderId="17" xfId="2" applyFont="1" applyFill="1" applyBorder="1" applyAlignment="1">
      <alignment horizontal="center" vertical="center" wrapText="1"/>
    </xf>
    <xf numFmtId="164" fontId="11" fillId="0" borderId="13" xfId="4" applyNumberFormat="1" applyFont="1" applyFill="1" applyBorder="1" applyAlignment="1">
      <alignment vertical="center" wrapText="1"/>
    </xf>
    <xf numFmtId="0" fontId="11" fillId="0" borderId="12" xfId="2" applyNumberFormat="1" applyFont="1" applyFill="1" applyBorder="1" applyAlignment="1">
      <alignment horizontal="center" vertical="center"/>
    </xf>
    <xf numFmtId="9" fontId="11" fillId="3" borderId="20" xfId="2" applyFont="1" applyFill="1" applyBorder="1" applyAlignment="1">
      <alignment horizontal="center" vertical="center" wrapText="1"/>
    </xf>
    <xf numFmtId="164" fontId="11" fillId="0" borderId="0" xfId="4" applyNumberFormat="1" applyFont="1" applyFill="1" applyBorder="1" applyAlignment="1">
      <alignment vertical="center" wrapText="1"/>
    </xf>
    <xf numFmtId="9" fontId="11" fillId="4" borderId="14" xfId="0" applyNumberFormat="1" applyFont="1" applyFill="1" applyBorder="1" applyAlignment="1">
      <alignment vertical="center" wrapText="1"/>
    </xf>
    <xf numFmtId="164" fontId="11" fillId="0" borderId="23" xfId="4" applyNumberFormat="1" applyFont="1" applyFill="1" applyBorder="1" applyAlignment="1">
      <alignment vertical="center" wrapText="1"/>
    </xf>
    <xf numFmtId="0" fontId="13" fillId="2" borderId="24" xfId="3" applyFont="1" applyFill="1" applyBorder="1" applyAlignment="1">
      <alignment vertical="center" wrapText="1"/>
    </xf>
    <xf numFmtId="9" fontId="13" fillId="2" borderId="25" xfId="3" applyNumberFormat="1" applyFont="1" applyFill="1" applyBorder="1" applyAlignment="1">
      <alignment vertical="center"/>
    </xf>
    <xf numFmtId="0" fontId="14" fillId="2" borderId="25" xfId="3" applyFont="1" applyFill="1" applyBorder="1" applyAlignment="1">
      <alignment vertical="center"/>
    </xf>
    <xf numFmtId="0" fontId="14" fillId="2" borderId="25" xfId="3" applyFont="1" applyFill="1" applyBorder="1" applyAlignment="1">
      <alignment horizontal="center" vertical="center"/>
    </xf>
    <xf numFmtId="0" fontId="13" fillId="2" borderId="25" xfId="3" applyFont="1" applyFill="1" applyBorder="1" applyAlignment="1">
      <alignment horizontal="center" vertical="center"/>
    </xf>
    <xf numFmtId="0" fontId="8" fillId="8" borderId="4" xfId="3" applyFont="1" applyFill="1" applyBorder="1" applyAlignment="1">
      <alignment vertical="center"/>
    </xf>
    <xf numFmtId="0" fontId="8" fillId="8" borderId="5" xfId="3" applyFont="1" applyFill="1" applyBorder="1" applyAlignment="1">
      <alignment horizontal="left" vertical="center"/>
    </xf>
    <xf numFmtId="9" fontId="13" fillId="8" borderId="6" xfId="3" applyNumberFormat="1" applyFont="1" applyFill="1" applyBorder="1" applyAlignment="1">
      <alignment horizontal="center" vertical="center"/>
    </xf>
    <xf numFmtId="0" fontId="9" fillId="8" borderId="0" xfId="3" applyFont="1" applyFill="1" applyBorder="1" applyAlignment="1">
      <alignment vertical="center"/>
    </xf>
    <xf numFmtId="0" fontId="9" fillId="8" borderId="0" xfId="3" applyFont="1" applyFill="1" applyBorder="1" applyAlignment="1">
      <alignment horizontal="center" vertical="center"/>
    </xf>
    <xf numFmtId="0" fontId="8" fillId="8" borderId="7" xfId="3" applyFont="1" applyFill="1" applyBorder="1" applyAlignment="1">
      <alignment horizontal="center" vertical="center"/>
    </xf>
    <xf numFmtId="9" fontId="13" fillId="8" borderId="22" xfId="3" applyNumberFormat="1" applyFont="1" applyFill="1" applyBorder="1" applyAlignment="1">
      <alignment horizontal="center" vertical="center"/>
    </xf>
    <xf numFmtId="0" fontId="13" fillId="2" borderId="2" xfId="3" applyFont="1" applyFill="1" applyBorder="1" applyAlignment="1">
      <alignment horizontal="center" vertical="center" wrapText="1"/>
    </xf>
    <xf numFmtId="0" fontId="14" fillId="8" borderId="0" xfId="3" applyFont="1" applyFill="1" applyBorder="1" applyAlignment="1">
      <alignment vertical="center"/>
    </xf>
    <xf numFmtId="0" fontId="11" fillId="0" borderId="0" xfId="3" applyFont="1" applyAlignment="1">
      <alignment vertical="center"/>
    </xf>
    <xf numFmtId="164" fontId="11" fillId="4" borderId="19" xfId="1" applyNumberFormat="1" applyFont="1" applyFill="1" applyBorder="1" applyAlignment="1">
      <alignment vertical="center" wrapText="1"/>
    </xf>
    <xf numFmtId="0" fontId="13" fillId="8" borderId="4" xfId="3" applyFont="1" applyFill="1" applyBorder="1" applyAlignment="1">
      <alignment vertical="center"/>
    </xf>
    <xf numFmtId="0" fontId="13" fillId="8" borderId="5" xfId="3" applyFont="1" applyFill="1" applyBorder="1" applyAlignment="1">
      <alignment horizontal="left" vertical="center"/>
    </xf>
    <xf numFmtId="0" fontId="14" fillId="8" borderId="0" xfId="3" applyFont="1" applyFill="1" applyBorder="1" applyAlignment="1">
      <alignment horizontal="center" vertical="center"/>
    </xf>
    <xf numFmtId="0" fontId="13" fillId="8" borderId="7" xfId="3" applyFont="1" applyFill="1" applyBorder="1" applyAlignment="1">
      <alignment horizontal="center" vertical="center"/>
    </xf>
    <xf numFmtId="0" fontId="14" fillId="3" borderId="0" xfId="3" applyFont="1" applyFill="1" applyAlignment="1">
      <alignment vertical="center"/>
    </xf>
    <xf numFmtId="9" fontId="11" fillId="7" borderId="27" xfId="0" applyNumberFormat="1" applyFont="1" applyFill="1" applyBorder="1" applyAlignment="1">
      <alignment vertical="center" wrapText="1"/>
    </xf>
    <xf numFmtId="0" fontId="9" fillId="6" borderId="0" xfId="3" applyFont="1" applyFill="1" applyAlignment="1">
      <alignment horizontal="center" vertical="center"/>
    </xf>
    <xf numFmtId="9" fontId="11" fillId="4" borderId="13" xfId="2" applyFont="1" applyFill="1" applyBorder="1" applyAlignment="1">
      <alignment horizontal="center" vertical="center" wrapText="1"/>
    </xf>
    <xf numFmtId="0" fontId="11" fillId="0" borderId="12" xfId="3" applyNumberFormat="1" applyFont="1" applyFill="1" applyBorder="1" applyAlignment="1">
      <alignment horizontal="center" vertical="center"/>
    </xf>
    <xf numFmtId="0" fontId="11" fillId="4" borderId="0" xfId="2" applyNumberFormat="1" applyFont="1" applyFill="1" applyBorder="1" applyAlignment="1">
      <alignment horizontal="center" vertical="center" wrapText="1"/>
    </xf>
    <xf numFmtId="165" fontId="11" fillId="4" borderId="13" xfId="2" applyNumberFormat="1" applyFont="1" applyFill="1" applyBorder="1" applyAlignment="1">
      <alignment horizontal="center" vertical="center" wrapText="1"/>
    </xf>
    <xf numFmtId="0" fontId="6" fillId="0" borderId="0" xfId="0" applyFont="1" applyBorder="1" applyAlignment="1">
      <alignment horizontal="center" vertical="center" wrapText="1"/>
    </xf>
    <xf numFmtId="9" fontId="8" fillId="8" borderId="7" xfId="3" applyNumberFormat="1" applyFont="1" applyFill="1" applyBorder="1" applyAlignment="1">
      <alignment horizontal="center" vertical="center"/>
    </xf>
    <xf numFmtId="9" fontId="11" fillId="0" borderId="13" xfId="2" applyFont="1" applyFill="1" applyBorder="1" applyAlignment="1">
      <alignment horizontal="center" vertical="center" wrapText="1"/>
    </xf>
    <xf numFmtId="9" fontId="13" fillId="8" borderId="7" xfId="3" applyNumberFormat="1" applyFont="1" applyFill="1" applyBorder="1" applyAlignment="1">
      <alignment horizontal="center" vertical="center"/>
    </xf>
    <xf numFmtId="9" fontId="11" fillId="0" borderId="0" xfId="2" applyFont="1" applyFill="1" applyBorder="1" applyAlignment="1">
      <alignment horizontal="center" vertical="center" wrapText="1"/>
    </xf>
    <xf numFmtId="9" fontId="11" fillId="0" borderId="0" xfId="2" applyNumberFormat="1" applyFont="1" applyFill="1" applyBorder="1" applyAlignment="1">
      <alignment horizontal="center" vertical="center" wrapText="1"/>
    </xf>
    <xf numFmtId="9" fontId="13" fillId="2" borderId="25" xfId="3" applyNumberFormat="1" applyFont="1" applyFill="1" applyBorder="1" applyAlignment="1">
      <alignment horizontal="center" vertical="center"/>
    </xf>
    <xf numFmtId="0" fontId="11" fillId="0" borderId="30" xfId="2" applyNumberFormat="1" applyFont="1" applyFill="1" applyBorder="1" applyAlignment="1">
      <alignment horizontal="center" vertical="center"/>
    </xf>
    <xf numFmtId="0" fontId="15" fillId="5" borderId="0" xfId="3" applyFont="1" applyFill="1" applyBorder="1" applyAlignment="1">
      <alignment horizontal="center" vertical="center"/>
    </xf>
    <xf numFmtId="165" fontId="11" fillId="4" borderId="31" xfId="2" applyNumberFormat="1" applyFont="1" applyFill="1" applyBorder="1" applyAlignment="1">
      <alignment horizontal="center" vertical="center" wrapText="1"/>
    </xf>
    <xf numFmtId="165" fontId="11" fillId="0" borderId="30" xfId="2" applyNumberFormat="1" applyFont="1" applyFill="1" applyBorder="1" applyAlignment="1">
      <alignment horizontal="center" vertical="center"/>
    </xf>
    <xf numFmtId="0" fontId="11" fillId="4" borderId="13" xfId="2" applyNumberFormat="1" applyFont="1" applyFill="1" applyBorder="1" applyAlignment="1">
      <alignment horizontal="center" vertical="center" wrapText="1"/>
    </xf>
    <xf numFmtId="0" fontId="16" fillId="0" borderId="0" xfId="3" applyFont="1" applyBorder="1" applyAlignment="1">
      <alignment horizontal="center" vertical="center" wrapText="1"/>
    </xf>
    <xf numFmtId="0" fontId="17" fillId="0" borderId="0" xfId="0" applyFont="1" applyBorder="1" applyAlignment="1">
      <alignment vertical="center" wrapText="1"/>
    </xf>
    <xf numFmtId="9" fontId="18" fillId="2" borderId="3" xfId="3" applyNumberFormat="1" applyFont="1" applyFill="1" applyBorder="1" applyAlignment="1">
      <alignment horizontal="center" vertical="center" wrapText="1"/>
    </xf>
    <xf numFmtId="9" fontId="18" fillId="8" borderId="8" xfId="3" applyNumberFormat="1" applyFont="1" applyFill="1" applyBorder="1" applyAlignment="1">
      <alignment horizontal="center" vertical="center"/>
    </xf>
    <xf numFmtId="9" fontId="19" fillId="4" borderId="15" xfId="2" applyFont="1" applyFill="1" applyBorder="1" applyAlignment="1">
      <alignment horizontal="center" vertical="center" wrapText="1"/>
    </xf>
    <xf numFmtId="9" fontId="19" fillId="4" borderId="11" xfId="2" applyFont="1" applyFill="1" applyBorder="1" applyAlignment="1">
      <alignment horizontal="center" vertical="center" wrapText="1"/>
    </xf>
    <xf numFmtId="10" fontId="19" fillId="4" borderId="17" xfId="2" applyNumberFormat="1" applyFont="1" applyFill="1" applyBorder="1" applyAlignment="1">
      <alignment horizontal="center" vertical="center" wrapText="1"/>
    </xf>
    <xf numFmtId="9" fontId="19" fillId="4" borderId="17" xfId="2" applyFont="1" applyFill="1" applyBorder="1" applyAlignment="1">
      <alignment horizontal="center" vertical="center" wrapText="1"/>
    </xf>
    <xf numFmtId="9" fontId="19" fillId="4" borderId="21" xfId="2" applyFont="1" applyFill="1" applyBorder="1" applyAlignment="1">
      <alignment horizontal="center" vertical="center" wrapText="1"/>
    </xf>
    <xf numFmtId="0" fontId="19" fillId="5" borderId="28" xfId="3" applyFont="1" applyFill="1" applyBorder="1" applyAlignment="1">
      <alignment horizontal="center" vertical="center"/>
    </xf>
    <xf numFmtId="0" fontId="19" fillId="4" borderId="15" xfId="2" applyNumberFormat="1" applyFont="1" applyFill="1" applyBorder="1" applyAlignment="1">
      <alignment horizontal="center" vertical="center" wrapText="1"/>
    </xf>
    <xf numFmtId="9" fontId="19" fillId="4" borderId="29" xfId="2" applyFont="1" applyFill="1" applyBorder="1" applyAlignment="1">
      <alignment horizontal="center" vertical="center" wrapText="1"/>
    </xf>
    <xf numFmtId="0" fontId="19" fillId="4" borderId="17" xfId="2" applyNumberFormat="1" applyFont="1" applyFill="1" applyBorder="1" applyAlignment="1">
      <alignment horizontal="center" vertical="center" wrapText="1"/>
    </xf>
    <xf numFmtId="10" fontId="19" fillId="4" borderId="15" xfId="2" applyNumberFormat="1" applyFont="1" applyFill="1" applyBorder="1" applyAlignment="1">
      <alignment horizontal="center" vertical="center" wrapText="1"/>
    </xf>
    <xf numFmtId="165" fontId="19" fillId="4" borderId="15" xfId="2" applyNumberFormat="1" applyFont="1" applyFill="1" applyBorder="1" applyAlignment="1">
      <alignment horizontal="center" vertical="center" wrapText="1"/>
    </xf>
    <xf numFmtId="0" fontId="19" fillId="4" borderId="21" xfId="2" applyNumberFormat="1" applyFont="1" applyFill="1" applyBorder="1" applyAlignment="1">
      <alignment horizontal="center" vertical="center" wrapText="1"/>
    </xf>
    <xf numFmtId="9" fontId="18" fillId="5" borderId="26" xfId="3" applyNumberFormat="1" applyFont="1" applyFill="1" applyBorder="1" applyAlignment="1">
      <alignment horizontal="center" vertical="center"/>
    </xf>
    <xf numFmtId="9" fontId="18" fillId="5" borderId="32" xfId="3" applyNumberFormat="1" applyFont="1" applyFill="1" applyBorder="1" applyAlignment="1">
      <alignment horizontal="center" vertical="center"/>
    </xf>
    <xf numFmtId="0" fontId="20" fillId="6" borderId="0" xfId="3" applyFont="1" applyFill="1" applyAlignment="1">
      <alignment horizontal="center" vertical="center"/>
    </xf>
    <xf numFmtId="0" fontId="20" fillId="0" borderId="0" xfId="3" applyFont="1" applyFill="1" applyAlignment="1">
      <alignment vertical="center"/>
    </xf>
    <xf numFmtId="0" fontId="20" fillId="6" borderId="0" xfId="3" applyFont="1" applyFill="1" applyAlignment="1">
      <alignment horizontal="left" vertical="center"/>
    </xf>
    <xf numFmtId="0" fontId="20" fillId="0" borderId="0" xfId="3" applyFont="1" applyAlignment="1">
      <alignment vertical="center"/>
    </xf>
    <xf numFmtId="0" fontId="20" fillId="0" borderId="0" xfId="3" applyFont="1" applyAlignment="1">
      <alignment horizontal="center" vertical="center"/>
    </xf>
    <xf numFmtId="0" fontId="16" fillId="0" borderId="0" xfId="3" applyFont="1" applyAlignment="1">
      <alignment horizontal="center" vertical="center"/>
    </xf>
    <xf numFmtId="0" fontId="21" fillId="0" borderId="0" xfId="0" applyFont="1" applyBorder="1" applyAlignment="1">
      <alignment horizontal="center" vertical="center" wrapText="1"/>
    </xf>
    <xf numFmtId="9" fontId="22" fillId="2" borderId="3" xfId="3" applyNumberFormat="1" applyFont="1" applyFill="1" applyBorder="1" applyAlignment="1">
      <alignment horizontal="center" vertical="center" wrapText="1"/>
    </xf>
    <xf numFmtId="9" fontId="22" fillId="8" borderId="8" xfId="3" applyNumberFormat="1" applyFont="1" applyFill="1" applyBorder="1" applyAlignment="1">
      <alignment horizontal="center" vertical="center"/>
    </xf>
    <xf numFmtId="9" fontId="22" fillId="5" borderId="26" xfId="3" applyNumberFormat="1" applyFont="1" applyFill="1" applyBorder="1" applyAlignment="1">
      <alignment horizontal="center" vertical="center"/>
    </xf>
    <xf numFmtId="0" fontId="23" fillId="0" borderId="0" xfId="3" applyFont="1" applyBorder="1" applyAlignment="1">
      <alignment horizontal="center" vertical="center" wrapText="1"/>
    </xf>
    <xf numFmtId="9" fontId="24" fillId="4" borderId="15" xfId="2" applyFont="1" applyFill="1" applyBorder="1" applyAlignment="1">
      <alignment horizontal="center" vertical="center" wrapText="1"/>
    </xf>
    <xf numFmtId="9" fontId="24" fillId="4" borderId="11" xfId="2" applyFont="1" applyFill="1" applyBorder="1" applyAlignment="1">
      <alignment horizontal="center" vertical="center" wrapText="1"/>
    </xf>
    <xf numFmtId="9" fontId="24" fillId="4" borderId="15" xfId="2" applyNumberFormat="1" applyFont="1" applyFill="1" applyBorder="1" applyAlignment="1">
      <alignment horizontal="center" vertical="center" wrapText="1"/>
    </xf>
    <xf numFmtId="9" fontId="24" fillId="4" borderId="11" xfId="2" applyNumberFormat="1" applyFont="1" applyFill="1" applyBorder="1" applyAlignment="1">
      <alignment horizontal="center" vertical="center" wrapText="1"/>
    </xf>
    <xf numFmtId="9" fontId="24" fillId="4" borderId="21" xfId="2" applyNumberFormat="1" applyFont="1" applyFill="1" applyBorder="1" applyAlignment="1">
      <alignment horizontal="center" vertical="center" wrapText="1"/>
    </xf>
    <xf numFmtId="9" fontId="24" fillId="4" borderId="17" xfId="2" applyNumberFormat="1" applyFont="1" applyFill="1" applyBorder="1" applyAlignment="1">
      <alignment horizontal="center" vertical="center" wrapText="1"/>
    </xf>
    <xf numFmtId="0" fontId="22" fillId="6" borderId="0" xfId="3" applyFont="1" applyFill="1" applyAlignment="1">
      <alignment horizontal="center" vertical="center"/>
    </xf>
    <xf numFmtId="0" fontId="22" fillId="0" borderId="0" xfId="3" applyFont="1" applyAlignment="1">
      <alignment horizontal="center" vertical="center"/>
    </xf>
    <xf numFmtId="0" fontId="23" fillId="0" borderId="0" xfId="3" applyFont="1" applyAlignment="1">
      <alignment horizontal="center" vertical="center"/>
    </xf>
    <xf numFmtId="0" fontId="9" fillId="6" borderId="0" xfId="3" applyFont="1" applyFill="1" applyAlignment="1">
      <alignment horizontal="center" vertical="center"/>
    </xf>
    <xf numFmtId="9" fontId="11" fillId="5" borderId="13" xfId="2" applyNumberFormat="1" applyFont="1" applyFill="1" applyBorder="1" applyAlignment="1">
      <alignment horizontal="center" vertical="center" wrapText="1"/>
    </xf>
    <xf numFmtId="10" fontId="11" fillId="4" borderId="0" xfId="2" applyNumberFormat="1" applyFont="1" applyFill="1" applyBorder="1" applyAlignment="1">
      <alignment horizontal="center" vertical="center" wrapText="1"/>
    </xf>
    <xf numFmtId="9" fontId="11" fillId="0" borderId="0" xfId="2" applyFont="1" applyAlignment="1">
      <alignment vertical="center"/>
    </xf>
    <xf numFmtId="0" fontId="11" fillId="5" borderId="12" xfId="3" applyNumberFormat="1" applyFont="1" applyFill="1" applyBorder="1" applyAlignment="1">
      <alignment horizontal="center" vertical="center"/>
    </xf>
    <xf numFmtId="9" fontId="11" fillId="5" borderId="13" xfId="2" applyFont="1" applyFill="1" applyBorder="1" applyAlignment="1">
      <alignment horizontal="center" vertical="center" wrapText="1"/>
    </xf>
    <xf numFmtId="9" fontId="11" fillId="5" borderId="31" xfId="2" applyFont="1" applyFill="1" applyBorder="1" applyAlignment="1">
      <alignment horizontal="center" vertical="center" wrapText="1"/>
    </xf>
    <xf numFmtId="0" fontId="8" fillId="6" borderId="0" xfId="3" applyFont="1" applyFill="1" applyAlignment="1">
      <alignment vertical="center"/>
    </xf>
    <xf numFmtId="0" fontId="9" fillId="6" borderId="0" xfId="3" applyFont="1" applyFill="1" applyAlignment="1">
      <alignment horizontal="left" vertical="center"/>
    </xf>
    <xf numFmtId="49" fontId="11" fillId="0" borderId="12" xfId="2" applyNumberFormat="1" applyFont="1" applyFill="1" applyBorder="1" applyAlignment="1">
      <alignment horizontal="center" vertical="center"/>
    </xf>
    <xf numFmtId="165" fontId="11" fillId="4" borderId="0" xfId="2" applyNumberFormat="1" applyFont="1" applyFill="1" applyBorder="1" applyAlignment="1">
      <alignment horizontal="center" vertical="center" wrapText="1"/>
    </xf>
    <xf numFmtId="9" fontId="24" fillId="5" borderId="21" xfId="2" applyNumberFormat="1" applyFont="1" applyFill="1" applyBorder="1" applyAlignment="1">
      <alignment horizontal="center" vertical="center" wrapText="1"/>
    </xf>
    <xf numFmtId="49" fontId="11" fillId="5" borderId="18" xfId="1" applyNumberFormat="1" applyFont="1" applyFill="1" applyBorder="1" applyAlignment="1">
      <alignment vertical="center" wrapText="1"/>
    </xf>
    <xf numFmtId="9" fontId="24" fillId="5" borderId="15" xfId="2" applyNumberFormat="1" applyFont="1" applyFill="1" applyBorder="1" applyAlignment="1">
      <alignment horizontal="center" vertical="center" wrapText="1"/>
    </xf>
    <xf numFmtId="49" fontId="11" fillId="5" borderId="0" xfId="1" applyNumberFormat="1" applyFont="1" applyFill="1" applyBorder="1" applyAlignment="1">
      <alignment vertical="center" wrapText="1"/>
    </xf>
    <xf numFmtId="164" fontId="27" fillId="0" borderId="33" xfId="0" applyNumberFormat="1" applyFont="1" applyBorder="1" applyAlignment="1">
      <alignment horizontal="center" vertical="center" wrapText="1"/>
    </xf>
    <xf numFmtId="164" fontId="11" fillId="5" borderId="10" xfId="1" applyNumberFormat="1" applyFont="1" applyFill="1" applyBorder="1" applyAlignment="1">
      <alignment vertical="center" wrapText="1"/>
    </xf>
    <xf numFmtId="164" fontId="15" fillId="5" borderId="16" xfId="1" applyNumberFormat="1" applyFont="1" applyFill="1" applyBorder="1" applyAlignment="1">
      <alignment vertical="center" wrapText="1"/>
    </xf>
    <xf numFmtId="9" fontId="11" fillId="0" borderId="30" xfId="2" applyFont="1" applyFill="1" applyBorder="1" applyAlignment="1">
      <alignment horizontal="center" vertical="center"/>
    </xf>
    <xf numFmtId="1" fontId="19" fillId="4" borderId="17" xfId="2" applyNumberFormat="1" applyFont="1" applyFill="1" applyBorder="1" applyAlignment="1">
      <alignment horizontal="center" vertical="center" wrapText="1"/>
    </xf>
    <xf numFmtId="9" fontId="27" fillId="7" borderId="34" xfId="0" applyNumberFormat="1" applyFont="1" applyFill="1" applyBorder="1" applyAlignment="1">
      <alignment vertical="center"/>
    </xf>
    <xf numFmtId="9" fontId="11" fillId="0" borderId="12" xfId="2" applyNumberFormat="1" applyFont="1" applyFill="1" applyBorder="1" applyAlignment="1">
      <alignment horizontal="center" vertical="center"/>
    </xf>
    <xf numFmtId="9" fontId="11" fillId="0" borderId="11" xfId="2" applyFont="1" applyFill="1" applyBorder="1" applyAlignment="1">
      <alignment horizontal="center" vertical="center" wrapText="1"/>
    </xf>
    <xf numFmtId="164" fontId="27" fillId="0" borderId="33" xfId="0" applyNumberFormat="1" applyFont="1" applyFill="1" applyBorder="1" applyAlignment="1">
      <alignment horizontal="center" vertical="center" wrapText="1"/>
    </xf>
    <xf numFmtId="0" fontId="19" fillId="0" borderId="21" xfId="2" applyNumberFormat="1" applyFont="1" applyFill="1" applyBorder="1" applyAlignment="1">
      <alignment horizontal="center" vertical="center" wrapText="1"/>
    </xf>
    <xf numFmtId="0" fontId="11" fillId="0" borderId="0" xfId="3" applyFont="1" applyFill="1" applyAlignment="1">
      <alignment vertical="center"/>
    </xf>
    <xf numFmtId="164" fontId="15" fillId="5" borderId="10" xfId="1" applyNumberFormat="1" applyFont="1" applyFill="1" applyBorder="1" applyAlignment="1">
      <alignment vertical="center" wrapText="1"/>
    </xf>
    <xf numFmtId="9" fontId="27" fillId="5" borderId="34" xfId="0" applyNumberFormat="1" applyFont="1" applyFill="1" applyBorder="1" applyAlignment="1">
      <alignment vertical="center" wrapText="1"/>
    </xf>
    <xf numFmtId="9" fontId="11" fillId="5" borderId="13" xfId="0" applyNumberFormat="1" applyFont="1" applyFill="1" applyBorder="1" applyAlignment="1">
      <alignment vertical="center" wrapText="1"/>
    </xf>
    <xf numFmtId="2" fontId="19" fillId="4" borderId="21" xfId="2" applyNumberFormat="1" applyFont="1" applyFill="1" applyBorder="1" applyAlignment="1">
      <alignment horizontal="center" vertical="center" wrapText="1"/>
    </xf>
    <xf numFmtId="1" fontId="19" fillId="4" borderId="21" xfId="2" applyNumberFormat="1" applyFont="1" applyFill="1" applyBorder="1" applyAlignment="1">
      <alignment horizontal="center" vertical="center" wrapText="1"/>
    </xf>
    <xf numFmtId="9" fontId="27" fillId="9" borderId="34" xfId="0" applyNumberFormat="1" applyFont="1" applyFill="1" applyBorder="1" applyAlignment="1">
      <alignment vertical="center"/>
    </xf>
    <xf numFmtId="9" fontId="7" fillId="5" borderId="18" xfId="2" applyNumberFormat="1" applyFont="1" applyFill="1" applyBorder="1" applyAlignment="1">
      <alignment horizontal="center" vertical="center" wrapText="1"/>
    </xf>
    <xf numFmtId="9" fontId="11" fillId="5" borderId="18" xfId="2" applyFont="1" applyFill="1" applyBorder="1" applyAlignment="1">
      <alignment horizontal="center" vertical="center" wrapText="1"/>
    </xf>
    <xf numFmtId="9" fontId="11" fillId="7" borderId="28" xfId="0" applyNumberFormat="1" applyFont="1" applyFill="1" applyBorder="1" applyAlignment="1">
      <alignment vertical="center" wrapText="1"/>
    </xf>
    <xf numFmtId="165" fontId="11" fillId="0" borderId="12" xfId="2" applyNumberFormat="1" applyFont="1" applyFill="1" applyBorder="1" applyAlignment="1">
      <alignment horizontal="center" vertical="center"/>
    </xf>
    <xf numFmtId="0" fontId="11" fillId="0" borderId="0" xfId="3" applyFont="1" applyAlignment="1">
      <alignment vertical="center" wrapText="1"/>
    </xf>
    <xf numFmtId="0" fontId="8"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center" vertical="center"/>
    </xf>
    <xf numFmtId="0" fontId="9" fillId="6" borderId="0" xfId="3" applyFont="1" applyFill="1" applyAlignment="1">
      <alignment horizontal="left" vertical="center"/>
    </xf>
    <xf numFmtId="165" fontId="11" fillId="0" borderId="0" xfId="3" applyNumberFormat="1" applyFont="1" applyAlignment="1">
      <alignment horizontal="center" vertical="center"/>
    </xf>
    <xf numFmtId="9" fontId="11" fillId="5" borderId="23" xfId="2" applyFont="1" applyFill="1" applyBorder="1" applyAlignment="1">
      <alignment horizontal="center" vertical="center" wrapText="1"/>
    </xf>
    <xf numFmtId="165" fontId="11" fillId="5" borderId="13" xfId="2" applyNumberFormat="1" applyFont="1" applyFill="1" applyBorder="1" applyAlignment="1">
      <alignment horizontal="center" vertical="center" wrapText="1"/>
    </xf>
    <xf numFmtId="10" fontId="11" fillId="0" borderId="30" xfId="2" applyNumberFormat="1" applyFont="1" applyFill="1" applyBorder="1" applyAlignment="1">
      <alignment horizontal="center" vertical="center"/>
    </xf>
    <xf numFmtId="0" fontId="11" fillId="10" borderId="0" xfId="3" applyFont="1" applyFill="1" applyAlignment="1">
      <alignment vertical="center"/>
    </xf>
    <xf numFmtId="165" fontId="24" fillId="4" borderId="15" xfId="2" applyNumberFormat="1" applyFont="1" applyFill="1" applyBorder="1" applyAlignment="1">
      <alignment horizontal="center" vertical="center" wrapText="1"/>
    </xf>
    <xf numFmtId="9" fontId="11" fillId="10" borderId="13" xfId="2" applyFont="1" applyFill="1" applyBorder="1" applyAlignment="1">
      <alignment horizontal="center" vertical="center" wrapText="1"/>
    </xf>
    <xf numFmtId="165" fontId="22" fillId="8" borderId="8" xfId="2" applyNumberFormat="1" applyFont="1" applyFill="1" applyBorder="1" applyAlignment="1">
      <alignment horizontal="center" vertical="center"/>
    </xf>
  </cellXfs>
  <cellStyles count="65">
    <cellStyle name="Comma" xfId="1" builtinId="3"/>
    <cellStyle name="Comma 3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 name="Normal 2 3 3" xfId="3"/>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1473200</xdr:colOff>
      <xdr:row>0</xdr:row>
      <xdr:rowOff>81280</xdr:rowOff>
    </xdr:from>
    <xdr:to>
      <xdr:col>2</xdr:col>
      <xdr:colOff>2611120</xdr:colOff>
      <xdr:row>3</xdr:row>
      <xdr:rowOff>522</xdr:rowOff>
    </xdr:to>
    <xdr:pic>
      <xdr:nvPicPr>
        <xdr:cNvPr id="2" name="Picture 1">
          <a:extLst>
            <a:ext uri="{FF2B5EF4-FFF2-40B4-BE49-F238E27FC236}">
              <a16:creationId xmlns="" xmlns:a16="http://schemas.microsoft.com/office/drawing/2014/main" id="{FD60EFD1-5F42-E346-85AF-87F8987E1A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8500" y="81280"/>
          <a:ext cx="1137920" cy="11511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56"/>
  <sheetViews>
    <sheetView showGridLines="0" tabSelected="1" topLeftCell="A4" zoomScale="85" zoomScaleNormal="85" workbookViewId="0">
      <pane ySplit="2" topLeftCell="A30" activePane="bottomLeft" state="frozen"/>
      <selection activeCell="A4" sqref="A4"/>
      <selection pane="bottomLeft" activeCell="L33" sqref="L33"/>
    </sheetView>
  </sheetViews>
  <sheetFormatPr defaultColWidth="8.85546875" defaultRowHeight="12.75" x14ac:dyDescent="0.25"/>
  <cols>
    <col min="1" max="1" width="2" style="21" customWidth="1"/>
    <col min="2" max="2" width="4.42578125" style="21" customWidth="1"/>
    <col min="3" max="3" width="52.28515625" style="21" customWidth="1"/>
    <col min="4" max="4" width="7.42578125" style="21" bestFit="1" customWidth="1"/>
    <col min="5" max="5" width="18.85546875" style="21" customWidth="1"/>
    <col min="6" max="6" width="34.85546875" style="22" customWidth="1"/>
    <col min="7" max="7" width="15" style="22" customWidth="1"/>
    <col min="8" max="8" width="21.42578125" style="21" customWidth="1"/>
    <col min="9" max="9" width="7.5703125" style="22" customWidth="1"/>
    <col min="10" max="10" width="12.42578125" style="22" customWidth="1"/>
    <col min="11" max="11" width="11.42578125" style="22" customWidth="1"/>
    <col min="12" max="12" width="15.42578125" style="22" customWidth="1"/>
    <col min="13" max="13" width="9.42578125" style="117" customWidth="1"/>
    <col min="14" max="14" width="22.42578125" style="117" customWidth="1"/>
    <col min="15" max="15" width="13.42578125" style="103" bestFit="1" customWidth="1"/>
    <col min="16" max="16" width="16.140625" style="103" customWidth="1"/>
    <col min="17" max="17" width="32.7109375" style="21" customWidth="1"/>
    <col min="18" max="219" width="8.85546875" style="21"/>
    <col min="220" max="220" width="5" style="21" customWidth="1"/>
    <col min="221" max="221" width="33.42578125" style="21" customWidth="1"/>
    <col min="222" max="222" width="6.42578125" style="21" customWidth="1"/>
    <col min="223" max="223" width="29.42578125" style="21" customWidth="1"/>
    <col min="224" max="224" width="23.5703125" style="21" customWidth="1"/>
    <col min="225" max="225" width="8" style="21" customWidth="1"/>
    <col min="226" max="226" width="9.140625" style="21" customWidth="1"/>
    <col min="227" max="227" width="13.85546875" style="21" customWidth="1"/>
    <col min="228" max="228" width="13.42578125" style="21" customWidth="1"/>
    <col min="229" max="475" width="8.85546875" style="21"/>
    <col min="476" max="476" width="5" style="21" customWidth="1"/>
    <col min="477" max="477" width="33.42578125" style="21" customWidth="1"/>
    <col min="478" max="478" width="6.42578125" style="21" customWidth="1"/>
    <col min="479" max="479" width="29.42578125" style="21" customWidth="1"/>
    <col min="480" max="480" width="23.5703125" style="21" customWidth="1"/>
    <col min="481" max="481" width="8" style="21" customWidth="1"/>
    <col min="482" max="482" width="9.140625" style="21" customWidth="1"/>
    <col min="483" max="483" width="13.85546875" style="21" customWidth="1"/>
    <col min="484" max="484" width="13.42578125" style="21" customWidth="1"/>
    <col min="485" max="731" width="8.85546875" style="21"/>
    <col min="732" max="732" width="5" style="21" customWidth="1"/>
    <col min="733" max="733" width="33.42578125" style="21" customWidth="1"/>
    <col min="734" max="734" width="6.42578125" style="21" customWidth="1"/>
    <col min="735" max="735" width="29.42578125" style="21" customWidth="1"/>
    <col min="736" max="736" width="23.5703125" style="21" customWidth="1"/>
    <col min="737" max="737" width="8" style="21" customWidth="1"/>
    <col min="738" max="738" width="9.140625" style="21" customWidth="1"/>
    <col min="739" max="739" width="13.85546875" style="21" customWidth="1"/>
    <col min="740" max="740" width="13.42578125" style="21" customWidth="1"/>
    <col min="741" max="987" width="8.85546875" style="21"/>
    <col min="988" max="988" width="5" style="21" customWidth="1"/>
    <col min="989" max="989" width="33.42578125" style="21" customWidth="1"/>
    <col min="990" max="990" width="6.42578125" style="21" customWidth="1"/>
    <col min="991" max="991" width="29.42578125" style="21" customWidth="1"/>
    <col min="992" max="992" width="23.5703125" style="21" customWidth="1"/>
    <col min="993" max="993" width="8" style="21" customWidth="1"/>
    <col min="994" max="994" width="9.140625" style="21" customWidth="1"/>
    <col min="995" max="995" width="13.85546875" style="21" customWidth="1"/>
    <col min="996" max="996" width="13.42578125" style="21" customWidth="1"/>
    <col min="997" max="1243" width="8.85546875" style="21"/>
    <col min="1244" max="1244" width="5" style="21" customWidth="1"/>
    <col min="1245" max="1245" width="33.42578125" style="21" customWidth="1"/>
    <col min="1246" max="1246" width="6.42578125" style="21" customWidth="1"/>
    <col min="1247" max="1247" width="29.42578125" style="21" customWidth="1"/>
    <col min="1248" max="1248" width="23.5703125" style="21" customWidth="1"/>
    <col min="1249" max="1249" width="8" style="21" customWidth="1"/>
    <col min="1250" max="1250" width="9.140625" style="21" customWidth="1"/>
    <col min="1251" max="1251" width="13.85546875" style="21" customWidth="1"/>
    <col min="1252" max="1252" width="13.42578125" style="21" customWidth="1"/>
    <col min="1253" max="1499" width="8.85546875" style="21"/>
    <col min="1500" max="1500" width="5" style="21" customWidth="1"/>
    <col min="1501" max="1501" width="33.42578125" style="21" customWidth="1"/>
    <col min="1502" max="1502" width="6.42578125" style="21" customWidth="1"/>
    <col min="1503" max="1503" width="29.42578125" style="21" customWidth="1"/>
    <col min="1504" max="1504" width="23.5703125" style="21" customWidth="1"/>
    <col min="1505" max="1505" width="8" style="21" customWidth="1"/>
    <col min="1506" max="1506" width="9.140625" style="21" customWidth="1"/>
    <col min="1507" max="1507" width="13.85546875" style="21" customWidth="1"/>
    <col min="1508" max="1508" width="13.42578125" style="21" customWidth="1"/>
    <col min="1509" max="1755" width="8.85546875" style="21"/>
    <col min="1756" max="1756" width="5" style="21" customWidth="1"/>
    <col min="1757" max="1757" width="33.42578125" style="21" customWidth="1"/>
    <col min="1758" max="1758" width="6.42578125" style="21" customWidth="1"/>
    <col min="1759" max="1759" width="29.42578125" style="21" customWidth="1"/>
    <col min="1760" max="1760" width="23.5703125" style="21" customWidth="1"/>
    <col min="1761" max="1761" width="8" style="21" customWidth="1"/>
    <col min="1762" max="1762" width="9.140625" style="21" customWidth="1"/>
    <col min="1763" max="1763" width="13.85546875" style="21" customWidth="1"/>
    <col min="1764" max="1764" width="13.42578125" style="21" customWidth="1"/>
    <col min="1765" max="2011" width="8.85546875" style="21"/>
    <col min="2012" max="2012" width="5" style="21" customWidth="1"/>
    <col min="2013" max="2013" width="33.42578125" style="21" customWidth="1"/>
    <col min="2014" max="2014" width="6.42578125" style="21" customWidth="1"/>
    <col min="2015" max="2015" width="29.42578125" style="21" customWidth="1"/>
    <col min="2016" max="2016" width="23.5703125" style="21" customWidth="1"/>
    <col min="2017" max="2017" width="8" style="21" customWidth="1"/>
    <col min="2018" max="2018" width="9.140625" style="21" customWidth="1"/>
    <col min="2019" max="2019" width="13.85546875" style="21" customWidth="1"/>
    <col min="2020" max="2020" width="13.42578125" style="21" customWidth="1"/>
    <col min="2021" max="2267" width="8.85546875" style="21"/>
    <col min="2268" max="2268" width="5" style="21" customWidth="1"/>
    <col min="2269" max="2269" width="33.42578125" style="21" customWidth="1"/>
    <col min="2270" max="2270" width="6.42578125" style="21" customWidth="1"/>
    <col min="2271" max="2271" width="29.42578125" style="21" customWidth="1"/>
    <col min="2272" max="2272" width="23.5703125" style="21" customWidth="1"/>
    <col min="2273" max="2273" width="8" style="21" customWidth="1"/>
    <col min="2274" max="2274" width="9.140625" style="21" customWidth="1"/>
    <col min="2275" max="2275" width="13.85546875" style="21" customWidth="1"/>
    <col min="2276" max="2276" width="13.42578125" style="21" customWidth="1"/>
    <col min="2277" max="2523" width="8.85546875" style="21"/>
    <col min="2524" max="2524" width="5" style="21" customWidth="1"/>
    <col min="2525" max="2525" width="33.42578125" style="21" customWidth="1"/>
    <col min="2526" max="2526" width="6.42578125" style="21" customWidth="1"/>
    <col min="2527" max="2527" width="29.42578125" style="21" customWidth="1"/>
    <col min="2528" max="2528" width="23.5703125" style="21" customWidth="1"/>
    <col min="2529" max="2529" width="8" style="21" customWidth="1"/>
    <col min="2530" max="2530" width="9.140625" style="21" customWidth="1"/>
    <col min="2531" max="2531" width="13.85546875" style="21" customWidth="1"/>
    <col min="2532" max="2532" width="13.42578125" style="21" customWidth="1"/>
    <col min="2533" max="2779" width="8.85546875" style="21"/>
    <col min="2780" max="2780" width="5" style="21" customWidth="1"/>
    <col min="2781" max="2781" width="33.42578125" style="21" customWidth="1"/>
    <col min="2782" max="2782" width="6.42578125" style="21" customWidth="1"/>
    <col min="2783" max="2783" width="29.42578125" style="21" customWidth="1"/>
    <col min="2784" max="2784" width="23.5703125" style="21" customWidth="1"/>
    <col min="2785" max="2785" width="8" style="21" customWidth="1"/>
    <col min="2786" max="2786" width="9.140625" style="21" customWidth="1"/>
    <col min="2787" max="2787" width="13.85546875" style="21" customWidth="1"/>
    <col min="2788" max="2788" width="13.42578125" style="21" customWidth="1"/>
    <col min="2789" max="3035" width="8.85546875" style="21"/>
    <col min="3036" max="3036" width="5" style="21" customWidth="1"/>
    <col min="3037" max="3037" width="33.42578125" style="21" customWidth="1"/>
    <col min="3038" max="3038" width="6.42578125" style="21" customWidth="1"/>
    <col min="3039" max="3039" width="29.42578125" style="21" customWidth="1"/>
    <col min="3040" max="3040" width="23.5703125" style="21" customWidth="1"/>
    <col min="3041" max="3041" width="8" style="21" customWidth="1"/>
    <col min="3042" max="3042" width="9.140625" style="21" customWidth="1"/>
    <col min="3043" max="3043" width="13.85546875" style="21" customWidth="1"/>
    <col min="3044" max="3044" width="13.42578125" style="21" customWidth="1"/>
    <col min="3045" max="3291" width="8.85546875" style="21"/>
    <col min="3292" max="3292" width="5" style="21" customWidth="1"/>
    <col min="3293" max="3293" width="33.42578125" style="21" customWidth="1"/>
    <col min="3294" max="3294" width="6.42578125" style="21" customWidth="1"/>
    <col min="3295" max="3295" width="29.42578125" style="21" customWidth="1"/>
    <col min="3296" max="3296" width="23.5703125" style="21" customWidth="1"/>
    <col min="3297" max="3297" width="8" style="21" customWidth="1"/>
    <col min="3298" max="3298" width="9.140625" style="21" customWidth="1"/>
    <col min="3299" max="3299" width="13.85546875" style="21" customWidth="1"/>
    <col min="3300" max="3300" width="13.42578125" style="21" customWidth="1"/>
    <col min="3301" max="3547" width="8.85546875" style="21"/>
    <col min="3548" max="3548" width="5" style="21" customWidth="1"/>
    <col min="3549" max="3549" width="33.42578125" style="21" customWidth="1"/>
    <col min="3550" max="3550" width="6.42578125" style="21" customWidth="1"/>
    <col min="3551" max="3551" width="29.42578125" style="21" customWidth="1"/>
    <col min="3552" max="3552" width="23.5703125" style="21" customWidth="1"/>
    <col min="3553" max="3553" width="8" style="21" customWidth="1"/>
    <col min="3554" max="3554" width="9.140625" style="21" customWidth="1"/>
    <col min="3555" max="3555" width="13.85546875" style="21" customWidth="1"/>
    <col min="3556" max="3556" width="13.42578125" style="21" customWidth="1"/>
    <col min="3557" max="3803" width="8.85546875" style="21"/>
    <col min="3804" max="3804" width="5" style="21" customWidth="1"/>
    <col min="3805" max="3805" width="33.42578125" style="21" customWidth="1"/>
    <col min="3806" max="3806" width="6.42578125" style="21" customWidth="1"/>
    <col min="3807" max="3807" width="29.42578125" style="21" customWidth="1"/>
    <col min="3808" max="3808" width="23.5703125" style="21" customWidth="1"/>
    <col min="3809" max="3809" width="8" style="21" customWidth="1"/>
    <col min="3810" max="3810" width="9.140625" style="21" customWidth="1"/>
    <col min="3811" max="3811" width="13.85546875" style="21" customWidth="1"/>
    <col min="3812" max="3812" width="13.42578125" style="21" customWidth="1"/>
    <col min="3813" max="4059" width="8.85546875" style="21"/>
    <col min="4060" max="4060" width="5" style="21" customWidth="1"/>
    <col min="4061" max="4061" width="33.42578125" style="21" customWidth="1"/>
    <col min="4062" max="4062" width="6.42578125" style="21" customWidth="1"/>
    <col min="4063" max="4063" width="29.42578125" style="21" customWidth="1"/>
    <col min="4064" max="4064" width="23.5703125" style="21" customWidth="1"/>
    <col min="4065" max="4065" width="8" style="21" customWidth="1"/>
    <col min="4066" max="4066" width="9.140625" style="21" customWidth="1"/>
    <col min="4067" max="4067" width="13.85546875" style="21" customWidth="1"/>
    <col min="4068" max="4068" width="13.42578125" style="21" customWidth="1"/>
    <col min="4069" max="4315" width="8.85546875" style="21"/>
    <col min="4316" max="4316" width="5" style="21" customWidth="1"/>
    <col min="4317" max="4317" width="33.42578125" style="21" customWidth="1"/>
    <col min="4318" max="4318" width="6.42578125" style="21" customWidth="1"/>
    <col min="4319" max="4319" width="29.42578125" style="21" customWidth="1"/>
    <col min="4320" max="4320" width="23.5703125" style="21" customWidth="1"/>
    <col min="4321" max="4321" width="8" style="21" customWidth="1"/>
    <col min="4322" max="4322" width="9.140625" style="21" customWidth="1"/>
    <col min="4323" max="4323" width="13.85546875" style="21" customWidth="1"/>
    <col min="4324" max="4324" width="13.42578125" style="21" customWidth="1"/>
    <col min="4325" max="4571" width="8.85546875" style="21"/>
    <col min="4572" max="4572" width="5" style="21" customWidth="1"/>
    <col min="4573" max="4573" width="33.42578125" style="21" customWidth="1"/>
    <col min="4574" max="4574" width="6.42578125" style="21" customWidth="1"/>
    <col min="4575" max="4575" width="29.42578125" style="21" customWidth="1"/>
    <col min="4576" max="4576" width="23.5703125" style="21" customWidth="1"/>
    <col min="4577" max="4577" width="8" style="21" customWidth="1"/>
    <col min="4578" max="4578" width="9.140625" style="21" customWidth="1"/>
    <col min="4579" max="4579" width="13.85546875" style="21" customWidth="1"/>
    <col min="4580" max="4580" width="13.42578125" style="21" customWidth="1"/>
    <col min="4581" max="4827" width="8.85546875" style="21"/>
    <col min="4828" max="4828" width="5" style="21" customWidth="1"/>
    <col min="4829" max="4829" width="33.42578125" style="21" customWidth="1"/>
    <col min="4830" max="4830" width="6.42578125" style="21" customWidth="1"/>
    <col min="4831" max="4831" width="29.42578125" style="21" customWidth="1"/>
    <col min="4832" max="4832" width="23.5703125" style="21" customWidth="1"/>
    <col min="4833" max="4833" width="8" style="21" customWidth="1"/>
    <col min="4834" max="4834" width="9.140625" style="21" customWidth="1"/>
    <col min="4835" max="4835" width="13.85546875" style="21" customWidth="1"/>
    <col min="4836" max="4836" width="13.42578125" style="21" customWidth="1"/>
    <col min="4837" max="5083" width="8.85546875" style="21"/>
    <col min="5084" max="5084" width="5" style="21" customWidth="1"/>
    <col min="5085" max="5085" width="33.42578125" style="21" customWidth="1"/>
    <col min="5086" max="5086" width="6.42578125" style="21" customWidth="1"/>
    <col min="5087" max="5087" width="29.42578125" style="21" customWidth="1"/>
    <col min="5088" max="5088" width="23.5703125" style="21" customWidth="1"/>
    <col min="5089" max="5089" width="8" style="21" customWidth="1"/>
    <col min="5090" max="5090" width="9.140625" style="21" customWidth="1"/>
    <col min="5091" max="5091" width="13.85546875" style="21" customWidth="1"/>
    <col min="5092" max="5092" width="13.42578125" style="21" customWidth="1"/>
    <col min="5093" max="5339" width="8.85546875" style="21"/>
    <col min="5340" max="5340" width="5" style="21" customWidth="1"/>
    <col min="5341" max="5341" width="33.42578125" style="21" customWidth="1"/>
    <col min="5342" max="5342" width="6.42578125" style="21" customWidth="1"/>
    <col min="5343" max="5343" width="29.42578125" style="21" customWidth="1"/>
    <col min="5344" max="5344" width="23.5703125" style="21" customWidth="1"/>
    <col min="5345" max="5345" width="8" style="21" customWidth="1"/>
    <col min="5346" max="5346" width="9.140625" style="21" customWidth="1"/>
    <col min="5347" max="5347" width="13.85546875" style="21" customWidth="1"/>
    <col min="5348" max="5348" width="13.42578125" style="21" customWidth="1"/>
    <col min="5349" max="5595" width="8.85546875" style="21"/>
    <col min="5596" max="5596" width="5" style="21" customWidth="1"/>
    <col min="5597" max="5597" width="33.42578125" style="21" customWidth="1"/>
    <col min="5598" max="5598" width="6.42578125" style="21" customWidth="1"/>
    <col min="5599" max="5599" width="29.42578125" style="21" customWidth="1"/>
    <col min="5600" max="5600" width="23.5703125" style="21" customWidth="1"/>
    <col min="5601" max="5601" width="8" style="21" customWidth="1"/>
    <col min="5602" max="5602" width="9.140625" style="21" customWidth="1"/>
    <col min="5603" max="5603" width="13.85546875" style="21" customWidth="1"/>
    <col min="5604" max="5604" width="13.42578125" style="21" customWidth="1"/>
    <col min="5605" max="5851" width="8.85546875" style="21"/>
    <col min="5852" max="5852" width="5" style="21" customWidth="1"/>
    <col min="5853" max="5853" width="33.42578125" style="21" customWidth="1"/>
    <col min="5854" max="5854" width="6.42578125" style="21" customWidth="1"/>
    <col min="5855" max="5855" width="29.42578125" style="21" customWidth="1"/>
    <col min="5856" max="5856" width="23.5703125" style="21" customWidth="1"/>
    <col min="5857" max="5857" width="8" style="21" customWidth="1"/>
    <col min="5858" max="5858" width="9.140625" style="21" customWidth="1"/>
    <col min="5859" max="5859" width="13.85546875" style="21" customWidth="1"/>
    <col min="5860" max="5860" width="13.42578125" style="21" customWidth="1"/>
    <col min="5861" max="6107" width="8.85546875" style="21"/>
    <col min="6108" max="6108" width="5" style="21" customWidth="1"/>
    <col min="6109" max="6109" width="33.42578125" style="21" customWidth="1"/>
    <col min="6110" max="6110" width="6.42578125" style="21" customWidth="1"/>
    <col min="6111" max="6111" width="29.42578125" style="21" customWidth="1"/>
    <col min="6112" max="6112" width="23.5703125" style="21" customWidth="1"/>
    <col min="6113" max="6113" width="8" style="21" customWidth="1"/>
    <col min="6114" max="6114" width="9.140625" style="21" customWidth="1"/>
    <col min="6115" max="6115" width="13.85546875" style="21" customWidth="1"/>
    <col min="6116" max="6116" width="13.42578125" style="21" customWidth="1"/>
    <col min="6117" max="6363" width="8.85546875" style="21"/>
    <col min="6364" max="6364" width="5" style="21" customWidth="1"/>
    <col min="6365" max="6365" width="33.42578125" style="21" customWidth="1"/>
    <col min="6366" max="6366" width="6.42578125" style="21" customWidth="1"/>
    <col min="6367" max="6367" width="29.42578125" style="21" customWidth="1"/>
    <col min="6368" max="6368" width="23.5703125" style="21" customWidth="1"/>
    <col min="6369" max="6369" width="8" style="21" customWidth="1"/>
    <col min="6370" max="6370" width="9.140625" style="21" customWidth="1"/>
    <col min="6371" max="6371" width="13.85546875" style="21" customWidth="1"/>
    <col min="6372" max="6372" width="13.42578125" style="21" customWidth="1"/>
    <col min="6373" max="6619" width="8.85546875" style="21"/>
    <col min="6620" max="6620" width="5" style="21" customWidth="1"/>
    <col min="6621" max="6621" width="33.42578125" style="21" customWidth="1"/>
    <col min="6622" max="6622" width="6.42578125" style="21" customWidth="1"/>
    <col min="6623" max="6623" width="29.42578125" style="21" customWidth="1"/>
    <col min="6624" max="6624" width="23.5703125" style="21" customWidth="1"/>
    <col min="6625" max="6625" width="8" style="21" customWidth="1"/>
    <col min="6626" max="6626" width="9.140625" style="21" customWidth="1"/>
    <col min="6627" max="6627" width="13.85546875" style="21" customWidth="1"/>
    <col min="6628" max="6628" width="13.42578125" style="21" customWidth="1"/>
    <col min="6629" max="6875" width="8.85546875" style="21"/>
    <col min="6876" max="6876" width="5" style="21" customWidth="1"/>
    <col min="6877" max="6877" width="33.42578125" style="21" customWidth="1"/>
    <col min="6878" max="6878" width="6.42578125" style="21" customWidth="1"/>
    <col min="6879" max="6879" width="29.42578125" style="21" customWidth="1"/>
    <col min="6880" max="6880" width="23.5703125" style="21" customWidth="1"/>
    <col min="6881" max="6881" width="8" style="21" customWidth="1"/>
    <col min="6882" max="6882" width="9.140625" style="21" customWidth="1"/>
    <col min="6883" max="6883" width="13.85546875" style="21" customWidth="1"/>
    <col min="6884" max="6884" width="13.42578125" style="21" customWidth="1"/>
    <col min="6885" max="7131" width="8.85546875" style="21"/>
    <col min="7132" max="7132" width="5" style="21" customWidth="1"/>
    <col min="7133" max="7133" width="33.42578125" style="21" customWidth="1"/>
    <col min="7134" max="7134" width="6.42578125" style="21" customWidth="1"/>
    <col min="7135" max="7135" width="29.42578125" style="21" customWidth="1"/>
    <col min="7136" max="7136" width="23.5703125" style="21" customWidth="1"/>
    <col min="7137" max="7137" width="8" style="21" customWidth="1"/>
    <col min="7138" max="7138" width="9.140625" style="21" customWidth="1"/>
    <col min="7139" max="7139" width="13.85546875" style="21" customWidth="1"/>
    <col min="7140" max="7140" width="13.42578125" style="21" customWidth="1"/>
    <col min="7141" max="7387" width="8.85546875" style="21"/>
    <col min="7388" max="7388" width="5" style="21" customWidth="1"/>
    <col min="7389" max="7389" width="33.42578125" style="21" customWidth="1"/>
    <col min="7390" max="7390" width="6.42578125" style="21" customWidth="1"/>
    <col min="7391" max="7391" width="29.42578125" style="21" customWidth="1"/>
    <col min="7392" max="7392" width="23.5703125" style="21" customWidth="1"/>
    <col min="7393" max="7393" width="8" style="21" customWidth="1"/>
    <col min="7394" max="7394" width="9.140625" style="21" customWidth="1"/>
    <col min="7395" max="7395" width="13.85546875" style="21" customWidth="1"/>
    <col min="7396" max="7396" width="13.42578125" style="21" customWidth="1"/>
    <col min="7397" max="7643" width="8.85546875" style="21"/>
    <col min="7644" max="7644" width="5" style="21" customWidth="1"/>
    <col min="7645" max="7645" width="33.42578125" style="21" customWidth="1"/>
    <col min="7646" max="7646" width="6.42578125" style="21" customWidth="1"/>
    <col min="7647" max="7647" width="29.42578125" style="21" customWidth="1"/>
    <col min="7648" max="7648" width="23.5703125" style="21" customWidth="1"/>
    <col min="7649" max="7649" width="8" style="21" customWidth="1"/>
    <col min="7650" max="7650" width="9.140625" style="21" customWidth="1"/>
    <col min="7651" max="7651" width="13.85546875" style="21" customWidth="1"/>
    <col min="7652" max="7652" width="13.42578125" style="21" customWidth="1"/>
    <col min="7653" max="7899" width="8.85546875" style="21"/>
    <col min="7900" max="7900" width="5" style="21" customWidth="1"/>
    <col min="7901" max="7901" width="33.42578125" style="21" customWidth="1"/>
    <col min="7902" max="7902" width="6.42578125" style="21" customWidth="1"/>
    <col min="7903" max="7903" width="29.42578125" style="21" customWidth="1"/>
    <col min="7904" max="7904" width="23.5703125" style="21" customWidth="1"/>
    <col min="7905" max="7905" width="8" style="21" customWidth="1"/>
    <col min="7906" max="7906" width="9.140625" style="21" customWidth="1"/>
    <col min="7907" max="7907" width="13.85546875" style="21" customWidth="1"/>
    <col min="7908" max="7908" width="13.42578125" style="21" customWidth="1"/>
    <col min="7909" max="8155" width="8.85546875" style="21"/>
    <col min="8156" max="8156" width="5" style="21" customWidth="1"/>
    <col min="8157" max="8157" width="33.42578125" style="21" customWidth="1"/>
    <col min="8158" max="8158" width="6.42578125" style="21" customWidth="1"/>
    <col min="8159" max="8159" width="29.42578125" style="21" customWidth="1"/>
    <col min="8160" max="8160" width="23.5703125" style="21" customWidth="1"/>
    <col min="8161" max="8161" width="8" style="21" customWidth="1"/>
    <col min="8162" max="8162" width="9.140625" style="21" customWidth="1"/>
    <col min="8163" max="8163" width="13.85546875" style="21" customWidth="1"/>
    <col min="8164" max="8164" width="13.42578125" style="21" customWidth="1"/>
    <col min="8165" max="8411" width="8.85546875" style="21"/>
    <col min="8412" max="8412" width="5" style="21" customWidth="1"/>
    <col min="8413" max="8413" width="33.42578125" style="21" customWidth="1"/>
    <col min="8414" max="8414" width="6.42578125" style="21" customWidth="1"/>
    <col min="8415" max="8415" width="29.42578125" style="21" customWidth="1"/>
    <col min="8416" max="8416" width="23.5703125" style="21" customWidth="1"/>
    <col min="8417" max="8417" width="8" style="21" customWidth="1"/>
    <col min="8418" max="8418" width="9.140625" style="21" customWidth="1"/>
    <col min="8419" max="8419" width="13.85546875" style="21" customWidth="1"/>
    <col min="8420" max="8420" width="13.42578125" style="21" customWidth="1"/>
    <col min="8421" max="8667" width="8.85546875" style="21"/>
    <col min="8668" max="8668" width="5" style="21" customWidth="1"/>
    <col min="8669" max="8669" width="33.42578125" style="21" customWidth="1"/>
    <col min="8670" max="8670" width="6.42578125" style="21" customWidth="1"/>
    <col min="8671" max="8671" width="29.42578125" style="21" customWidth="1"/>
    <col min="8672" max="8672" width="23.5703125" style="21" customWidth="1"/>
    <col min="8673" max="8673" width="8" style="21" customWidth="1"/>
    <col min="8674" max="8674" width="9.140625" style="21" customWidth="1"/>
    <col min="8675" max="8675" width="13.85546875" style="21" customWidth="1"/>
    <col min="8676" max="8676" width="13.42578125" style="21" customWidth="1"/>
    <col min="8677" max="8923" width="8.85546875" style="21"/>
    <col min="8924" max="8924" width="5" style="21" customWidth="1"/>
    <col min="8925" max="8925" width="33.42578125" style="21" customWidth="1"/>
    <col min="8926" max="8926" width="6.42578125" style="21" customWidth="1"/>
    <col min="8927" max="8927" width="29.42578125" style="21" customWidth="1"/>
    <col min="8928" max="8928" width="23.5703125" style="21" customWidth="1"/>
    <col min="8929" max="8929" width="8" style="21" customWidth="1"/>
    <col min="8930" max="8930" width="9.140625" style="21" customWidth="1"/>
    <col min="8931" max="8931" width="13.85546875" style="21" customWidth="1"/>
    <col min="8932" max="8932" width="13.42578125" style="21" customWidth="1"/>
    <col min="8933" max="9179" width="8.85546875" style="21"/>
    <col min="9180" max="9180" width="5" style="21" customWidth="1"/>
    <col min="9181" max="9181" width="33.42578125" style="21" customWidth="1"/>
    <col min="9182" max="9182" width="6.42578125" style="21" customWidth="1"/>
    <col min="9183" max="9183" width="29.42578125" style="21" customWidth="1"/>
    <col min="9184" max="9184" width="23.5703125" style="21" customWidth="1"/>
    <col min="9185" max="9185" width="8" style="21" customWidth="1"/>
    <col min="9186" max="9186" width="9.140625" style="21" customWidth="1"/>
    <col min="9187" max="9187" width="13.85546875" style="21" customWidth="1"/>
    <col min="9188" max="9188" width="13.42578125" style="21" customWidth="1"/>
    <col min="9189" max="9435" width="8.85546875" style="21"/>
    <col min="9436" max="9436" width="5" style="21" customWidth="1"/>
    <col min="9437" max="9437" width="33.42578125" style="21" customWidth="1"/>
    <col min="9438" max="9438" width="6.42578125" style="21" customWidth="1"/>
    <col min="9439" max="9439" width="29.42578125" style="21" customWidth="1"/>
    <col min="9440" max="9440" width="23.5703125" style="21" customWidth="1"/>
    <col min="9441" max="9441" width="8" style="21" customWidth="1"/>
    <col min="9442" max="9442" width="9.140625" style="21" customWidth="1"/>
    <col min="9443" max="9443" width="13.85546875" style="21" customWidth="1"/>
    <col min="9444" max="9444" width="13.42578125" style="21" customWidth="1"/>
    <col min="9445" max="9691" width="8.85546875" style="21"/>
    <col min="9692" max="9692" width="5" style="21" customWidth="1"/>
    <col min="9693" max="9693" width="33.42578125" style="21" customWidth="1"/>
    <col min="9694" max="9694" width="6.42578125" style="21" customWidth="1"/>
    <col min="9695" max="9695" width="29.42578125" style="21" customWidth="1"/>
    <col min="9696" max="9696" width="23.5703125" style="21" customWidth="1"/>
    <col min="9697" max="9697" width="8" style="21" customWidth="1"/>
    <col min="9698" max="9698" width="9.140625" style="21" customWidth="1"/>
    <col min="9699" max="9699" width="13.85546875" style="21" customWidth="1"/>
    <col min="9700" max="9700" width="13.42578125" style="21" customWidth="1"/>
    <col min="9701" max="9947" width="8.85546875" style="21"/>
    <col min="9948" max="9948" width="5" style="21" customWidth="1"/>
    <col min="9949" max="9949" width="33.42578125" style="21" customWidth="1"/>
    <col min="9950" max="9950" width="6.42578125" style="21" customWidth="1"/>
    <col min="9951" max="9951" width="29.42578125" style="21" customWidth="1"/>
    <col min="9952" max="9952" width="23.5703125" style="21" customWidth="1"/>
    <col min="9953" max="9953" width="8" style="21" customWidth="1"/>
    <col min="9954" max="9954" width="9.140625" style="21" customWidth="1"/>
    <col min="9955" max="9955" width="13.85546875" style="21" customWidth="1"/>
    <col min="9956" max="9956" width="13.42578125" style="21" customWidth="1"/>
    <col min="9957" max="10203" width="8.85546875" style="21"/>
    <col min="10204" max="10204" width="5" style="21" customWidth="1"/>
    <col min="10205" max="10205" width="33.42578125" style="21" customWidth="1"/>
    <col min="10206" max="10206" width="6.42578125" style="21" customWidth="1"/>
    <col min="10207" max="10207" width="29.42578125" style="21" customWidth="1"/>
    <col min="10208" max="10208" width="23.5703125" style="21" customWidth="1"/>
    <col min="10209" max="10209" width="8" style="21" customWidth="1"/>
    <col min="10210" max="10210" width="9.140625" style="21" customWidth="1"/>
    <col min="10211" max="10211" width="13.85546875" style="21" customWidth="1"/>
    <col min="10212" max="10212" width="13.42578125" style="21" customWidth="1"/>
    <col min="10213" max="10459" width="8.85546875" style="21"/>
    <col min="10460" max="10460" width="5" style="21" customWidth="1"/>
    <col min="10461" max="10461" width="33.42578125" style="21" customWidth="1"/>
    <col min="10462" max="10462" width="6.42578125" style="21" customWidth="1"/>
    <col min="10463" max="10463" width="29.42578125" style="21" customWidth="1"/>
    <col min="10464" max="10464" width="23.5703125" style="21" customWidth="1"/>
    <col min="10465" max="10465" width="8" style="21" customWidth="1"/>
    <col min="10466" max="10466" width="9.140625" style="21" customWidth="1"/>
    <col min="10467" max="10467" width="13.85546875" style="21" customWidth="1"/>
    <col min="10468" max="10468" width="13.42578125" style="21" customWidth="1"/>
    <col min="10469" max="10715" width="8.85546875" style="21"/>
    <col min="10716" max="10716" width="5" style="21" customWidth="1"/>
    <col min="10717" max="10717" width="33.42578125" style="21" customWidth="1"/>
    <col min="10718" max="10718" width="6.42578125" style="21" customWidth="1"/>
    <col min="10719" max="10719" width="29.42578125" style="21" customWidth="1"/>
    <col min="10720" max="10720" width="23.5703125" style="21" customWidth="1"/>
    <col min="10721" max="10721" width="8" style="21" customWidth="1"/>
    <col min="10722" max="10722" width="9.140625" style="21" customWidth="1"/>
    <col min="10723" max="10723" width="13.85546875" style="21" customWidth="1"/>
    <col min="10724" max="10724" width="13.42578125" style="21" customWidth="1"/>
    <col min="10725" max="10971" width="8.85546875" style="21"/>
    <col min="10972" max="10972" width="5" style="21" customWidth="1"/>
    <col min="10973" max="10973" width="33.42578125" style="21" customWidth="1"/>
    <col min="10974" max="10974" width="6.42578125" style="21" customWidth="1"/>
    <col min="10975" max="10975" width="29.42578125" style="21" customWidth="1"/>
    <col min="10976" max="10976" width="23.5703125" style="21" customWidth="1"/>
    <col min="10977" max="10977" width="8" style="21" customWidth="1"/>
    <col min="10978" max="10978" width="9.140625" style="21" customWidth="1"/>
    <col min="10979" max="10979" width="13.85546875" style="21" customWidth="1"/>
    <col min="10980" max="10980" width="13.42578125" style="21" customWidth="1"/>
    <col min="10981" max="11227" width="8.85546875" style="21"/>
    <col min="11228" max="11228" width="5" style="21" customWidth="1"/>
    <col min="11229" max="11229" width="33.42578125" style="21" customWidth="1"/>
    <col min="11230" max="11230" width="6.42578125" style="21" customWidth="1"/>
    <col min="11231" max="11231" width="29.42578125" style="21" customWidth="1"/>
    <col min="11232" max="11232" width="23.5703125" style="21" customWidth="1"/>
    <col min="11233" max="11233" width="8" style="21" customWidth="1"/>
    <col min="11234" max="11234" width="9.140625" style="21" customWidth="1"/>
    <col min="11235" max="11235" width="13.85546875" style="21" customWidth="1"/>
    <col min="11236" max="11236" width="13.42578125" style="21" customWidth="1"/>
    <col min="11237" max="11483" width="8.85546875" style="21"/>
    <col min="11484" max="11484" width="5" style="21" customWidth="1"/>
    <col min="11485" max="11485" width="33.42578125" style="21" customWidth="1"/>
    <col min="11486" max="11486" width="6.42578125" style="21" customWidth="1"/>
    <col min="11487" max="11487" width="29.42578125" style="21" customWidth="1"/>
    <col min="11488" max="11488" width="23.5703125" style="21" customWidth="1"/>
    <col min="11489" max="11489" width="8" style="21" customWidth="1"/>
    <col min="11490" max="11490" width="9.140625" style="21" customWidth="1"/>
    <col min="11491" max="11491" width="13.85546875" style="21" customWidth="1"/>
    <col min="11492" max="11492" width="13.42578125" style="21" customWidth="1"/>
    <col min="11493" max="11739" width="8.85546875" style="21"/>
    <col min="11740" max="11740" width="5" style="21" customWidth="1"/>
    <col min="11741" max="11741" width="33.42578125" style="21" customWidth="1"/>
    <col min="11742" max="11742" width="6.42578125" style="21" customWidth="1"/>
    <col min="11743" max="11743" width="29.42578125" style="21" customWidth="1"/>
    <col min="11744" max="11744" width="23.5703125" style="21" customWidth="1"/>
    <col min="11745" max="11745" width="8" style="21" customWidth="1"/>
    <col min="11746" max="11746" width="9.140625" style="21" customWidth="1"/>
    <col min="11747" max="11747" width="13.85546875" style="21" customWidth="1"/>
    <col min="11748" max="11748" width="13.42578125" style="21" customWidth="1"/>
    <col min="11749" max="11995" width="8.85546875" style="21"/>
    <col min="11996" max="11996" width="5" style="21" customWidth="1"/>
    <col min="11997" max="11997" width="33.42578125" style="21" customWidth="1"/>
    <col min="11998" max="11998" width="6.42578125" style="21" customWidth="1"/>
    <col min="11999" max="11999" width="29.42578125" style="21" customWidth="1"/>
    <col min="12000" max="12000" width="23.5703125" style="21" customWidth="1"/>
    <col min="12001" max="12001" width="8" style="21" customWidth="1"/>
    <col min="12002" max="12002" width="9.140625" style="21" customWidth="1"/>
    <col min="12003" max="12003" width="13.85546875" style="21" customWidth="1"/>
    <col min="12004" max="12004" width="13.42578125" style="21" customWidth="1"/>
    <col min="12005" max="12251" width="8.85546875" style="21"/>
    <col min="12252" max="12252" width="5" style="21" customWidth="1"/>
    <col min="12253" max="12253" width="33.42578125" style="21" customWidth="1"/>
    <col min="12254" max="12254" width="6.42578125" style="21" customWidth="1"/>
    <col min="12255" max="12255" width="29.42578125" style="21" customWidth="1"/>
    <col min="12256" max="12256" width="23.5703125" style="21" customWidth="1"/>
    <col min="12257" max="12257" width="8" style="21" customWidth="1"/>
    <col min="12258" max="12258" width="9.140625" style="21" customWidth="1"/>
    <col min="12259" max="12259" width="13.85546875" style="21" customWidth="1"/>
    <col min="12260" max="12260" width="13.42578125" style="21" customWidth="1"/>
    <col min="12261" max="12507" width="8.85546875" style="21"/>
    <col min="12508" max="12508" width="5" style="21" customWidth="1"/>
    <col min="12509" max="12509" width="33.42578125" style="21" customWidth="1"/>
    <col min="12510" max="12510" width="6.42578125" style="21" customWidth="1"/>
    <col min="12511" max="12511" width="29.42578125" style="21" customWidth="1"/>
    <col min="12512" max="12512" width="23.5703125" style="21" customWidth="1"/>
    <col min="12513" max="12513" width="8" style="21" customWidth="1"/>
    <col min="12514" max="12514" width="9.140625" style="21" customWidth="1"/>
    <col min="12515" max="12515" width="13.85546875" style="21" customWidth="1"/>
    <col min="12516" max="12516" width="13.42578125" style="21" customWidth="1"/>
    <col min="12517" max="12763" width="8.85546875" style="21"/>
    <col min="12764" max="12764" width="5" style="21" customWidth="1"/>
    <col min="12765" max="12765" width="33.42578125" style="21" customWidth="1"/>
    <col min="12766" max="12766" width="6.42578125" style="21" customWidth="1"/>
    <col min="12767" max="12767" width="29.42578125" style="21" customWidth="1"/>
    <col min="12768" max="12768" width="23.5703125" style="21" customWidth="1"/>
    <col min="12769" max="12769" width="8" style="21" customWidth="1"/>
    <col min="12770" max="12770" width="9.140625" style="21" customWidth="1"/>
    <col min="12771" max="12771" width="13.85546875" style="21" customWidth="1"/>
    <col min="12772" max="12772" width="13.42578125" style="21" customWidth="1"/>
    <col min="12773" max="13019" width="8.85546875" style="21"/>
    <col min="13020" max="13020" width="5" style="21" customWidth="1"/>
    <col min="13021" max="13021" width="33.42578125" style="21" customWidth="1"/>
    <col min="13022" max="13022" width="6.42578125" style="21" customWidth="1"/>
    <col min="13023" max="13023" width="29.42578125" style="21" customWidth="1"/>
    <col min="13024" max="13024" width="23.5703125" style="21" customWidth="1"/>
    <col min="13025" max="13025" width="8" style="21" customWidth="1"/>
    <col min="13026" max="13026" width="9.140625" style="21" customWidth="1"/>
    <col min="13027" max="13027" width="13.85546875" style="21" customWidth="1"/>
    <col min="13028" max="13028" width="13.42578125" style="21" customWidth="1"/>
    <col min="13029" max="13275" width="8.85546875" style="21"/>
    <col min="13276" max="13276" width="5" style="21" customWidth="1"/>
    <col min="13277" max="13277" width="33.42578125" style="21" customWidth="1"/>
    <col min="13278" max="13278" width="6.42578125" style="21" customWidth="1"/>
    <col min="13279" max="13279" width="29.42578125" style="21" customWidth="1"/>
    <col min="13280" max="13280" width="23.5703125" style="21" customWidth="1"/>
    <col min="13281" max="13281" width="8" style="21" customWidth="1"/>
    <col min="13282" max="13282" width="9.140625" style="21" customWidth="1"/>
    <col min="13283" max="13283" width="13.85546875" style="21" customWidth="1"/>
    <col min="13284" max="13284" width="13.42578125" style="21" customWidth="1"/>
    <col min="13285" max="13531" width="8.85546875" style="21"/>
    <col min="13532" max="13532" width="5" style="21" customWidth="1"/>
    <col min="13533" max="13533" width="33.42578125" style="21" customWidth="1"/>
    <col min="13534" max="13534" width="6.42578125" style="21" customWidth="1"/>
    <col min="13535" max="13535" width="29.42578125" style="21" customWidth="1"/>
    <col min="13536" max="13536" width="23.5703125" style="21" customWidth="1"/>
    <col min="13537" max="13537" width="8" style="21" customWidth="1"/>
    <col min="13538" max="13538" width="9.140625" style="21" customWidth="1"/>
    <col min="13539" max="13539" width="13.85546875" style="21" customWidth="1"/>
    <col min="13540" max="13540" width="13.42578125" style="21" customWidth="1"/>
    <col min="13541" max="13787" width="8.85546875" style="21"/>
    <col min="13788" max="13788" width="5" style="21" customWidth="1"/>
    <col min="13789" max="13789" width="33.42578125" style="21" customWidth="1"/>
    <col min="13790" max="13790" width="6.42578125" style="21" customWidth="1"/>
    <col min="13791" max="13791" width="29.42578125" style="21" customWidth="1"/>
    <col min="13792" max="13792" width="23.5703125" style="21" customWidth="1"/>
    <col min="13793" max="13793" width="8" style="21" customWidth="1"/>
    <col min="13794" max="13794" width="9.140625" style="21" customWidth="1"/>
    <col min="13795" max="13795" width="13.85546875" style="21" customWidth="1"/>
    <col min="13796" max="13796" width="13.42578125" style="21" customWidth="1"/>
    <col min="13797" max="14043" width="8.85546875" style="21"/>
    <col min="14044" max="14044" width="5" style="21" customWidth="1"/>
    <col min="14045" max="14045" width="33.42578125" style="21" customWidth="1"/>
    <col min="14046" max="14046" width="6.42578125" style="21" customWidth="1"/>
    <col min="14047" max="14047" width="29.42578125" style="21" customWidth="1"/>
    <col min="14048" max="14048" width="23.5703125" style="21" customWidth="1"/>
    <col min="14049" max="14049" width="8" style="21" customWidth="1"/>
    <col min="14050" max="14050" width="9.140625" style="21" customWidth="1"/>
    <col min="14051" max="14051" width="13.85546875" style="21" customWidth="1"/>
    <col min="14052" max="14052" width="13.42578125" style="21" customWidth="1"/>
    <col min="14053" max="14299" width="8.85546875" style="21"/>
    <col min="14300" max="14300" width="5" style="21" customWidth="1"/>
    <col min="14301" max="14301" width="33.42578125" style="21" customWidth="1"/>
    <col min="14302" max="14302" width="6.42578125" style="21" customWidth="1"/>
    <col min="14303" max="14303" width="29.42578125" style="21" customWidth="1"/>
    <col min="14304" max="14304" width="23.5703125" style="21" customWidth="1"/>
    <col min="14305" max="14305" width="8" style="21" customWidth="1"/>
    <col min="14306" max="14306" width="9.140625" style="21" customWidth="1"/>
    <col min="14307" max="14307" width="13.85546875" style="21" customWidth="1"/>
    <col min="14308" max="14308" width="13.42578125" style="21" customWidth="1"/>
    <col min="14309" max="14555" width="8.85546875" style="21"/>
    <col min="14556" max="14556" width="5" style="21" customWidth="1"/>
    <col min="14557" max="14557" width="33.42578125" style="21" customWidth="1"/>
    <col min="14558" max="14558" width="6.42578125" style="21" customWidth="1"/>
    <col min="14559" max="14559" width="29.42578125" style="21" customWidth="1"/>
    <col min="14560" max="14560" width="23.5703125" style="21" customWidth="1"/>
    <col min="14561" max="14561" width="8" style="21" customWidth="1"/>
    <col min="14562" max="14562" width="9.140625" style="21" customWidth="1"/>
    <col min="14563" max="14563" width="13.85546875" style="21" customWidth="1"/>
    <col min="14564" max="14564" width="13.42578125" style="21" customWidth="1"/>
    <col min="14565" max="14811" width="8.85546875" style="21"/>
    <col min="14812" max="14812" width="5" style="21" customWidth="1"/>
    <col min="14813" max="14813" width="33.42578125" style="21" customWidth="1"/>
    <col min="14814" max="14814" width="6.42578125" style="21" customWidth="1"/>
    <col min="14815" max="14815" width="29.42578125" style="21" customWidth="1"/>
    <col min="14816" max="14816" width="23.5703125" style="21" customWidth="1"/>
    <col min="14817" max="14817" width="8" style="21" customWidth="1"/>
    <col min="14818" max="14818" width="9.140625" style="21" customWidth="1"/>
    <col min="14819" max="14819" width="13.85546875" style="21" customWidth="1"/>
    <col min="14820" max="14820" width="13.42578125" style="21" customWidth="1"/>
    <col min="14821" max="15067" width="8.85546875" style="21"/>
    <col min="15068" max="15068" width="5" style="21" customWidth="1"/>
    <col min="15069" max="15069" width="33.42578125" style="21" customWidth="1"/>
    <col min="15070" max="15070" width="6.42578125" style="21" customWidth="1"/>
    <col min="15071" max="15071" width="29.42578125" style="21" customWidth="1"/>
    <col min="15072" max="15072" width="23.5703125" style="21" customWidth="1"/>
    <col min="15073" max="15073" width="8" style="21" customWidth="1"/>
    <col min="15074" max="15074" width="9.140625" style="21" customWidth="1"/>
    <col min="15075" max="15075" width="13.85546875" style="21" customWidth="1"/>
    <col min="15076" max="15076" width="13.42578125" style="21" customWidth="1"/>
    <col min="15077" max="15323" width="8.85546875" style="21"/>
    <col min="15324" max="15324" width="5" style="21" customWidth="1"/>
    <col min="15325" max="15325" width="33.42578125" style="21" customWidth="1"/>
    <col min="15326" max="15326" width="6.42578125" style="21" customWidth="1"/>
    <col min="15327" max="15327" width="29.42578125" style="21" customWidth="1"/>
    <col min="15328" max="15328" width="23.5703125" style="21" customWidth="1"/>
    <col min="15329" max="15329" width="8" style="21" customWidth="1"/>
    <col min="15330" max="15330" width="9.140625" style="21" customWidth="1"/>
    <col min="15331" max="15331" width="13.85546875" style="21" customWidth="1"/>
    <col min="15332" max="15332" width="13.42578125" style="21" customWidth="1"/>
    <col min="15333" max="15579" width="8.85546875" style="21"/>
    <col min="15580" max="15580" width="5" style="21" customWidth="1"/>
    <col min="15581" max="15581" width="33.42578125" style="21" customWidth="1"/>
    <col min="15582" max="15582" width="6.42578125" style="21" customWidth="1"/>
    <col min="15583" max="15583" width="29.42578125" style="21" customWidth="1"/>
    <col min="15584" max="15584" width="23.5703125" style="21" customWidth="1"/>
    <col min="15585" max="15585" width="8" style="21" customWidth="1"/>
    <col min="15586" max="15586" width="9.140625" style="21" customWidth="1"/>
    <col min="15587" max="15587" width="13.85546875" style="21" customWidth="1"/>
    <col min="15588" max="15588" width="13.42578125" style="21" customWidth="1"/>
    <col min="15589" max="15835" width="8.85546875" style="21"/>
    <col min="15836" max="15836" width="5" style="21" customWidth="1"/>
    <col min="15837" max="15837" width="33.42578125" style="21" customWidth="1"/>
    <col min="15838" max="15838" width="6.42578125" style="21" customWidth="1"/>
    <col min="15839" max="15839" width="29.42578125" style="21" customWidth="1"/>
    <col min="15840" max="15840" width="23.5703125" style="21" customWidth="1"/>
    <col min="15841" max="15841" width="8" style="21" customWidth="1"/>
    <col min="15842" max="15842" width="9.140625" style="21" customWidth="1"/>
    <col min="15843" max="15843" width="13.85546875" style="21" customWidth="1"/>
    <col min="15844" max="15844" width="13.42578125" style="21" customWidth="1"/>
    <col min="15845" max="16384" width="8.85546875" style="21"/>
  </cols>
  <sheetData>
    <row r="2" spans="2:19" s="2" customFormat="1" ht="42" customHeight="1" x14ac:dyDescent="0.25">
      <c r="B2" s="1"/>
      <c r="C2" s="1"/>
      <c r="D2" s="3" t="s">
        <v>55</v>
      </c>
      <c r="I2" s="1"/>
      <c r="J2" s="1"/>
      <c r="K2" s="1"/>
      <c r="L2" s="1"/>
      <c r="M2" s="108"/>
      <c r="N2" s="108"/>
      <c r="O2" s="80"/>
      <c r="P2" s="80"/>
    </row>
    <row r="3" spans="2:19" s="4" customFormat="1" ht="42" customHeight="1" x14ac:dyDescent="0.25">
      <c r="C3" s="5"/>
      <c r="D3" s="7" t="s">
        <v>131</v>
      </c>
      <c r="E3" s="7"/>
      <c r="F3" s="6"/>
      <c r="G3" s="6"/>
      <c r="H3" s="8"/>
      <c r="I3" s="6"/>
      <c r="J3" s="6"/>
      <c r="K3" s="68"/>
      <c r="L3" s="68"/>
      <c r="M3" s="104"/>
      <c r="N3" s="104"/>
      <c r="O3" s="81"/>
      <c r="P3" s="81"/>
    </row>
    <row r="4" spans="2:19" s="4" customFormat="1" ht="11.1" customHeight="1" x14ac:dyDescent="0.25">
      <c r="C4" s="5"/>
      <c r="D4" s="6"/>
      <c r="E4" s="6"/>
      <c r="F4" s="6"/>
      <c r="G4" s="6"/>
      <c r="H4" s="6"/>
      <c r="I4" s="6"/>
      <c r="J4" s="6"/>
      <c r="K4" s="68"/>
      <c r="L4" s="68"/>
      <c r="M4" s="104"/>
      <c r="N4" s="104"/>
      <c r="O4" s="81"/>
      <c r="P4" s="81"/>
    </row>
    <row r="5" spans="2:19" s="11" customFormat="1" ht="47.25" x14ac:dyDescent="0.25">
      <c r="B5" s="9" t="s">
        <v>0</v>
      </c>
      <c r="C5" s="10" t="s">
        <v>1</v>
      </c>
      <c r="D5" s="10" t="s">
        <v>2</v>
      </c>
      <c r="E5" s="10" t="s">
        <v>3</v>
      </c>
      <c r="F5" s="10" t="s">
        <v>4</v>
      </c>
      <c r="G5" s="10" t="s">
        <v>5</v>
      </c>
      <c r="H5" s="53" t="s">
        <v>6</v>
      </c>
      <c r="I5" s="10" t="s">
        <v>7</v>
      </c>
      <c r="J5" s="10" t="s">
        <v>8</v>
      </c>
      <c r="K5" s="10" t="s">
        <v>9</v>
      </c>
      <c r="L5" s="10" t="s">
        <v>10</v>
      </c>
      <c r="M5" s="105" t="s">
        <v>11</v>
      </c>
      <c r="N5" s="105" t="s">
        <v>63</v>
      </c>
      <c r="O5" s="82" t="s">
        <v>56</v>
      </c>
      <c r="P5" s="82" t="s">
        <v>87</v>
      </c>
    </row>
    <row r="6" spans="2:19" s="12" customFormat="1" ht="18.95" customHeight="1" thickBot="1" x14ac:dyDescent="0.3">
      <c r="B6" s="46"/>
      <c r="C6" s="47" t="s">
        <v>12</v>
      </c>
      <c r="D6" s="48">
        <v>0.3</v>
      </c>
      <c r="E6" s="49"/>
      <c r="F6" s="50"/>
      <c r="G6" s="50"/>
      <c r="H6" s="54"/>
      <c r="I6" s="50"/>
      <c r="J6" s="51"/>
      <c r="K6" s="51"/>
      <c r="L6" s="69"/>
      <c r="M6" s="166">
        <f>SUM(M7:M11)*D6</f>
        <v>0.215835</v>
      </c>
      <c r="N6" s="106"/>
      <c r="O6" s="83"/>
      <c r="P6" s="83" t="e">
        <f>SUM(P7:P10)*#REF!</f>
        <v>#REF!</v>
      </c>
    </row>
    <row r="7" spans="2:19" s="55" customFormat="1" ht="45" customHeight="1" x14ac:dyDescent="0.25">
      <c r="B7" s="26">
        <v>1</v>
      </c>
      <c r="C7" s="13" t="s">
        <v>121</v>
      </c>
      <c r="D7" s="27">
        <v>0.25</v>
      </c>
      <c r="E7" s="28" t="s">
        <v>13</v>
      </c>
      <c r="F7" s="29" t="s">
        <v>134</v>
      </c>
      <c r="G7" s="30" t="s">
        <v>135</v>
      </c>
      <c r="H7" s="31" t="s">
        <v>98</v>
      </c>
      <c r="I7" s="32" t="s">
        <v>14</v>
      </c>
      <c r="J7" s="33">
        <v>1</v>
      </c>
      <c r="K7" s="119">
        <v>0.98199999999999998</v>
      </c>
      <c r="L7" s="159">
        <f>K7/J7</f>
        <v>0.98199999999999998</v>
      </c>
      <c r="M7" s="109">
        <f>L7*D7</f>
        <v>0.2455</v>
      </c>
      <c r="N7" s="109" t="s">
        <v>75</v>
      </c>
      <c r="O7" s="84" t="s">
        <v>93</v>
      </c>
      <c r="P7" s="84"/>
    </row>
    <row r="8" spans="2:19" s="55" customFormat="1" ht="48.75" customHeight="1" x14ac:dyDescent="0.25">
      <c r="B8" s="26">
        <v>2</v>
      </c>
      <c r="C8" s="13" t="s">
        <v>122</v>
      </c>
      <c r="D8" s="27">
        <v>0.2</v>
      </c>
      <c r="E8" s="28" t="s">
        <v>15</v>
      </c>
      <c r="F8" s="29" t="s">
        <v>134</v>
      </c>
      <c r="G8" s="30" t="s">
        <v>135</v>
      </c>
      <c r="H8" s="31" t="s">
        <v>98</v>
      </c>
      <c r="I8" s="32" t="s">
        <v>14</v>
      </c>
      <c r="J8" s="33">
        <v>1</v>
      </c>
      <c r="K8" s="67">
        <v>0.80500000000000005</v>
      </c>
      <c r="L8" s="159">
        <f t="shared" ref="L8:L10" si="0">K8/J8</f>
        <v>0.80500000000000005</v>
      </c>
      <c r="M8" s="109">
        <f t="shared" ref="M8:M11" si="1">L8*D8</f>
        <v>0.16100000000000003</v>
      </c>
      <c r="N8" s="109" t="s">
        <v>69</v>
      </c>
      <c r="O8" s="85" t="s">
        <v>94</v>
      </c>
      <c r="P8" s="85"/>
    </row>
    <row r="9" spans="2:19" s="55" customFormat="1" ht="31.5" x14ac:dyDescent="0.25">
      <c r="B9" s="26">
        <v>3</v>
      </c>
      <c r="C9" s="14" t="s">
        <v>123</v>
      </c>
      <c r="D9" s="34">
        <v>0.25</v>
      </c>
      <c r="E9" s="35" t="s">
        <v>16</v>
      </c>
      <c r="F9" s="29" t="s">
        <v>133</v>
      </c>
      <c r="G9" s="30" t="s">
        <v>84</v>
      </c>
      <c r="H9" s="31" t="s">
        <v>98</v>
      </c>
      <c r="I9" s="32" t="s">
        <v>14</v>
      </c>
      <c r="J9" s="33">
        <v>1</v>
      </c>
      <c r="K9" s="64">
        <v>0.80900000000000005</v>
      </c>
      <c r="L9" s="159">
        <f t="shared" si="0"/>
        <v>0.80900000000000005</v>
      </c>
      <c r="M9" s="109">
        <f t="shared" si="1"/>
        <v>0.20225000000000001</v>
      </c>
      <c r="N9" s="109" t="s">
        <v>68</v>
      </c>
      <c r="O9" s="86" t="s">
        <v>95</v>
      </c>
      <c r="P9" s="86"/>
    </row>
    <row r="10" spans="2:19" s="55" customFormat="1" ht="47.25" x14ac:dyDescent="0.25">
      <c r="B10" s="26">
        <v>4</v>
      </c>
      <c r="C10" s="15" t="s">
        <v>124</v>
      </c>
      <c r="D10" s="34">
        <v>0.15</v>
      </c>
      <c r="E10" s="35" t="s">
        <v>17</v>
      </c>
      <c r="F10" s="29" t="s">
        <v>125</v>
      </c>
      <c r="G10" s="30" t="s">
        <v>84</v>
      </c>
      <c r="H10" s="31" t="s">
        <v>98</v>
      </c>
      <c r="I10" s="32" t="s">
        <v>18</v>
      </c>
      <c r="J10" s="127" t="s">
        <v>138</v>
      </c>
      <c r="K10" s="67">
        <v>0.73799999999999999</v>
      </c>
      <c r="L10" s="159">
        <f t="shared" si="0"/>
        <v>0.73799999999999999</v>
      </c>
      <c r="M10" s="109">
        <f t="shared" si="1"/>
        <v>0.11069999999999999</v>
      </c>
      <c r="N10" s="109" t="s">
        <v>70</v>
      </c>
      <c r="O10" s="87" t="s">
        <v>96</v>
      </c>
      <c r="P10" s="87"/>
    </row>
    <row r="11" spans="2:19" s="55" customFormat="1" ht="32.25" thickBot="1" x14ac:dyDescent="0.3">
      <c r="B11" s="26">
        <v>5</v>
      </c>
      <c r="C11" s="56" t="s">
        <v>100</v>
      </c>
      <c r="D11" s="37">
        <v>0.15</v>
      </c>
      <c r="E11" s="38" t="s">
        <v>19</v>
      </c>
      <c r="F11" s="29" t="s">
        <v>136</v>
      </c>
      <c r="G11" s="30" t="s">
        <v>76</v>
      </c>
      <c r="H11" s="39" t="s">
        <v>20</v>
      </c>
      <c r="I11" s="32" t="s">
        <v>14</v>
      </c>
      <c r="J11" s="153">
        <v>8.9999999999999993E-3</v>
      </c>
      <c r="K11" s="120">
        <v>0.01</v>
      </c>
      <c r="L11" s="73">
        <v>0</v>
      </c>
      <c r="M11" s="109">
        <f t="shared" si="1"/>
        <v>0</v>
      </c>
      <c r="N11" s="113" t="s">
        <v>71</v>
      </c>
      <c r="O11" s="88" t="s">
        <v>97</v>
      </c>
      <c r="P11" s="88"/>
      <c r="Q11" s="55" t="s">
        <v>62</v>
      </c>
    </row>
    <row r="12" spans="2:19" s="61" customFormat="1" ht="18.95" customHeight="1" thickBot="1" x14ac:dyDescent="0.3">
      <c r="B12" s="57"/>
      <c r="C12" s="58" t="s">
        <v>21</v>
      </c>
      <c r="D12" s="52">
        <v>0.25</v>
      </c>
      <c r="E12" s="54"/>
      <c r="F12" s="59"/>
      <c r="G12" s="59"/>
      <c r="H12" s="54"/>
      <c r="I12" s="59"/>
      <c r="J12" s="60"/>
      <c r="K12" s="60"/>
      <c r="L12" s="71"/>
      <c r="M12" s="166">
        <f>SUM(M13:M18)*D12</f>
        <v>0.21521269841269841</v>
      </c>
      <c r="N12" s="106"/>
      <c r="O12" s="83"/>
      <c r="P12" s="83" t="e">
        <f>SUM(P13:P24)*#REF!</f>
        <v>#REF!</v>
      </c>
    </row>
    <row r="13" spans="2:19" s="55" customFormat="1" ht="69.95" customHeight="1" x14ac:dyDescent="0.25">
      <c r="B13" s="26">
        <v>1</v>
      </c>
      <c r="C13" s="13" t="s">
        <v>126</v>
      </c>
      <c r="D13" s="27">
        <v>0.2</v>
      </c>
      <c r="E13" s="28" t="s">
        <v>22</v>
      </c>
      <c r="F13" s="29" t="s">
        <v>127</v>
      </c>
      <c r="G13" s="30" t="s">
        <v>135</v>
      </c>
      <c r="H13" s="31" t="s">
        <v>66</v>
      </c>
      <c r="I13" s="32" t="s">
        <v>14</v>
      </c>
      <c r="J13" s="33">
        <v>0.6</v>
      </c>
      <c r="K13" s="77">
        <v>0.41</v>
      </c>
      <c r="L13" s="153">
        <f>K13/J13</f>
        <v>0.68333333333333335</v>
      </c>
      <c r="M13" s="111">
        <f>L13*D13</f>
        <v>0.13666666666666669</v>
      </c>
      <c r="N13" s="111" t="s">
        <v>79</v>
      </c>
      <c r="O13" s="84" t="s">
        <v>57</v>
      </c>
      <c r="P13" s="84"/>
    </row>
    <row r="14" spans="2:19" s="55" customFormat="1" ht="47.25" x14ac:dyDescent="0.25">
      <c r="B14" s="26">
        <v>2</v>
      </c>
      <c r="C14" s="13" t="s">
        <v>101</v>
      </c>
      <c r="D14" s="27">
        <v>0.2</v>
      </c>
      <c r="E14" s="40" t="s">
        <v>90</v>
      </c>
      <c r="F14" s="29" t="s">
        <v>103</v>
      </c>
      <c r="G14" s="30" t="s">
        <v>135</v>
      </c>
      <c r="H14" s="31" t="s">
        <v>66</v>
      </c>
      <c r="I14" s="32" t="s">
        <v>14</v>
      </c>
      <c r="J14" s="136">
        <v>0.28000000000000003</v>
      </c>
      <c r="K14" s="128">
        <v>0.21199999999999999</v>
      </c>
      <c r="L14" s="153">
        <f t="shared" ref="L14:L18" si="2">K14/J14</f>
        <v>0.75714285714285701</v>
      </c>
      <c r="M14" s="111">
        <f t="shared" ref="M14:M18" si="3">L14*D14</f>
        <v>0.15142857142857141</v>
      </c>
      <c r="N14" s="111" t="s">
        <v>91</v>
      </c>
      <c r="O14" s="88">
        <v>0.22</v>
      </c>
      <c r="P14" s="148" t="s">
        <v>118</v>
      </c>
    </row>
    <row r="15" spans="2:19" s="55" customFormat="1" ht="47.25" x14ac:dyDescent="0.25">
      <c r="B15" s="26">
        <v>3</v>
      </c>
      <c r="C15" s="13" t="s">
        <v>89</v>
      </c>
      <c r="D15" s="27">
        <v>0.2</v>
      </c>
      <c r="E15" s="40" t="s">
        <v>90</v>
      </c>
      <c r="F15" s="29" t="s">
        <v>120</v>
      </c>
      <c r="G15" s="30" t="s">
        <v>135</v>
      </c>
      <c r="H15" s="31" t="s">
        <v>66</v>
      </c>
      <c r="I15" s="32" t="s">
        <v>14</v>
      </c>
      <c r="J15" s="136">
        <v>0.25</v>
      </c>
      <c r="K15" s="128">
        <v>0.254</v>
      </c>
      <c r="L15" s="153">
        <f t="shared" si="2"/>
        <v>1.016</v>
      </c>
      <c r="M15" s="111">
        <f t="shared" si="3"/>
        <v>0.20320000000000002</v>
      </c>
      <c r="N15" s="111" t="s">
        <v>91</v>
      </c>
      <c r="O15" s="88">
        <v>0.21</v>
      </c>
      <c r="P15" s="148" t="s">
        <v>117</v>
      </c>
    </row>
    <row r="16" spans="2:19" s="55" customFormat="1" ht="52.5" customHeight="1" x14ac:dyDescent="0.25">
      <c r="B16" s="26">
        <v>4</v>
      </c>
      <c r="C16" s="15" t="s">
        <v>128</v>
      </c>
      <c r="D16" s="34">
        <v>0.1</v>
      </c>
      <c r="E16" s="35" t="s">
        <v>34</v>
      </c>
      <c r="F16" s="62" t="s">
        <v>61</v>
      </c>
      <c r="G16" s="30" t="s">
        <v>135</v>
      </c>
      <c r="H16" s="31" t="s">
        <v>66</v>
      </c>
      <c r="I16" s="32" t="s">
        <v>14</v>
      </c>
      <c r="J16" s="33">
        <v>1</v>
      </c>
      <c r="K16" s="124">
        <v>0.78</v>
      </c>
      <c r="L16" s="153">
        <f t="shared" si="2"/>
        <v>0.78</v>
      </c>
      <c r="M16" s="111">
        <f t="shared" si="3"/>
        <v>7.8000000000000014E-2</v>
      </c>
      <c r="N16" s="114" t="s">
        <v>73</v>
      </c>
      <c r="O16" s="87">
        <v>0.55000000000000004</v>
      </c>
      <c r="Q16" s="121" t="e">
        <f>+(O16-#REF!)/O16</f>
        <v>#REF!</v>
      </c>
      <c r="R16" s="55" t="e">
        <f>#REF!*0.4</f>
        <v>#REF!</v>
      </c>
      <c r="S16" s="55" t="e">
        <f>#REF!+R16</f>
        <v>#REF!</v>
      </c>
    </row>
    <row r="17" spans="2:19" s="55" customFormat="1" ht="47.25" x14ac:dyDescent="0.25">
      <c r="B17" s="26">
        <v>5</v>
      </c>
      <c r="C17" s="13" t="s">
        <v>108</v>
      </c>
      <c r="D17" s="27">
        <v>0.2</v>
      </c>
      <c r="E17" s="40" t="s">
        <v>23</v>
      </c>
      <c r="F17" s="29" t="s">
        <v>48</v>
      </c>
      <c r="G17" s="30" t="s">
        <v>135</v>
      </c>
      <c r="H17" s="31" t="s">
        <v>52</v>
      </c>
      <c r="I17" s="32" t="s">
        <v>24</v>
      </c>
      <c r="J17" s="75">
        <v>4.5</v>
      </c>
      <c r="K17" s="75">
        <v>4.3099999999999996</v>
      </c>
      <c r="L17" s="153">
        <f t="shared" si="2"/>
        <v>0.95777777777777773</v>
      </c>
      <c r="M17" s="111">
        <f t="shared" si="3"/>
        <v>0.19155555555555556</v>
      </c>
      <c r="N17" s="113" t="s">
        <v>92</v>
      </c>
      <c r="O17" s="147">
        <v>4.53</v>
      </c>
      <c r="P17" s="88"/>
    </row>
    <row r="18" spans="2:19" s="55" customFormat="1" ht="32.25" thickBot="1" x14ac:dyDescent="0.3">
      <c r="B18" s="26">
        <v>6</v>
      </c>
      <c r="C18" s="14" t="s">
        <v>25</v>
      </c>
      <c r="D18" s="34">
        <v>0.1</v>
      </c>
      <c r="E18" s="40" t="s">
        <v>26</v>
      </c>
      <c r="F18" s="29" t="s">
        <v>64</v>
      </c>
      <c r="G18" s="30" t="s">
        <v>135</v>
      </c>
      <c r="H18" s="31" t="s">
        <v>52</v>
      </c>
      <c r="I18" s="32" t="s">
        <v>24</v>
      </c>
      <c r="J18" s="75">
        <v>4</v>
      </c>
      <c r="K18" s="76">
        <v>4</v>
      </c>
      <c r="L18" s="153">
        <f t="shared" si="2"/>
        <v>1</v>
      </c>
      <c r="M18" s="111">
        <f t="shared" si="3"/>
        <v>0.1</v>
      </c>
      <c r="N18" s="109" t="s">
        <v>67</v>
      </c>
      <c r="O18" s="89">
        <v>3.72</v>
      </c>
      <c r="P18" s="89"/>
    </row>
    <row r="19" spans="2:19" s="61" customFormat="1" ht="18.95" customHeight="1" thickBot="1" x14ac:dyDescent="0.3">
      <c r="B19" s="57"/>
      <c r="C19" s="58" t="s">
        <v>29</v>
      </c>
      <c r="D19" s="52">
        <v>0.25</v>
      </c>
      <c r="E19" s="54"/>
      <c r="F19" s="59"/>
      <c r="G19" s="59"/>
      <c r="H19" s="54"/>
      <c r="I19" s="59"/>
      <c r="J19" s="60"/>
      <c r="K19" s="60"/>
      <c r="L19" s="71"/>
      <c r="M19" s="106">
        <f>SUM(M20:M25)*D19</f>
        <v>0.17152410714285715</v>
      </c>
      <c r="N19" s="106"/>
      <c r="O19" s="83"/>
      <c r="P19" s="83" t="e">
        <f>SUM(P20:P22)*#REF!</f>
        <v>#REF!</v>
      </c>
    </row>
    <row r="20" spans="2:19" s="55" customFormat="1" ht="47.25" x14ac:dyDescent="0.25">
      <c r="B20" s="26">
        <v>1</v>
      </c>
      <c r="C20" s="13" t="s">
        <v>132</v>
      </c>
      <c r="D20" s="27">
        <v>0.2</v>
      </c>
      <c r="E20" s="28" t="s">
        <v>30</v>
      </c>
      <c r="F20" s="29" t="s">
        <v>129</v>
      </c>
      <c r="G20" s="30" t="s">
        <v>135</v>
      </c>
      <c r="H20" s="31" t="s">
        <v>66</v>
      </c>
      <c r="I20" s="32" t="s">
        <v>31</v>
      </c>
      <c r="J20" s="65">
        <v>1600</v>
      </c>
      <c r="K20" s="122">
        <v>1141</v>
      </c>
      <c r="L20" s="70">
        <f>K20/J20</f>
        <v>0.71312500000000001</v>
      </c>
      <c r="M20" s="164">
        <f>L20*D20</f>
        <v>0.142625</v>
      </c>
      <c r="N20" s="111" t="s">
        <v>80</v>
      </c>
      <c r="O20" s="90">
        <v>1503</v>
      </c>
      <c r="P20" s="90"/>
    </row>
    <row r="21" spans="2:19" s="55" customFormat="1" ht="47.25" x14ac:dyDescent="0.25">
      <c r="B21" s="26">
        <v>2</v>
      </c>
      <c r="C21" s="13" t="s">
        <v>43</v>
      </c>
      <c r="D21" s="27">
        <v>0.2</v>
      </c>
      <c r="E21" s="28" t="s">
        <v>32</v>
      </c>
      <c r="F21" s="29" t="s">
        <v>47</v>
      </c>
      <c r="G21" s="30" t="s">
        <v>135</v>
      </c>
      <c r="H21" s="31" t="s">
        <v>66</v>
      </c>
      <c r="I21" s="32" t="s">
        <v>14</v>
      </c>
      <c r="J21" s="33">
        <v>0.8</v>
      </c>
      <c r="K21" s="123">
        <v>0.59</v>
      </c>
      <c r="L21" s="70">
        <f t="shared" ref="L21:L22" si="4">K21/J21</f>
        <v>0.73749999999999993</v>
      </c>
      <c r="M21" s="164">
        <f t="shared" ref="M21:M25" si="5">L21*D21</f>
        <v>0.14749999999999999</v>
      </c>
      <c r="N21" s="111" t="s">
        <v>72</v>
      </c>
      <c r="O21" s="91" t="s">
        <v>58</v>
      </c>
      <c r="Q21" s="55" t="s">
        <v>59</v>
      </c>
    </row>
    <row r="22" spans="2:19" s="55" customFormat="1" ht="51.75" customHeight="1" x14ac:dyDescent="0.25">
      <c r="B22" s="26">
        <v>3</v>
      </c>
      <c r="C22" s="14" t="s">
        <v>113</v>
      </c>
      <c r="D22" s="34">
        <v>0.2</v>
      </c>
      <c r="E22" s="35" t="s">
        <v>33</v>
      </c>
      <c r="F22" s="62" t="s">
        <v>61</v>
      </c>
      <c r="G22" s="30" t="s">
        <v>135</v>
      </c>
      <c r="H22" s="31" t="s">
        <v>66</v>
      </c>
      <c r="I22" s="32" t="s">
        <v>14</v>
      </c>
      <c r="J22" s="33">
        <v>1</v>
      </c>
      <c r="K22" s="161">
        <v>0.72699999999999998</v>
      </c>
      <c r="L22" s="70">
        <f>K22/J22</f>
        <v>0.72699999999999998</v>
      </c>
      <c r="M22" s="164">
        <f t="shared" si="5"/>
        <v>0.1454</v>
      </c>
      <c r="N22" s="114" t="s">
        <v>73</v>
      </c>
      <c r="O22" s="92">
        <v>1382</v>
      </c>
      <c r="Q22" s="121" t="e">
        <f>+(O22-#REF!)/O22</f>
        <v>#REF!</v>
      </c>
      <c r="R22" s="55" t="e">
        <f>#REF!*0.4</f>
        <v>#REF!</v>
      </c>
      <c r="S22" s="55" t="e">
        <f>R22+#REF!</f>
        <v>#REF!</v>
      </c>
    </row>
    <row r="23" spans="2:19" s="55" customFormat="1" ht="50.25" customHeight="1" x14ac:dyDescent="0.25">
      <c r="B23" s="26">
        <v>4</v>
      </c>
      <c r="C23" s="134" t="s">
        <v>35</v>
      </c>
      <c r="D23" s="27">
        <v>0.1</v>
      </c>
      <c r="E23" s="38" t="s">
        <v>36</v>
      </c>
      <c r="F23" s="29" t="s">
        <v>109</v>
      </c>
      <c r="G23" s="30" t="s">
        <v>84</v>
      </c>
      <c r="H23" s="31" t="s">
        <v>66</v>
      </c>
      <c r="I23" s="32" t="s">
        <v>14</v>
      </c>
      <c r="J23" s="78">
        <v>4.0000000000000001E-3</v>
      </c>
      <c r="K23" s="162">
        <v>4.1000000000000003E-3</v>
      </c>
      <c r="L23" s="150">
        <v>0</v>
      </c>
      <c r="M23" s="164">
        <f t="shared" si="5"/>
        <v>0</v>
      </c>
      <c r="N23" s="131" t="s">
        <v>88</v>
      </c>
      <c r="O23" s="93">
        <v>4.5999999999999999E-3</v>
      </c>
    </row>
    <row r="24" spans="2:19" s="55" customFormat="1" ht="47.25" x14ac:dyDescent="0.25">
      <c r="B24" s="26">
        <v>5</v>
      </c>
      <c r="C24" s="15" t="s">
        <v>137</v>
      </c>
      <c r="D24" s="34">
        <v>0.2</v>
      </c>
      <c r="E24" s="40" t="s">
        <v>27</v>
      </c>
      <c r="F24" s="29" t="s">
        <v>114</v>
      </c>
      <c r="G24" s="30" t="s">
        <v>84</v>
      </c>
      <c r="H24" s="31" t="s">
        <v>52</v>
      </c>
      <c r="I24" s="32" t="s">
        <v>24</v>
      </c>
      <c r="J24" s="75">
        <v>4.2</v>
      </c>
      <c r="K24" s="76">
        <v>4.17</v>
      </c>
      <c r="L24" s="151">
        <f>K24/J24</f>
        <v>0.99285714285714277</v>
      </c>
      <c r="M24" s="164">
        <f>L24*D24</f>
        <v>0.19857142857142857</v>
      </c>
      <c r="N24" s="109" t="s">
        <v>67</v>
      </c>
      <c r="O24" s="89">
        <v>4</v>
      </c>
    </row>
    <row r="25" spans="2:19" s="55" customFormat="1" ht="79.5" thickBot="1" x14ac:dyDescent="0.3">
      <c r="B25" s="26">
        <v>6</v>
      </c>
      <c r="C25" s="13" t="s">
        <v>140</v>
      </c>
      <c r="D25" s="27">
        <v>0.1</v>
      </c>
      <c r="E25" s="40" t="s">
        <v>130</v>
      </c>
      <c r="F25" s="152" t="s">
        <v>139</v>
      </c>
      <c r="G25" s="30" t="s">
        <v>76</v>
      </c>
      <c r="H25" s="31" t="s">
        <v>52</v>
      </c>
      <c r="I25" s="32" t="s">
        <v>28</v>
      </c>
      <c r="J25" s="127" t="s">
        <v>138</v>
      </c>
      <c r="K25" s="160">
        <v>0.52</v>
      </c>
      <c r="L25" s="151">
        <f>K25/J25</f>
        <v>0.52</v>
      </c>
      <c r="M25" s="164">
        <f t="shared" si="5"/>
        <v>5.2000000000000005E-2</v>
      </c>
      <c r="N25" s="112" t="s">
        <v>81</v>
      </c>
      <c r="O25" s="85"/>
      <c r="P25" s="85">
        <f>351/800*0.7+21*(1/100)</f>
        <v>0.51712499999999995</v>
      </c>
      <c r="Q25" s="163" t="s">
        <v>141</v>
      </c>
    </row>
    <row r="26" spans="2:19" s="61" customFormat="1" ht="18.95" customHeight="1" thickBot="1" x14ac:dyDescent="0.3">
      <c r="B26" s="57"/>
      <c r="C26" s="58" t="s">
        <v>37</v>
      </c>
      <c r="D26" s="52">
        <v>0.2</v>
      </c>
      <c r="E26" s="54"/>
      <c r="F26" s="59"/>
      <c r="G26" s="59"/>
      <c r="H26" s="54"/>
      <c r="I26" s="59"/>
      <c r="J26" s="60"/>
      <c r="K26" s="60"/>
      <c r="L26" s="71"/>
      <c r="M26" s="106">
        <f>SUM(M27:M32)*D26</f>
        <v>0.19263333333333332</v>
      </c>
      <c r="N26" s="106"/>
      <c r="O26" s="83"/>
      <c r="P26" s="83" t="e">
        <f>SUM(P27:P28)*#REF!</f>
        <v>#REF!</v>
      </c>
    </row>
    <row r="27" spans="2:19" s="55" customFormat="1" ht="31.5" x14ac:dyDescent="0.25">
      <c r="B27" s="26">
        <v>1</v>
      </c>
      <c r="C27" s="134" t="s">
        <v>77</v>
      </c>
      <c r="D27" s="27">
        <v>0.1</v>
      </c>
      <c r="E27" s="28" t="s">
        <v>38</v>
      </c>
      <c r="F27" s="29" t="s">
        <v>51</v>
      </c>
      <c r="G27" s="30" t="s">
        <v>84</v>
      </c>
      <c r="H27" s="31" t="s">
        <v>53</v>
      </c>
      <c r="I27" s="32" t="s">
        <v>14</v>
      </c>
      <c r="J27" s="33">
        <v>1</v>
      </c>
      <c r="K27" s="67">
        <v>0.77300000000000002</v>
      </c>
      <c r="L27" s="70">
        <f>K27/J27</f>
        <v>0.77300000000000002</v>
      </c>
      <c r="M27" s="164">
        <f>L27*D27</f>
        <v>7.7300000000000008E-2</v>
      </c>
      <c r="N27" s="111" t="s">
        <v>82</v>
      </c>
      <c r="O27" s="94">
        <f>662/784</f>
        <v>0.84438775510204078</v>
      </c>
      <c r="Q27" s="55" t="s">
        <v>142</v>
      </c>
    </row>
    <row r="28" spans="2:19" s="55" customFormat="1" ht="31.5" x14ac:dyDescent="0.25">
      <c r="B28" s="26">
        <v>2</v>
      </c>
      <c r="C28" s="144" t="s">
        <v>102</v>
      </c>
      <c r="D28" s="27">
        <v>0.2</v>
      </c>
      <c r="E28" s="28" t="s">
        <v>65</v>
      </c>
      <c r="F28" s="29" t="s">
        <v>104</v>
      </c>
      <c r="G28" s="30" t="s">
        <v>84</v>
      </c>
      <c r="H28" s="31" t="s">
        <v>53</v>
      </c>
      <c r="I28" s="32" t="s">
        <v>14</v>
      </c>
      <c r="J28" s="33">
        <v>1</v>
      </c>
      <c r="K28" s="165">
        <v>1</v>
      </c>
      <c r="L28" s="70">
        <f>K28/J28</f>
        <v>1</v>
      </c>
      <c r="M28" s="164">
        <f t="shared" ref="M28:M32" si="6">L28*D28</f>
        <v>0.2</v>
      </c>
      <c r="N28" s="110" t="s">
        <v>82</v>
      </c>
      <c r="O28" s="85">
        <f>50/52</f>
        <v>0.96153846153846156</v>
      </c>
      <c r="Q28" s="55" t="s">
        <v>60</v>
      </c>
      <c r="R28" s="55">
        <f>50/52*100</f>
        <v>96.15384615384616</v>
      </c>
    </row>
    <row r="29" spans="2:19" s="55" customFormat="1" ht="144" customHeight="1" x14ac:dyDescent="0.25">
      <c r="B29" s="26">
        <v>3</v>
      </c>
      <c r="C29" s="130" t="s">
        <v>115</v>
      </c>
      <c r="D29" s="34">
        <v>0.2</v>
      </c>
      <c r="E29" s="38" t="s">
        <v>54</v>
      </c>
      <c r="F29" s="146" t="s">
        <v>116</v>
      </c>
      <c r="G29" s="30" t="s">
        <v>84</v>
      </c>
      <c r="H29" s="31" t="s">
        <v>99</v>
      </c>
      <c r="I29" s="32" t="s">
        <v>28</v>
      </c>
      <c r="J29" s="36">
        <v>44</v>
      </c>
      <c r="K29" s="66">
        <v>77</v>
      </c>
      <c r="L29" s="70">
        <f>K29/J29</f>
        <v>1.75</v>
      </c>
      <c r="M29" s="164">
        <f t="shared" si="6"/>
        <v>0.35000000000000003</v>
      </c>
      <c r="N29" s="129" t="s">
        <v>83</v>
      </c>
      <c r="O29" s="95" t="s">
        <v>119</v>
      </c>
      <c r="P29" s="95">
        <f>18+17+4+4+2+1+31</f>
        <v>77</v>
      </c>
      <c r="Q29" s="154" t="s">
        <v>143</v>
      </c>
    </row>
    <row r="30" spans="2:19" s="55" customFormat="1" ht="63" x14ac:dyDescent="0.25">
      <c r="B30" s="26">
        <v>4</v>
      </c>
      <c r="C30" s="135" t="s">
        <v>145</v>
      </c>
      <c r="D30" s="34">
        <v>0.2</v>
      </c>
      <c r="E30" s="35" t="s">
        <v>50</v>
      </c>
      <c r="F30" s="146" t="s">
        <v>144</v>
      </c>
      <c r="G30" s="30" t="s">
        <v>84</v>
      </c>
      <c r="H30" s="138" t="s">
        <v>66</v>
      </c>
      <c r="I30" s="32" t="s">
        <v>49</v>
      </c>
      <c r="J30" s="36">
        <v>9</v>
      </c>
      <c r="K30" s="79">
        <v>6</v>
      </c>
      <c r="L30" s="70">
        <f>K30/J30</f>
        <v>0.66666666666666663</v>
      </c>
      <c r="M30" s="164">
        <f t="shared" si="6"/>
        <v>0.13333333333333333</v>
      </c>
      <c r="N30" s="114" t="s">
        <v>74</v>
      </c>
      <c r="O30" s="137">
        <v>5</v>
      </c>
      <c r="P30" s="86"/>
      <c r="Q30" s="55" t="s">
        <v>147</v>
      </c>
    </row>
    <row r="31" spans="2:19" s="143" customFormat="1" ht="63" x14ac:dyDescent="0.25">
      <c r="B31" s="26">
        <v>5</v>
      </c>
      <c r="C31" s="132" t="s">
        <v>105</v>
      </c>
      <c r="D31" s="140">
        <v>0.2</v>
      </c>
      <c r="E31" s="38" t="s">
        <v>106</v>
      </c>
      <c r="F31" s="146" t="s">
        <v>112</v>
      </c>
      <c r="G31" s="141" t="s">
        <v>85</v>
      </c>
      <c r="H31" s="145" t="s">
        <v>107</v>
      </c>
      <c r="I31" s="32" t="s">
        <v>14</v>
      </c>
      <c r="J31" s="139">
        <v>0.9</v>
      </c>
      <c r="K31" s="153">
        <v>0.91139999999999999</v>
      </c>
      <c r="L31" s="70">
        <f>K31/J31</f>
        <v>1.0126666666666666</v>
      </c>
      <c r="M31" s="164">
        <f t="shared" si="6"/>
        <v>0.20253333333333334</v>
      </c>
      <c r="N31" s="129" t="s">
        <v>86</v>
      </c>
      <c r="O31" s="142"/>
      <c r="P31" s="142"/>
    </row>
    <row r="32" spans="2:19" s="55" customFormat="1" ht="42.75" customHeight="1" thickBot="1" x14ac:dyDescent="0.3">
      <c r="B32" s="26">
        <v>6</v>
      </c>
      <c r="C32" s="132" t="s">
        <v>110</v>
      </c>
      <c r="D32" s="27">
        <v>0.1</v>
      </c>
      <c r="E32" s="38" t="s">
        <v>78</v>
      </c>
      <c r="F32" s="146" t="s">
        <v>111</v>
      </c>
      <c r="G32" s="133" t="s">
        <v>85</v>
      </c>
      <c r="H32" s="149" t="s">
        <v>53</v>
      </c>
      <c r="I32" s="32" t="s">
        <v>14</v>
      </c>
      <c r="J32" s="139">
        <v>0.05</v>
      </c>
      <c r="K32" s="153">
        <v>9.8000000000000004E-2</v>
      </c>
      <c r="L32" s="72">
        <v>0</v>
      </c>
      <c r="M32" s="164">
        <f t="shared" si="6"/>
        <v>0</v>
      </c>
      <c r="N32" s="129" t="s">
        <v>82</v>
      </c>
      <c r="O32" s="95"/>
      <c r="P32" s="95"/>
    </row>
    <row r="33" spans="2:16" s="16" customFormat="1" ht="16.5" thickTop="1" x14ac:dyDescent="0.25">
      <c r="B33" s="41"/>
      <c r="C33" s="41" t="s">
        <v>39</v>
      </c>
      <c r="D33" s="42">
        <f>D6+D12+D19+D26</f>
        <v>1</v>
      </c>
      <c r="E33" s="43"/>
      <c r="F33" s="44"/>
      <c r="G33" s="44"/>
      <c r="H33" s="43"/>
      <c r="I33" s="44"/>
      <c r="J33" s="45"/>
      <c r="K33" s="45"/>
      <c r="L33" s="74"/>
      <c r="M33" s="107">
        <f>M6+M12+M19+M26</f>
        <v>0.79520513888888888</v>
      </c>
      <c r="N33" s="107"/>
      <c r="O33" s="96"/>
      <c r="P33" s="97"/>
    </row>
    <row r="34" spans="2:16" s="18" customFormat="1" ht="15.75" x14ac:dyDescent="0.25">
      <c r="B34" s="17"/>
      <c r="C34" s="17"/>
      <c r="D34" s="17"/>
      <c r="E34" s="17"/>
      <c r="F34" s="25"/>
      <c r="G34" s="25"/>
      <c r="H34" s="17"/>
      <c r="I34" s="25"/>
      <c r="J34" s="25"/>
      <c r="K34" s="63"/>
      <c r="L34" s="118"/>
      <c r="M34" s="115"/>
      <c r="N34" s="115"/>
      <c r="O34" s="98"/>
      <c r="P34" s="98"/>
    </row>
    <row r="35" spans="2:16" s="18" customFormat="1" ht="15.75" x14ac:dyDescent="0.25">
      <c r="B35" s="17"/>
      <c r="C35" s="155" t="s">
        <v>40</v>
      </c>
      <c r="D35" s="155"/>
      <c r="E35" s="24"/>
      <c r="F35" s="23"/>
      <c r="G35" s="23" t="s">
        <v>41</v>
      </c>
      <c r="I35" s="23"/>
      <c r="J35" s="23"/>
      <c r="K35" s="156" t="s">
        <v>42</v>
      </c>
      <c r="L35" s="156"/>
      <c r="M35" s="156"/>
      <c r="N35" s="125"/>
      <c r="O35" s="99"/>
      <c r="P35" s="99"/>
    </row>
    <row r="36" spans="2:16" s="18" customFormat="1" ht="15.75" x14ac:dyDescent="0.25">
      <c r="B36" s="17"/>
      <c r="C36" s="157"/>
      <c r="D36" s="157"/>
      <c r="E36" s="17"/>
      <c r="F36" s="25"/>
      <c r="G36" s="25"/>
      <c r="I36" s="25"/>
      <c r="J36" s="25"/>
      <c r="K36" s="158" t="s">
        <v>44</v>
      </c>
      <c r="L36" s="158"/>
      <c r="M36" s="158"/>
      <c r="N36" s="126"/>
      <c r="O36" s="99"/>
      <c r="P36" s="99"/>
    </row>
    <row r="37" spans="2:16" s="19" customFormat="1" ht="15.75" x14ac:dyDescent="0.25">
      <c r="B37" s="17"/>
      <c r="C37" s="17"/>
      <c r="D37" s="17"/>
      <c r="E37" s="17"/>
      <c r="F37" s="25"/>
      <c r="G37" s="25"/>
      <c r="I37" s="25"/>
      <c r="J37" s="25"/>
      <c r="K37" s="63"/>
      <c r="L37" s="118"/>
      <c r="M37" s="115"/>
      <c r="N37" s="115"/>
      <c r="O37" s="100"/>
      <c r="P37" s="100"/>
    </row>
    <row r="38" spans="2:16" s="19" customFormat="1" ht="15.75" x14ac:dyDescent="0.25">
      <c r="B38" s="17"/>
      <c r="C38" s="17"/>
      <c r="D38" s="17"/>
      <c r="E38" s="17"/>
      <c r="F38" s="25"/>
      <c r="G38" s="25"/>
      <c r="I38" s="25"/>
      <c r="J38" s="25"/>
      <c r="K38" s="63"/>
      <c r="L38" s="118"/>
      <c r="M38" s="115"/>
      <c r="N38" s="115"/>
      <c r="O38" s="100"/>
      <c r="P38" s="100"/>
    </row>
    <row r="39" spans="2:16" s="19" customFormat="1" ht="15.75" x14ac:dyDescent="0.25">
      <c r="B39" s="17"/>
      <c r="C39" s="17"/>
      <c r="D39" s="17"/>
      <c r="E39" s="17"/>
      <c r="F39" s="25"/>
      <c r="G39" s="25"/>
      <c r="I39" s="25"/>
      <c r="J39" s="25"/>
      <c r="K39" s="63"/>
      <c r="L39" s="118"/>
      <c r="M39" s="115"/>
      <c r="N39" s="115"/>
      <c r="O39" s="100"/>
      <c r="P39" s="100"/>
    </row>
    <row r="40" spans="2:16" s="19" customFormat="1" ht="15.75" x14ac:dyDescent="0.25">
      <c r="B40" s="17"/>
      <c r="C40" s="17"/>
      <c r="D40" s="17"/>
      <c r="E40" s="17"/>
      <c r="F40" s="25"/>
      <c r="G40" s="25"/>
      <c r="I40" s="25"/>
      <c r="J40" s="25"/>
      <c r="K40" s="63"/>
      <c r="L40" s="118"/>
      <c r="M40" s="115"/>
      <c r="N40" s="115"/>
      <c r="O40" s="100"/>
      <c r="P40" s="100"/>
    </row>
    <row r="41" spans="2:16" s="19" customFormat="1" ht="15.75" x14ac:dyDescent="0.25">
      <c r="B41" s="17"/>
      <c r="C41" s="157" t="s">
        <v>146</v>
      </c>
      <c r="D41" s="157"/>
      <c r="E41" s="17"/>
      <c r="F41" s="25"/>
      <c r="G41" s="25" t="s">
        <v>46</v>
      </c>
      <c r="I41" s="25"/>
      <c r="J41" s="25"/>
      <c r="K41" s="158" t="s">
        <v>45</v>
      </c>
      <c r="L41" s="158"/>
      <c r="M41" s="158"/>
      <c r="N41" s="126"/>
      <c r="O41" s="101"/>
      <c r="P41" s="101"/>
    </row>
    <row r="42" spans="2:16" s="19" customFormat="1" ht="15.75" x14ac:dyDescent="0.25">
      <c r="B42" s="17"/>
      <c r="C42" s="17"/>
      <c r="D42" s="17"/>
      <c r="E42" s="17"/>
      <c r="F42" s="25"/>
      <c r="G42" s="25"/>
      <c r="I42" s="25"/>
      <c r="J42" s="25"/>
      <c r="K42" s="63"/>
      <c r="L42" s="118"/>
      <c r="M42" s="115"/>
      <c r="N42" s="115"/>
      <c r="O42" s="98"/>
      <c r="P42" s="98"/>
    </row>
    <row r="43" spans="2:16" s="19" customFormat="1" ht="15.75" x14ac:dyDescent="0.25">
      <c r="F43" s="20"/>
      <c r="G43" s="20"/>
      <c r="I43" s="20"/>
      <c r="J43" s="20"/>
      <c r="K43" s="20"/>
      <c r="L43" s="20"/>
      <c r="M43" s="116"/>
      <c r="N43" s="116"/>
      <c r="O43" s="102"/>
      <c r="P43" s="102"/>
    </row>
    <row r="44" spans="2:16" s="19" customFormat="1" ht="15.75" x14ac:dyDescent="0.25">
      <c r="F44" s="20"/>
      <c r="G44" s="20"/>
      <c r="I44" s="20"/>
      <c r="J44" s="20"/>
      <c r="K44" s="20"/>
      <c r="L44" s="20"/>
      <c r="M44" s="116"/>
      <c r="N44" s="116"/>
      <c r="O44" s="102"/>
      <c r="P44" s="102"/>
    </row>
    <row r="45" spans="2:16" s="19" customFormat="1" ht="15.75" x14ac:dyDescent="0.25">
      <c r="F45" s="20"/>
      <c r="G45" s="20"/>
      <c r="I45" s="20"/>
      <c r="J45" s="20"/>
      <c r="K45" s="20"/>
      <c r="L45" s="20"/>
      <c r="M45" s="116"/>
      <c r="N45" s="116"/>
      <c r="O45" s="102"/>
      <c r="P45" s="102"/>
    </row>
    <row r="46" spans="2:16" s="19" customFormat="1" ht="15.75" x14ac:dyDescent="0.25">
      <c r="F46" s="20"/>
      <c r="G46" s="20"/>
      <c r="I46" s="20"/>
      <c r="J46" s="20"/>
      <c r="K46" s="20"/>
      <c r="L46" s="20"/>
      <c r="M46" s="116"/>
      <c r="N46" s="116"/>
      <c r="O46" s="102"/>
      <c r="P46" s="102"/>
    </row>
    <row r="47" spans="2:16" s="19" customFormat="1" ht="15.75" x14ac:dyDescent="0.25">
      <c r="F47" s="20"/>
      <c r="G47" s="20"/>
      <c r="I47" s="20"/>
      <c r="J47" s="20"/>
      <c r="K47" s="20"/>
      <c r="L47" s="20"/>
      <c r="M47" s="116"/>
      <c r="N47" s="116"/>
      <c r="O47" s="102"/>
      <c r="P47" s="102"/>
    </row>
    <row r="48" spans="2:16" s="19" customFormat="1" ht="15.75" x14ac:dyDescent="0.25">
      <c r="F48" s="20"/>
      <c r="G48" s="20"/>
      <c r="I48" s="20"/>
      <c r="J48" s="20"/>
      <c r="K48" s="20"/>
      <c r="L48" s="20"/>
      <c r="M48" s="116"/>
      <c r="N48" s="116"/>
      <c r="O48" s="102"/>
      <c r="P48" s="102"/>
    </row>
    <row r="49" spans="6:16" s="19" customFormat="1" ht="15.75" x14ac:dyDescent="0.25">
      <c r="F49" s="20"/>
      <c r="G49" s="20"/>
      <c r="I49" s="20"/>
      <c r="J49" s="20"/>
      <c r="K49" s="20"/>
      <c r="L49" s="20"/>
      <c r="M49" s="116"/>
      <c r="N49" s="116"/>
      <c r="O49" s="102"/>
      <c r="P49" s="102"/>
    </row>
    <row r="50" spans="6:16" s="19" customFormat="1" ht="15.75" x14ac:dyDescent="0.25">
      <c r="F50" s="20"/>
      <c r="G50" s="20"/>
      <c r="I50" s="20"/>
      <c r="J50" s="20"/>
      <c r="K50" s="20"/>
      <c r="L50" s="20"/>
      <c r="M50" s="116"/>
      <c r="N50" s="116"/>
      <c r="O50" s="102"/>
      <c r="P50" s="102"/>
    </row>
    <row r="51" spans="6:16" s="19" customFormat="1" ht="15.75" x14ac:dyDescent="0.25">
      <c r="F51" s="20"/>
      <c r="G51" s="20"/>
      <c r="I51" s="20"/>
      <c r="J51" s="20"/>
      <c r="K51" s="20"/>
      <c r="L51" s="20"/>
      <c r="M51" s="116"/>
      <c r="N51" s="116"/>
      <c r="O51" s="102"/>
      <c r="P51" s="102"/>
    </row>
    <row r="52" spans="6:16" s="19" customFormat="1" ht="15.75" x14ac:dyDescent="0.25">
      <c r="F52" s="20"/>
      <c r="G52" s="20"/>
      <c r="I52" s="20"/>
      <c r="J52" s="20"/>
      <c r="K52" s="20"/>
      <c r="L52" s="20"/>
      <c r="M52" s="116"/>
      <c r="N52" s="116"/>
      <c r="O52" s="102"/>
      <c r="P52" s="102"/>
    </row>
    <row r="53" spans="6:16" s="19" customFormat="1" ht="15.75" x14ac:dyDescent="0.25">
      <c r="F53" s="20"/>
      <c r="G53" s="20"/>
      <c r="I53" s="20"/>
      <c r="J53" s="20"/>
      <c r="K53" s="20"/>
      <c r="L53" s="20"/>
      <c r="M53" s="116"/>
      <c r="N53" s="116"/>
      <c r="O53" s="102"/>
      <c r="P53" s="102"/>
    </row>
    <row r="54" spans="6:16" s="19" customFormat="1" ht="15.75" x14ac:dyDescent="0.25">
      <c r="F54" s="20"/>
      <c r="G54" s="20"/>
      <c r="I54" s="20"/>
      <c r="J54" s="20"/>
      <c r="K54" s="20"/>
      <c r="L54" s="20"/>
      <c r="M54" s="116"/>
      <c r="N54" s="116"/>
      <c r="O54" s="102"/>
      <c r="P54" s="102"/>
    </row>
    <row r="55" spans="6:16" s="19" customFormat="1" ht="15.75" x14ac:dyDescent="0.25">
      <c r="F55" s="20"/>
      <c r="G55" s="20"/>
      <c r="I55" s="20"/>
      <c r="J55" s="20"/>
      <c r="K55" s="20"/>
      <c r="L55" s="20"/>
      <c r="M55" s="116"/>
      <c r="N55" s="116"/>
      <c r="O55" s="102"/>
      <c r="P55" s="102"/>
    </row>
    <row r="56" spans="6:16" s="19" customFormat="1" ht="15.75" x14ac:dyDescent="0.25">
      <c r="F56" s="20"/>
      <c r="G56" s="20"/>
      <c r="I56" s="20"/>
      <c r="J56" s="20"/>
      <c r="K56" s="20"/>
      <c r="L56" s="20"/>
      <c r="M56" s="116"/>
      <c r="N56" s="116"/>
      <c r="O56" s="102"/>
      <c r="P56" s="102"/>
    </row>
  </sheetData>
  <mergeCells count="6">
    <mergeCell ref="C35:D35"/>
    <mergeCell ref="K35:M35"/>
    <mergeCell ref="C36:D36"/>
    <mergeCell ref="K36:M36"/>
    <mergeCell ref="C41:D41"/>
    <mergeCell ref="K41:M41"/>
  </mergeCells>
  <printOptions horizontalCentered="1"/>
  <pageMargins left="0" right="0" top="0" bottom="0" header="0.3" footer="0.05"/>
  <pageSetup paperSize="9" scale="70" fitToWidth="0" fitToHeight="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KPI_BENH VIEN</vt:lpstr>
      <vt:lpstr>'KPI_BENH VIEN'!Print_Area</vt:lpstr>
      <vt:lpstr>'KPI_BENH VIEN'!Print_Titles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BVND-HCM</cp:lastModifiedBy>
  <cp:lastPrinted>2020-09-18T07:27:13Z</cp:lastPrinted>
  <dcterms:created xsi:type="dcterms:W3CDTF">2019-04-04T06:33:31Z</dcterms:created>
  <dcterms:modified xsi:type="dcterms:W3CDTF">2021-01-10T02:48:24Z</dcterms:modified>
</cp:coreProperties>
</file>