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bsthanh\kpi\kpi benh vien\"/>
    </mc:Choice>
  </mc:AlternateContent>
  <bookViews>
    <workbookView xWindow="0" yWindow="0" windowWidth="20490" windowHeight="7755"/>
  </bookViews>
  <sheets>
    <sheet name="KPI_BENH VIEN" sheetId="2" r:id="rId1"/>
  </sheets>
  <definedNames>
    <definedName name="_a1" hidden="1">{"'Sheet1'!$L$16"}</definedName>
    <definedName name="_F1" hidden="1">{"'Sheet1'!$L$16"}</definedName>
    <definedName name="_Fill" localSheetId="0" hidden="1">#REF!</definedName>
    <definedName name="_Fill" hidden="1">#REF!</definedName>
    <definedName name="_huy1" hidden="1">{"'Sheet1'!$L$16"}</definedName>
    <definedName name="_Key1" localSheetId="0" hidden="1">#REF!</definedName>
    <definedName name="_Key1" hidden="1">#REF!</definedName>
    <definedName name="_Key2" localSheetId="0" hidden="1">#REF!</definedName>
    <definedName name="_Key2" hidden="1">#REF!</definedName>
    <definedName name="_NSO2" hidden="1">{"'Sheet1'!$L$16"}</definedName>
    <definedName name="_NSO3" hidden="1">{"'Sheet1'!$L$16"}</definedName>
    <definedName name="_Order1" hidden="1">255</definedName>
    <definedName name="_Order2" hidden="1">255</definedName>
    <definedName name="_Sort" localSheetId="0" hidden="1">#REF!</definedName>
    <definedName name="_Sort" hidden="1">#REF!</definedName>
    <definedName name="_sq2" hidden="1">{"'Sheet1'!$L$16"}</definedName>
    <definedName name="_SQ3" hidden="1">{"'Sheet1'!$L$16"}</definedName>
    <definedName name="_T01" localSheetId="0" hidden="1">#REF!</definedName>
    <definedName name="_T01" hidden="1">#REF!</definedName>
    <definedName name="abc" localSheetId="0" hidden="1">#REF!</definedName>
    <definedName name="abc" hidden="1">#REF!</definedName>
    <definedName name="anscount" hidden="1">2</definedName>
    <definedName name="bbb" hidden="1">{"'Sheet1'!$L$16"}</definedName>
    <definedName name="bcong5.03" hidden="1">{"'Sheet1'!$L$16"}</definedName>
    <definedName name="btl" hidden="1">{"'Sheet1'!$L$16"}</definedName>
    <definedName name="chamcongt3" hidden="1">{"'Sheet1'!$L$16"}</definedName>
    <definedName name="chuyen" hidden="1">{"'Sheet1'!$L$16"}</definedName>
    <definedName name="Code" localSheetId="0" hidden="1">#REF!</definedName>
    <definedName name="Code" hidden="1">#REF!</definedName>
    <definedName name="data1" localSheetId="0" hidden="1">#REF!</definedName>
    <definedName name="data1" hidden="1">#REF!</definedName>
    <definedName name="data2" localSheetId="0" hidden="1">#REF!</definedName>
    <definedName name="data2" hidden="1">#REF!</definedName>
    <definedName name="data3" localSheetId="0" hidden="1">#REF!</definedName>
    <definedName name="data3" hidden="1">#REF!</definedName>
    <definedName name="ddd" hidden="1">{"'Sheet1'!$L$16"}</definedName>
    <definedName name="Discount" localSheetId="0" hidden="1">#REF!</definedName>
    <definedName name="Discount" hidden="1">#REF!</definedName>
    <definedName name="display_area_2" localSheetId="0" hidden="1">#REF!</definedName>
    <definedName name="display_area_2" hidden="1">#REF!</definedName>
    <definedName name="DSD" hidden="1">{"'Sheet1'!$L$16"}</definedName>
    <definedName name="dtctnd" hidden="1">{"'Sheet1'!$L$16"}</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FCode" localSheetId="0" hidden="1">#REF!</definedName>
    <definedName name="FCode" hidden="1">#REF!</definedName>
    <definedName name="h" hidden="1">{"'Sheet1'!$L$16"}</definedName>
    <definedName name="hanh" hidden="1">{"'Sheet1'!$L$16"}</definedName>
    <definedName name="hanh1" hidden="1">{"'Sheet1'!$L$16"}</definedName>
    <definedName name="HiddenRows" localSheetId="0" hidden="1">#REF!</definedName>
    <definedName name="HiddenRows"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KHSX" hidden="1">{"'Sheet1'!$L$16"}</definedName>
    <definedName name="khuy" hidden="1">{"'Sheet1'!$L$16"}</definedName>
    <definedName name="khuyen" hidden="1">{"'Sheet1'!$L$16"}</definedName>
    <definedName name="N" hidden="1">{"'Sheet1'!$L$16"}</definedName>
    <definedName name="ngay23" hidden="1">{"'Sheet1'!$L$16"}</definedName>
    <definedName name="OrderTable" localSheetId="0" hidden="1">#REF!</definedName>
    <definedName name="OrderTable" hidden="1">#REF!</definedName>
    <definedName name="PPLSP403" hidden="1">{"'Sheet1'!$L$16"}</definedName>
    <definedName name="_xlnm.Print_Area" localSheetId="0">'KPI_BENH VIEN'!$B$1:$M$41</definedName>
    <definedName name="_xlnm.Print_Titles" localSheetId="0">'KPI_BENH VIEN'!$5:$5</definedName>
    <definedName name="ProdForm" localSheetId="0" hidden="1">#REF!</definedName>
    <definedName name="ProdForm" hidden="1">#REF!</definedName>
    <definedName name="Product" localSheetId="0" hidden="1">#REF!</definedName>
    <definedName name="Product" hidden="1">#REF!</definedName>
    <definedName name="RCArea" localSheetId="0" hidden="1">#REF!</definedName>
    <definedName name="RCArea" hidden="1">#REF!</definedName>
    <definedName name="report" hidden="1">{"'Sheet1'!$L$16"}</definedName>
    <definedName name="report2" hidden="1">{"'Sheet1'!$L$16"}</definedName>
    <definedName name="SAPBEXrevision" hidden="1">7</definedName>
    <definedName name="SAPBEXsysID" hidden="1">"P57"</definedName>
    <definedName name="SAPBEXwbID" hidden="1">"3JX5BV41R2KVEX9FV6LB6ZNYC"</definedName>
    <definedName name="sff" hidden="1">{"'Sheet1'!$L$16"}</definedName>
    <definedName name="soquy" hidden="1">{"'Sheet1'!$L$16"}</definedName>
    <definedName name="SpecialPrice" localSheetId="0" hidden="1">#REF!</definedName>
    <definedName name="SpecialPrice" hidden="1">#REF!</definedName>
    <definedName name="tbl_ProdInfo" localSheetId="0" hidden="1">#REF!</definedName>
    <definedName name="tbl_ProdInfo" hidden="1">#REF!</definedName>
    <definedName name="THAN" hidden="1">{"'Sheet1'!$L$16"}</definedName>
    <definedName name="thuylt" hidden="1">{"'Sheet1'!$L$16"}</definedName>
    <definedName name="truc" hidden="1">{"'Sheet1'!$L$16"}</definedName>
    <definedName name="ungT3" hidden="1">{"'Sheet1'!$L$16"}</definedName>
    <definedName name="VVVVVV" hidden="1">{"'Sheet1'!$L$16"}</definedName>
    <definedName name="zz" hidden="1">{"'Sheet1'!$L$16"}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2" l="1"/>
  <c r="L11" i="2"/>
  <c r="M19" i="2" l="1"/>
  <c r="L23" i="2"/>
  <c r="M12" i="2" l="1"/>
  <c r="M31" i="2" l="1"/>
  <c r="M26" i="2" s="1"/>
  <c r="M28" i="2"/>
  <c r="M29" i="2"/>
  <c r="M30" i="2"/>
  <c r="M27" i="2"/>
  <c r="L29" i="2"/>
  <c r="L30" i="2"/>
  <c r="L27" i="2" l="1"/>
  <c r="M25" i="2"/>
  <c r="M21" i="2"/>
  <c r="M22" i="2"/>
  <c r="M23" i="2"/>
  <c r="M24" i="2"/>
  <c r="M20" i="2"/>
  <c r="L21" i="2"/>
  <c r="L22" i="2"/>
  <c r="L24" i="2"/>
  <c r="L20" i="2"/>
  <c r="M16" i="2" l="1"/>
  <c r="M14" i="2"/>
  <c r="M15" i="2"/>
  <c r="M17" i="2"/>
  <c r="M18" i="2"/>
  <c r="M13" i="2"/>
  <c r="L14" i="2"/>
  <c r="L15" i="2"/>
  <c r="L16" i="2"/>
  <c r="L17" i="2"/>
  <c r="L18" i="2"/>
  <c r="L13" i="2"/>
  <c r="M8" i="2"/>
  <c r="M9" i="2"/>
  <c r="M10" i="2"/>
  <c r="M11" i="2"/>
  <c r="M6" i="2" s="1"/>
  <c r="M32" i="2" s="1"/>
  <c r="M7" i="2"/>
  <c r="L8" i="2"/>
  <c r="L9" i="2"/>
  <c r="L10" i="2"/>
  <c r="L7" i="2"/>
  <c r="R16" i="2" l="1"/>
  <c r="S16" i="2" s="1"/>
  <c r="R22" i="2"/>
  <c r="S22" i="2" s="1"/>
  <c r="Q16" i="2"/>
  <c r="Q22" i="2"/>
  <c r="O27" i="2"/>
  <c r="Q27" i="2"/>
  <c r="P26" i="2"/>
  <c r="P19" i="2"/>
  <c r="P12" i="2"/>
  <c r="P6" i="2"/>
  <c r="D32" i="2"/>
</calcChain>
</file>

<file path=xl/sharedStrings.xml><?xml version="1.0" encoding="utf-8"?>
<sst xmlns="http://schemas.openxmlformats.org/spreadsheetml/2006/main" count="203" uniqueCount="148">
  <si>
    <t>STT</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</si>
  <si>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</si>
  <si>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</si>
  <si>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</si>
  <si>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</si>
  <si>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</si>
  <si>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</si>
  <si>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</si>
  <si>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</si>
  <si>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</si>
  <si>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</si>
  <si>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</si>
  <si>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TÀI CHÍNH (FINANCIAL)</t>
  </si>
  <si>
    <t>Tỷ lệ tăng tổng doanh thu</t>
  </si>
  <si>
    <t>%</t>
  </si>
  <si>
    <t>Tỷ lệ tăng doanh thu dịch vụ</t>
  </si>
  <si>
    <t xml:space="preserve">Tỷ lệ chênh lệch thu/chi </t>
  </si>
  <si>
    <t xml:space="preserve">Thu nhập tăng thêm cho nhân viên </t>
  </si>
  <si>
    <t>Lần</t>
  </si>
  <si>
    <t>Tỷ lệ xuất toán bảo hiểm y tế</t>
  </si>
  <si>
    <t>Báo cáo quyết toán BHYT</t>
  </si>
  <si>
    <t>KHÁCH HÀNG (CUSTOMER)</t>
  </si>
  <si>
    <t>Tỷ lệ sử dụng giường tiện ích</t>
  </si>
  <si>
    <t>Điểm đánh giá độ hài lòng khách hàng</t>
  </si>
  <si>
    <t>Điểm</t>
  </si>
  <si>
    <t>Mức độ hài lòng của nhân viên đối với bệnh viện đạt tối thiểu 4/5 điểm</t>
  </si>
  <si>
    <t>Điểm đánh giá độ hài lòng CBNV</t>
  </si>
  <si>
    <t xml:space="preserve">Điểm đánh giá chất lượng </t>
  </si>
  <si>
    <t>Số lượng</t>
  </si>
  <si>
    <t>VẬN HÀNH (BUSINESS PROCESSES)</t>
  </si>
  <si>
    <t>Số lượt khám bệnh</t>
  </si>
  <si>
    <t xml:space="preserve">Số lượng </t>
  </si>
  <si>
    <t xml:space="preserve">Công suất sử dụng giường </t>
  </si>
  <si>
    <t>Tỷ lệ phẫu thuật chương trình</t>
  </si>
  <si>
    <t>Tỷ lệ phẫu thuật trong ngày</t>
  </si>
  <si>
    <t>Tỷ lệ tử vong Toàn bệnh viện &lt; 0.4%</t>
  </si>
  <si>
    <t xml:space="preserve">Tỷ lệ tử vong </t>
  </si>
  <si>
    <t>PHÁT TRIỂN (LEARNING AND GROWTH)</t>
  </si>
  <si>
    <t>Tỷ lệ viên chức được xét tuyển</t>
  </si>
  <si>
    <t>TỔNG:</t>
  </si>
  <si>
    <t xml:space="preserve">Người lập </t>
  </si>
  <si>
    <t xml:space="preserve">Xem xét </t>
  </si>
  <si>
    <t xml:space="preserve">Phê duyệt </t>
  </si>
  <si>
    <t>Giám đốc Bệnh  viện</t>
  </si>
  <si>
    <t>Ngày ....../....../......</t>
  </si>
  <si>
    <t>Ngày  ....../....../......</t>
  </si>
  <si>
    <t>KQ &gt;= 4.2 điểm: KPI= KQ/4.5*100%
KQ &lt; 4.2 điểm: KPI=0%</t>
  </si>
  <si>
    <t>số lượng</t>
  </si>
  <si>
    <t xml:space="preserve">Số lượng chuyên khoa sâu đưa vào vận hành trong năm </t>
  </si>
  <si>
    <t>Báo cáo QLCL</t>
  </si>
  <si>
    <t>Báo cáo TCCB</t>
  </si>
  <si>
    <t>Số lượng NCKH được công nhận</t>
  </si>
  <si>
    <t>BỆNH VIỆN NHI ĐỒNG THÀNH PHỐ</t>
  </si>
  <si>
    <t>KẾT QUẢ NĂM 2019</t>
  </si>
  <si>
    <t>39,2%</t>
  </si>
  <si>
    <t>51,3%</t>
  </si>
  <si>
    <t>849 giường(60,5%); 1000(51,3%);  (ngày giường điều trị của giường tiện ích*100)/(152*182)= (6969*100)/(152*182)</t>
  </si>
  <si>
    <t>tổng số vc -(vc+HDD68); Tổng số vc đạt xét tuyển</t>
  </si>
  <si>
    <t>15 SCYK/525,907 lượt KCB *100 = 0.00285 %</t>
  </si>
  <si>
    <t>Chưa thực hiện được: Xạ trị, thận nhân tạo, công tác ghép thận</t>
  </si>
  <si>
    <t>Quý I: 2.19; II: 1.67; III: 1.67, IV: 1.67 (Quý 3, 4 ước tính). Trung bình 1.76</t>
  </si>
  <si>
    <t>KHOA, PHÒNG PHỤ TRÁCH</t>
  </si>
  <si>
    <t>KQ &gt;= 3.72 điểm: KPI=KQ/4*100%
KQ &lt; 3.72 điểm: KPI=0%</t>
  </si>
  <si>
    <t>Báo cáo KHTH</t>
  </si>
  <si>
    <t>Tất cà các phòng, Khoa</t>
  </si>
  <si>
    <t>TCKT, HCQT, Dược, TTB, KHTH</t>
  </si>
  <si>
    <t>TCKT, QLCL, CTXH, CNTT, CDT, ĐD</t>
  </si>
  <si>
    <t>TCKT, TCCB, ĐD</t>
  </si>
  <si>
    <t xml:space="preserve">TCKT,CNTT,KHTH, Dược, TTB, ĐD </t>
  </si>
  <si>
    <t>KHTH, ĐD, TCCB, tất cả các khoa trừ cấp cứu</t>
  </si>
  <si>
    <t>Ngoại TH, Niệu, CTCH, Lồng ngực TM, Nôị Ngoại tK, TMH, RHM, Mắt, Ung bướu</t>
  </si>
  <si>
    <t>KHTH, khoa liên quan, TCCB, ĐD, Duoc, TTB, HCQT, CNTT</t>
  </si>
  <si>
    <t>TCKT , Tất cà các phòng, Khoa (Trọng số&lt;=20%)</t>
  </si>
  <si>
    <t>Quý</t>
  </si>
  <si>
    <t>Tháng</t>
  </si>
  <si>
    <t>Số lượng nghỉ việc trong năm/tổng số nhân viên ngày 31/12/2019)</t>
  </si>
  <si>
    <t>KHTH, all Khoa (trừ cấp cứu, Hồi sức TC, HS Ngoại, HS Tim, PTGMHS)</t>
  </si>
  <si>
    <t>KHTH, PK, CTXH, QLCL, tất cả các khoa</t>
  </si>
  <si>
    <t>QLCL, CNTT,  tất cả các khoa</t>
  </si>
  <si>
    <t>TCCB, tất cả các khoa phòng</t>
  </si>
  <si>
    <t>CĐT, tất cả các khoa phòng</t>
  </si>
  <si>
    <t>CDT, KHTH, TCCB, ĐD,tất cả các khoa phòng</t>
  </si>
  <si>
    <t>KẾT QUẢ NĂM 2020</t>
  </si>
  <si>
    <t>KHTH, ĐD, tKhoa Câp cứu, HSTC CD, Hoi suc tim, HS Ngoại, HSSS vả sơ sinh</t>
  </si>
  <si>
    <t>Đảm bảo tỉ lệ 25% đối tượng khám  phòng khám siêu nhân</t>
  </si>
  <si>
    <t>Tỉ lệ BN đến khám</t>
  </si>
  <si>
    <t>KHTH, PK, CTXH, QLCL, Dược, tất cả các khoa LS và CLS</t>
  </si>
  <si>
    <t>QLCL, TCCB, PK, CTXH, ĐD, Tất cả các khoa LS và CLS</t>
  </si>
  <si>
    <t>51,74%</t>
  </si>
  <si>
    <t>69,23%</t>
  </si>
  <si>
    <t>85,29%</t>
  </si>
  <si>
    <t>1,59</t>
  </si>
  <si>
    <t>1,66%</t>
  </si>
  <si>
    <t>Báo cáo TCKT</t>
  </si>
  <si>
    <t>Báo cáo CDT</t>
  </si>
  <si>
    <t xml:space="preserve">Đảm bảo tỉ lệ 28% đối tượng khám PK Robot </t>
  </si>
  <si>
    <t>KQ &lt; 25%: KPI=0%
KQ&gt;=25%: KPI=KQ/28%*100%</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</si>
  <si>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</si>
  <si>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</si>
  <si>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Báo cáo CDT, DD, TCCB, KHTH</t>
  </si>
  <si>
    <t>Mức độ hài lòng của bệnh nhân nội &amp; ngoại trú đối với Bệnh viện đạt tối thiểu 4.5/5 điểm</t>
  </si>
  <si>
    <t>KQ &lt; 0.45%: KPI=0.4%/KQ*100%
KQ &gt;= 0.45%: KPI=0%</t>
  </si>
  <si>
    <t>Tỉ lệ nghỉ việc &lt;5%</t>
  </si>
  <si>
    <t>KQ&gt;5%: KPI =0%;
KPI=KQ/5%*100%</t>
  </si>
  <si>
    <t xml:space="preserve">
KPI=KQ/90%*100%</t>
  </si>
  <si>
    <t>114174/60285</t>
  </si>
  <si>
    <t>115575/81002</t>
  </si>
  <si>
    <t>74 SKCT</t>
  </si>
  <si>
    <t>KQ &lt; 23%: KPI=0%
KQ&gt;=23%: KPI=KQ/25%*100%</t>
  </si>
  <si>
    <t>300</t>
  </si>
  <si>
    <t>KPI=KQ/9*100%</t>
  </si>
  <si>
    <t>Công suất giường tiện ích lớn hơn 60% so với số giường tiện ích chỉ tiêu được giao</t>
  </si>
  <si>
    <t>KPI=KQ/60%*100%</t>
  </si>
  <si>
    <r>
      <t>Đảm bảo số lượt bệnh nhân khám</t>
    </r>
    <r>
      <rPr>
        <i/>
        <sz val="12"/>
        <color rgb="FFFF0000"/>
        <rFont val="Cambria"/>
        <family val="1"/>
      </rPr>
      <t xml:space="preserve"> đạt 1.600 </t>
    </r>
    <r>
      <rPr>
        <i/>
        <sz val="12"/>
        <color theme="1"/>
        <rFont val="Cambria"/>
        <family val="1"/>
      </rPr>
      <t>lượt/ngày.</t>
    </r>
  </si>
  <si>
    <r>
      <t>KPI=KQ/</t>
    </r>
    <r>
      <rPr>
        <i/>
        <sz val="12"/>
        <color rgb="FFFF0000"/>
        <rFont val="Cambria"/>
        <family val="1"/>
      </rPr>
      <t>1600</t>
    </r>
    <r>
      <rPr>
        <i/>
        <sz val="12"/>
        <color theme="1"/>
        <rFont val="Cambria"/>
        <family val="1"/>
      </rPr>
      <t>*100%</t>
    </r>
  </si>
  <si>
    <t>Phẫu thuật chương trình đạt 17% so với kế hoạch 2020</t>
  </si>
  <si>
    <r>
      <t xml:space="preserve">KPI=KQ/17%*100%
</t>
    </r>
    <r>
      <rPr>
        <b/>
        <i/>
        <sz val="12"/>
        <color rgb="FFFF0000"/>
        <rFont val="Cambria"/>
        <family val="1"/>
      </rPr>
      <t>(KPI max: 200%)</t>
    </r>
  </si>
  <si>
    <t>Tỷ lệ sự không phù hợp</t>
  </si>
  <si>
    <t>Tỷ lệ báo cáo sự không phù hợp (Sự không phù hợp và Sự cố y khoa) &gt; 300 ca/Quý</t>
  </si>
  <si>
    <t>KPI BỆNH VIỆN - QUÝ IV NĂM 2020</t>
  </si>
  <si>
    <r>
      <t>Phẫu thuật trong ngày</t>
    </r>
    <r>
      <rPr>
        <i/>
        <sz val="12"/>
        <color rgb="FFFF0000"/>
        <rFont val="Cambria"/>
        <family val="1"/>
      </rPr>
      <t xml:space="preserve"> đạt 28% so với kế hoạch 2020</t>
    </r>
  </si>
  <si>
    <r>
      <t xml:space="preserve">KPI=KQ/28%*100%
</t>
    </r>
    <r>
      <rPr>
        <b/>
        <i/>
        <sz val="12"/>
        <color theme="1"/>
        <rFont val="Cambria"/>
        <family val="1"/>
      </rPr>
      <t>(KPI max: 200%)</t>
    </r>
  </si>
  <si>
    <t xml:space="preserve">Tỷ lệ viên chức/tổng số lao động hiện có lớn hơn 28% 
</t>
  </si>
  <si>
    <t>Có 10 đề tài NCKH (nghiệm thu), 09 NCKH xét duyệt và 02 bài báo quốc tế, 01 đề tài cấp thành phố</t>
  </si>
  <si>
    <t>KPI=KQ (NCKH)/10*100%;
KPI=KQ (Bài báo+ Đề tài)/3*100%
Cộng Kết quả chia đôi</t>
  </si>
  <si>
    <t>31/12/2020</t>
  </si>
  <si>
    <t>Hoàn thành triển khai chuyên khoa sâu: 
1. Dược lâm sàng (Hồi sức sơ sinh, Ngoại lồng ngực TM, Ngoại tổng hợp, Nhiễm)
2. Xạ trị (thí điểm một số ca)
3. Thận nhân tạo (thực hiện chạy thận tại Bệnh viện)
4. Thẩm phân phúc mạc (Thực hiện kỹ thuật TPPM khi có bệnh: Khoa TNT)
5. Lọc máu hấp phụ (Thực hiện : Khoa HSTC)
6. Flow cytometry (Thực hiện; Khoa XNHH, Phòng VTTTB)
7. Ghép thận (Đào tạo chuyên môn cho êkip đi học: Khoa Ngoại niệu, PTGMHS, Khoa TNT, Khoa Ngoại LNTM, Khoa Hồi sức Ngoại)
8. Điện sinh lý (thực hiện khi có bệnh: Đơn vị can thiệp tim mạch, Ngoại lồng ngực tim mạch)
9.Tách song sinh dính nhau: PTGMHS, CĐHA, Khối ngoại</t>
  </si>
  <si>
    <t>44.1%</t>
  </si>
  <si>
    <t>KPI=KQ/44.9%*100%</t>
  </si>
  <si>
    <t>KPI=KQ/45.7%*100%</t>
  </si>
  <si>
    <t>KPI=KQ/44.1%*100%</t>
  </si>
  <si>
    <t>KPI=KQ/55.5%*100%</t>
  </si>
  <si>
    <t>Tỷ lệ xuất toán bảo hiểm y tế &lt; 0.8% của Quý 3 năm 2020</t>
  </si>
  <si>
    <t>KQ &gt;0.8%: KPI=0%
KQ&lt;=0.8%: KPI=0.8%/KQ*100%</t>
  </si>
  <si>
    <t>Điểm đánh giá chất lượng Bệnh viện tối thiểu đạt 4.2/5 điểm (hoặc nằm trong top 10 BV của Thành phố)</t>
  </si>
  <si>
    <t>KQ &lt; 4 điểm: KPI=0%
KQ &gt;= 4 điểm: KPI=KQ/4.2*100%</t>
  </si>
  <si>
    <t>KQ &lt; 80%: KPI=0%
KQ &gt;= 80%: KPI=KQ/80%*100%</t>
  </si>
  <si>
    <t>168 SKPH và 06 SCYK</t>
  </si>
  <si>
    <t>SKPH&gt;=200, KPI = 70% + 30% * SCYK
SKPH &lt; 200, KPI = SKPH/200*70% + 30% * SCYK (1%)
(KPI max: 200%)</t>
  </si>
  <si>
    <t>23 (gồm 8 NCKH được xét duyệt, 15 NCKH được nghiệm thu, 01 bài báo và 01 Nghiên cứu cấp TP)</t>
  </si>
  <si>
    <t>23NCKH, 01 bài báo, 01 Đề tài TP</t>
  </si>
  <si>
    <t>Ngày 08/01/21</t>
  </si>
  <si>
    <t>Tổng Doanh thu đạt 44.9 %  kế hoạch 2020</t>
  </si>
  <si>
    <t>Doanh thu dịch vụ đạt 45.7% kế hoạch 2020</t>
  </si>
  <si>
    <t>Tỷ lệ chênh lệch thu/chi đạt 55.5% kế hoạch 2020</t>
  </si>
  <si>
    <t>Thu nhập tăng thêm cho nhân viên đạt 44.1% kế hoạch 2020</t>
  </si>
  <si>
    <r>
      <t xml:space="preserve">Công suất sử dụng giường lớn hơn </t>
    </r>
    <r>
      <rPr>
        <i/>
        <sz val="12"/>
        <color rgb="FFFF0000"/>
        <rFont val="Cambria"/>
        <family val="1"/>
      </rPr>
      <t>80%</t>
    </r>
    <r>
      <rPr>
        <i/>
        <sz val="12"/>
        <color theme="1"/>
        <rFont val="Cambria"/>
        <family val="1"/>
      </rPr>
      <t xml:space="preserve"> số giường chỉ tiêu được giao</t>
    </r>
  </si>
  <si>
    <t>KPI=KQ/28%*100%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</si>
</sst>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
  </numFmts>
  <fonts count="30" x14ac:knownFonts="1">
    <font>
      <sz val="11"/>
      <color theme="1"/>
      <name val="Calibri"/>
      <family val="2"/>
      <scheme val="minor"/>
    </font>
    <font>
      <sz val="11"/>
      <color theme="1"/>
      <name val="Times New Roman"/>
      <family val="2"/>
    </font>
    <font>
      <sz val="10"/>
      <name val="Cambria"/>
      <family val="1"/>
    </font>
    <font>
      <sz val="11"/>
      <color theme="1"/>
      <name val="Calibri"/>
      <family val="2"/>
      <scheme val="minor"/>
    </font>
    <font>
      <b/>
      <sz val="26"/>
      <color rgb="FFFF0000"/>
      <name val="Cambria"/>
      <family val="1"/>
    </font>
    <font>
      <sz val="10"/>
      <color theme="1"/>
      <name val="Cambria"/>
      <family val="1"/>
    </font>
    <font>
      <b/>
      <sz val="26"/>
      <color rgb="FF0070C0"/>
      <name val="Cambria"/>
      <family val="1"/>
    </font>
    <font>
      <b/>
      <i/>
      <sz val="12"/>
      <color theme="1"/>
      <name val="Cambria"/>
      <family val="1"/>
    </font>
    <font>
      <b/>
      <sz val="12"/>
      <name val="Cambria"/>
      <family val="1"/>
    </font>
    <font>
      <sz val="12"/>
      <name val="Cambria"/>
      <family val="1"/>
    </font>
    <font>
      <sz val="11"/>
      <color indexed="8"/>
      <name val="Calibri"/>
      <family val="2"/>
    </font>
    <font>
      <i/>
      <sz val="12"/>
      <color theme="1"/>
      <name val="Cambria"/>
      <family val="1"/>
    </font>
    <font>
      <sz val="12"/>
      <color rgb="FFFF0000"/>
      <name val="Cambria"/>
      <family val="1"/>
    </font>
    <font>
      <b/>
      <sz val="12"/>
      <color theme="1"/>
      <name val="Cambria"/>
      <family val="1"/>
    </font>
    <font>
      <sz val="12"/>
      <color theme="1"/>
      <name val="Cambria"/>
      <family val="1"/>
    </font>
    <font>
      <i/>
      <sz val="12"/>
      <name val="Cambria"/>
      <family val="1"/>
    </font>
    <font>
      <b/>
      <i/>
      <sz val="12"/>
      <color rgb="FFFF0000"/>
      <name val="Cambria"/>
      <family val="1"/>
    </font>
    <font>
      <sz val="10"/>
      <color rgb="FF0000FF"/>
      <name val="Cambria"/>
      <family val="1"/>
    </font>
    <font>
      <b/>
      <sz val="26"/>
      <color rgb="FF0000FF"/>
      <name val="Cambria"/>
      <family val="1"/>
    </font>
    <font>
      <b/>
      <sz val="12"/>
      <color rgb="FF0000FF"/>
      <name val="Cambria"/>
      <family val="1"/>
    </font>
    <font>
      <i/>
      <sz val="12"/>
      <color rgb="FF0000FF"/>
      <name val="Cambria"/>
      <family val="1"/>
    </font>
    <font>
      <sz val="12"/>
      <color rgb="FF0000FF"/>
      <name val="Cambria"/>
      <family val="1"/>
    </font>
    <font>
      <b/>
      <sz val="26"/>
      <color rgb="FFC00000"/>
      <name val="Cambria"/>
      <family val="1"/>
    </font>
    <font>
      <b/>
      <sz val="12"/>
      <color rgb="FFC00000"/>
      <name val="Cambria"/>
      <family val="1"/>
    </font>
    <font>
      <b/>
      <sz val="10"/>
      <color rgb="FFC00000"/>
      <name val="Cambria"/>
      <family val="1"/>
    </font>
    <font>
      <b/>
      <i/>
      <sz val="12"/>
      <color rgb="FFC00000"/>
      <name val="Cambria"/>
      <family val="1"/>
    </font>
    <font>
      <u/>
      <sz val="11"/>
      <color theme="10"/>
      <name val="Calibri"/>
      <family val="2"/>
      <scheme val="minor"/>
    </font>
    <font>
      <u/>
      <sz val="11"/>
      <color theme="11"/>
      <name val="Calibri"/>
      <family val="2"/>
      <scheme val="minor"/>
    </font>
    <font>
      <i/>
      <sz val="12"/>
      <color rgb="FF000000"/>
      <name val="Cambria"/>
      <family val="1"/>
    </font>
    <font>
      <i/>
      <sz val="12"/>
      <color rgb="FFFF0000"/>
      <name val="Cambria"/>
      <family val="1"/>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7D9"/>
        <bgColor indexed="64"/>
      </patternFill>
    </fill>
    <fill>
      <patternFill patternType="solid">
        <fgColor theme="7" tint="0.79998168889431442"/>
        <bgColor indexed="64"/>
      </patternFill>
    </fill>
    <fill>
      <patternFill patternType="solid">
        <fgColor indexed="9"/>
        <bgColor indexed="64"/>
      </patternFill>
    </fill>
    <fill>
      <patternFill patternType="solid">
        <fgColor rgb="FFFFF7D9"/>
        <bgColor rgb="FF000000"/>
      </patternFill>
    </fill>
    <fill>
      <patternFill patternType="solid">
        <fgColor theme="8" tint="0.79998168889431442"/>
        <bgColor indexed="64"/>
      </patternFill>
    </fill>
    <fill>
      <patternFill patternType="solid">
        <fgColor theme="7" tint="0.79998168889431442"/>
        <bgColor rgb="FF000000"/>
      </patternFill>
    </fill>
  </fills>
  <borders count="34">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right/>
      <top/>
      <bottom style="thin">
        <color theme="0" tint="-0.34998626667073579"/>
      </bottom>
      <diagonal/>
    </border>
    <border>
      <left style="medium">
        <color auto="1"/>
      </left>
      <right style="medium">
        <color auto="1"/>
      </right>
      <top/>
      <bottom style="medium">
        <color auto="1"/>
      </bottom>
      <diagonal/>
    </border>
    <border>
      <left/>
      <right/>
      <top/>
      <bottom style="thin">
        <color theme="0" tint="-0.249977111117893"/>
      </bottom>
      <diagonal/>
    </border>
    <border>
      <left/>
      <right style="thin">
        <color auto="1"/>
      </right>
      <top/>
      <bottom style="thin">
        <color theme="0" tint="-0.249977111117893"/>
      </bottom>
      <diagonal/>
    </border>
    <border>
      <left style="thin">
        <color auto="1"/>
      </left>
      <right/>
      <top style="thin">
        <color theme="0" tint="-0.249977111117893"/>
      </top>
      <bottom style="hair">
        <color theme="0" tint="-0.34998626667073579"/>
      </bottom>
      <diagonal/>
    </border>
    <border>
      <left/>
      <right/>
      <top/>
      <bottom style="hair">
        <color theme="0" tint="-0.249977111117893"/>
      </bottom>
      <diagonal/>
    </border>
    <border>
      <left style="hair">
        <color theme="0" tint="-0.249977111117893"/>
      </left>
      <right style="thin">
        <color auto="1"/>
      </right>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thin">
        <color auto="1"/>
      </right>
      <top style="thin">
        <color theme="0" tint="-0.249977111117893"/>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hair">
        <color theme="0" tint="-0.249977111117893"/>
      </top>
      <bottom style="thin">
        <color theme="0" tint="-0.249977111117893"/>
      </bottom>
      <diagonal/>
    </border>
    <border>
      <left style="hair">
        <color theme="0" tint="-0.249977111117893"/>
      </left>
      <right style="thin">
        <color auto="1"/>
      </right>
      <top style="hair">
        <color theme="0" tint="-0.249977111117893"/>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hair">
        <color theme="0" tint="-0.249977111117893"/>
      </left>
      <right style="hair">
        <color theme="0" tint="-0.249977111117893"/>
      </right>
      <top/>
      <bottom style="hair">
        <color theme="0" tint="-0.249977111117893"/>
      </bottom>
      <diagonal/>
    </border>
    <border>
      <left style="thin">
        <color auto="1"/>
      </left>
      <right/>
      <top style="thin">
        <color theme="0" tint="-0.34998626667073579"/>
      </top>
      <bottom style="thin">
        <color auto="1"/>
      </bottom>
      <diagonal/>
    </border>
    <border>
      <left/>
      <right/>
      <top style="thin">
        <color theme="0" tint="-0.34998626667073579"/>
      </top>
      <bottom style="thin">
        <color auto="1"/>
      </bottom>
      <diagonal/>
    </border>
    <border>
      <left style="double">
        <color theme="0" tint="-0.249977111117893"/>
      </left>
      <right style="thin">
        <color auto="1"/>
      </right>
      <top style="double">
        <color theme="0" tint="-0.249977111117893"/>
      </top>
      <bottom style="thin">
        <color auto="1"/>
      </bottom>
      <diagonal/>
    </border>
    <border>
      <left style="hair">
        <color rgb="FFBFBFBF"/>
      </left>
      <right style="hair">
        <color rgb="FFBFBFBF"/>
      </right>
      <top style="hair">
        <color rgb="FFBFBFBF"/>
      </top>
      <bottom style="hair">
        <color rgb="FFBFBFBF"/>
      </bottom>
      <diagonal/>
    </border>
    <border>
      <left style="thin">
        <color auto="1"/>
      </left>
      <right style="thin">
        <color auto="1"/>
      </right>
      <top style="thin">
        <color auto="1"/>
      </top>
      <bottom style="thin">
        <color auto="1"/>
      </bottom>
      <diagonal/>
    </border>
    <border>
      <left style="thin">
        <color auto="1"/>
      </left>
      <right style="thin">
        <color auto="1"/>
      </right>
      <top style="hair">
        <color theme="0" tint="-0.249977111117893"/>
      </top>
      <bottom style="hair">
        <color theme="0" tint="-0.249977111117893"/>
      </bottom>
      <diagonal/>
    </border>
    <border>
      <left style="hair">
        <color theme="0" tint="-0.249977111117893"/>
      </left>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diagonal/>
    </border>
    <border>
      <left style="double">
        <color theme="0" tint="-0.249977111117893"/>
      </left>
      <right style="thin">
        <color auto="1"/>
      </right>
      <top/>
      <bottom style="thin">
        <color auto="1"/>
      </bottom>
      <diagonal/>
    </border>
    <border>
      <left style="hair">
        <color rgb="FFBFBFBF"/>
      </left>
      <right style="hair">
        <color rgb="FFBFBFBF"/>
      </right>
      <top style="hair">
        <color rgb="FFBFBFBF"/>
      </top>
      <bottom style="thin">
        <color rgb="FFBFBFBF"/>
      </bottom>
      <diagonal/>
    </border>
  </borders>
  <cellStyleXfs count="65">
    <xf numFmtId="0" fontId="0" fillId="0" borderId="0"/>
    <xf numFmtId="43" fontId="10" fillId="0" borderId="0" applyFont="0" applyFill="0" applyBorder="0" applyAlignment="0" applyProtection="0"/>
    <xf numFmtId="9" fontId="3" fillId="0" borderId="0" applyFont="0" applyFill="0" applyBorder="0" applyAlignment="0" applyProtection="0"/>
    <xf numFmtId="0" fontId="1" fillId="0" borderId="0"/>
    <xf numFmtId="43" fontId="3"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172">
    <xf numFmtId="0" fontId="0" fillId="0" borderId="0" xfId="0"/>
    <xf numFmtId="0" fontId="2" fillId="0" borderId="0" xfId="3" applyFont="1" applyBorder="1" applyAlignment="1">
      <alignment horizontal="center" vertical="center" wrapText="1"/>
    </xf>
    <xf numFmtId="0" fontId="2" fillId="0" borderId="0" xfId="3" applyFont="1" applyBorder="1" applyAlignment="1">
      <alignment vertical="center" wrapText="1"/>
    </xf>
    <xf numFmtId="0" fontId="4" fillId="0" borderId="0" xfId="0" applyFont="1" applyBorder="1" applyAlignment="1">
      <alignment vertical="center"/>
    </xf>
    <xf numFmtId="0" fontId="5"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wrapText="1"/>
    </xf>
    <xf numFmtId="0" fontId="6" fillId="0" borderId="0" xfId="0" applyFont="1" applyBorder="1" applyAlignment="1">
      <alignment vertical="center"/>
    </xf>
    <xf numFmtId="0" fontId="7" fillId="0" borderId="0" xfId="0" applyFont="1"/>
    <xf numFmtId="0" fontId="8" fillId="2" borderId="1" xfId="3" applyFont="1" applyFill="1" applyBorder="1" applyAlignment="1">
      <alignment horizontal="center" vertical="center" wrapText="1"/>
    </xf>
    <xf numFmtId="0" fontId="8" fillId="2" borderId="2" xfId="3" applyFont="1" applyFill="1" applyBorder="1" applyAlignment="1">
      <alignment horizontal="center" vertical="center" wrapText="1"/>
    </xf>
    <xf numFmtId="0" fontId="8" fillId="0" borderId="0" xfId="3" applyFont="1" applyAlignment="1">
      <alignment horizontal="center" vertical="center"/>
    </xf>
    <xf numFmtId="0" fontId="9" fillId="3" borderId="0" xfId="3" applyFont="1" applyFill="1" applyAlignment="1">
      <alignment vertical="center"/>
    </xf>
    <xf numFmtId="164" fontId="11" fillId="4" borderId="10" xfId="1" applyNumberFormat="1" applyFont="1" applyFill="1" applyBorder="1" applyAlignment="1">
      <alignment vertical="center" wrapText="1"/>
    </xf>
    <xf numFmtId="164" fontId="11" fillId="4" borderId="16" xfId="1" applyNumberFormat="1" applyFont="1" applyFill="1" applyBorder="1" applyAlignment="1">
      <alignment vertical="center" wrapText="1"/>
    </xf>
    <xf numFmtId="164" fontId="11" fillId="4" borderId="18" xfId="1" applyNumberFormat="1" applyFont="1" applyFill="1" applyBorder="1" applyAlignment="1">
      <alignment vertical="center" wrapText="1"/>
    </xf>
    <xf numFmtId="0" fontId="12" fillId="0" borderId="0" xfId="3" applyFont="1" applyAlignment="1">
      <alignment vertical="center"/>
    </xf>
    <xf numFmtId="0" fontId="9" fillId="6" borderId="0" xfId="3" applyFont="1" applyFill="1" applyAlignment="1">
      <alignment vertical="center"/>
    </xf>
    <xf numFmtId="0" fontId="9" fillId="0" borderId="0" xfId="3" applyFont="1" applyFill="1" applyAlignment="1">
      <alignment vertical="center"/>
    </xf>
    <xf numFmtId="0" fontId="9" fillId="0" borderId="0" xfId="3" applyFont="1" applyAlignment="1">
      <alignment vertical="center"/>
    </xf>
    <xf numFmtId="0" fontId="9" fillId="0" borderId="0" xfId="3" applyFont="1" applyAlignment="1">
      <alignment horizontal="center" vertical="center"/>
    </xf>
    <xf numFmtId="0" fontId="2" fillId="0" borderId="0" xfId="3" applyFont="1" applyAlignment="1">
      <alignment vertical="center"/>
    </xf>
    <xf numFmtId="0" fontId="2" fillId="0" borderId="0" xfId="3" applyFont="1" applyAlignment="1">
      <alignment horizontal="center" vertical="center"/>
    </xf>
    <xf numFmtId="0" fontId="8" fillId="6" borderId="0" xfId="3" applyFont="1" applyFill="1" applyAlignment="1">
      <alignment horizontal="center" vertical="center"/>
    </xf>
    <xf numFmtId="0" fontId="8" fillId="6" borderId="0" xfId="3" applyFont="1" applyFill="1" applyAlignment="1">
      <alignment vertical="center"/>
    </xf>
    <xf numFmtId="0" fontId="9" fillId="6" borderId="0" xfId="3" applyFont="1" applyFill="1" applyAlignment="1">
      <alignment horizontal="center" vertical="center"/>
    </xf>
    <xf numFmtId="0" fontId="11" fillId="0" borderId="9" xfId="3" applyFont="1" applyBorder="1" applyAlignment="1">
      <alignment horizontal="center" vertical="center"/>
    </xf>
    <xf numFmtId="9" fontId="11" fillId="3" borderId="11" xfId="2" applyFont="1" applyFill="1" applyBorder="1" applyAlignment="1">
      <alignment horizontal="center" vertical="center" wrapText="1"/>
    </xf>
    <xf numFmtId="164" fontId="11" fillId="0" borderId="12" xfId="4" applyNumberFormat="1" applyFont="1" applyFill="1" applyBorder="1" applyAlignment="1">
      <alignment vertical="center" wrapText="1"/>
    </xf>
    <xf numFmtId="9" fontId="11" fillId="4" borderId="13" xfId="0" applyNumberFormat="1" applyFont="1" applyFill="1" applyBorder="1" applyAlignment="1">
      <alignment vertical="center" wrapText="1"/>
    </xf>
    <xf numFmtId="164" fontId="11" fillId="0" borderId="12" xfId="4" applyNumberFormat="1" applyFont="1" applyFill="1" applyBorder="1" applyAlignment="1">
      <alignment horizontal="center" vertical="center" wrapText="1"/>
    </xf>
    <xf numFmtId="9" fontId="11" fillId="4" borderId="14" xfId="0" applyNumberFormat="1" applyFont="1" applyFill="1" applyBorder="1" applyAlignment="1">
      <alignment vertical="center"/>
    </xf>
    <xf numFmtId="164" fontId="11" fillId="0" borderId="13" xfId="4" applyNumberFormat="1" applyFont="1" applyFill="1" applyBorder="1" applyAlignment="1">
      <alignment horizontal="center" vertical="center" wrapText="1"/>
    </xf>
    <xf numFmtId="9" fontId="11" fillId="0" borderId="12" xfId="2" applyFont="1" applyFill="1" applyBorder="1" applyAlignment="1">
      <alignment horizontal="center" vertical="center"/>
    </xf>
    <xf numFmtId="9" fontId="11" fillId="3" borderId="17" xfId="2" applyFont="1" applyFill="1" applyBorder="1" applyAlignment="1">
      <alignment horizontal="center" vertical="center" wrapText="1"/>
    </xf>
    <xf numFmtId="164" fontId="11" fillId="0" borderId="13" xfId="4" applyNumberFormat="1" applyFont="1" applyFill="1" applyBorder="1" applyAlignment="1">
      <alignment vertical="center" wrapText="1"/>
    </xf>
    <xf numFmtId="0" fontId="11" fillId="0" borderId="12" xfId="2" applyNumberFormat="1" applyFont="1" applyFill="1" applyBorder="1" applyAlignment="1">
      <alignment horizontal="center" vertical="center"/>
    </xf>
    <xf numFmtId="9" fontId="11" fillId="3" borderId="20" xfId="2" applyFont="1" applyFill="1" applyBorder="1" applyAlignment="1">
      <alignment horizontal="center" vertical="center" wrapText="1"/>
    </xf>
    <xf numFmtId="164" fontId="11" fillId="0" borderId="0" xfId="4" applyNumberFormat="1" applyFont="1" applyFill="1" applyBorder="1" applyAlignment="1">
      <alignment vertical="center" wrapText="1"/>
    </xf>
    <xf numFmtId="9" fontId="11" fillId="4" borderId="14" xfId="0" applyNumberFormat="1" applyFont="1" applyFill="1" applyBorder="1" applyAlignment="1">
      <alignment vertical="center" wrapText="1"/>
    </xf>
    <xf numFmtId="164" fontId="11" fillId="0" borderId="23" xfId="4" applyNumberFormat="1" applyFont="1" applyFill="1" applyBorder="1" applyAlignment="1">
      <alignment vertical="center" wrapText="1"/>
    </xf>
    <xf numFmtId="0" fontId="13" fillId="2" borderId="24" xfId="3" applyFont="1" applyFill="1" applyBorder="1" applyAlignment="1">
      <alignment vertical="center" wrapText="1"/>
    </xf>
    <xf numFmtId="9" fontId="13" fillId="2" borderId="25" xfId="3" applyNumberFormat="1" applyFont="1" applyFill="1" applyBorder="1" applyAlignment="1">
      <alignment vertical="center"/>
    </xf>
    <xf numFmtId="0" fontId="14" fillId="2" borderId="25" xfId="3" applyFont="1" applyFill="1" applyBorder="1" applyAlignment="1">
      <alignment vertical="center"/>
    </xf>
    <xf numFmtId="0" fontId="14" fillId="2" borderId="25" xfId="3" applyFont="1" applyFill="1" applyBorder="1" applyAlignment="1">
      <alignment horizontal="center" vertical="center"/>
    </xf>
    <xf numFmtId="0" fontId="13" fillId="2" borderId="25" xfId="3" applyFont="1" applyFill="1" applyBorder="1" applyAlignment="1">
      <alignment horizontal="center" vertical="center"/>
    </xf>
    <xf numFmtId="0" fontId="8" fillId="8" borderId="4" xfId="3" applyFont="1" applyFill="1" applyBorder="1" applyAlignment="1">
      <alignment vertical="center"/>
    </xf>
    <xf numFmtId="0" fontId="8" fillId="8" borderId="5" xfId="3" applyFont="1" applyFill="1" applyBorder="1" applyAlignment="1">
      <alignment horizontal="left" vertical="center"/>
    </xf>
    <xf numFmtId="9" fontId="13" fillId="8" borderId="6" xfId="3" applyNumberFormat="1" applyFont="1" applyFill="1" applyBorder="1" applyAlignment="1">
      <alignment horizontal="center" vertical="center"/>
    </xf>
    <xf numFmtId="0" fontId="9" fillId="8" borderId="0" xfId="3" applyFont="1" applyFill="1" applyBorder="1" applyAlignment="1">
      <alignment vertical="center"/>
    </xf>
    <xf numFmtId="0" fontId="9" fillId="8" borderId="0" xfId="3" applyFont="1" applyFill="1" applyBorder="1" applyAlignment="1">
      <alignment horizontal="center" vertical="center"/>
    </xf>
    <xf numFmtId="0" fontId="8" fillId="8" borderId="7" xfId="3" applyFont="1" applyFill="1" applyBorder="1" applyAlignment="1">
      <alignment horizontal="center" vertical="center"/>
    </xf>
    <xf numFmtId="9" fontId="13" fillId="8" borderId="22" xfId="3" applyNumberFormat="1" applyFont="1" applyFill="1" applyBorder="1" applyAlignment="1">
      <alignment horizontal="center" vertical="center"/>
    </xf>
    <xf numFmtId="0" fontId="13" fillId="2" borderId="2" xfId="3" applyFont="1" applyFill="1" applyBorder="1" applyAlignment="1">
      <alignment horizontal="center" vertical="center" wrapText="1"/>
    </xf>
    <xf numFmtId="0" fontId="14" fillId="8" borderId="0" xfId="3" applyFont="1" applyFill="1" applyBorder="1" applyAlignment="1">
      <alignment vertical="center"/>
    </xf>
    <xf numFmtId="0" fontId="11" fillId="0" borderId="0" xfId="3" applyFont="1" applyAlignment="1">
      <alignment vertical="center"/>
    </xf>
    <xf numFmtId="164" fontId="11" fillId="4" borderId="19" xfId="1" applyNumberFormat="1" applyFont="1" applyFill="1" applyBorder="1" applyAlignment="1">
      <alignment vertical="center" wrapText="1"/>
    </xf>
    <xf numFmtId="0" fontId="13" fillId="8" borderId="4" xfId="3" applyFont="1" applyFill="1" applyBorder="1" applyAlignment="1">
      <alignment vertical="center"/>
    </xf>
    <xf numFmtId="0" fontId="13" fillId="8" borderId="5" xfId="3" applyFont="1" applyFill="1" applyBorder="1" applyAlignment="1">
      <alignment horizontal="left" vertical="center"/>
    </xf>
    <xf numFmtId="0" fontId="14" fillId="8" borderId="0" xfId="3" applyFont="1" applyFill="1" applyBorder="1" applyAlignment="1">
      <alignment horizontal="center" vertical="center"/>
    </xf>
    <xf numFmtId="0" fontId="13" fillId="8" borderId="7" xfId="3" applyFont="1" applyFill="1" applyBorder="1" applyAlignment="1">
      <alignment horizontal="center" vertical="center"/>
    </xf>
    <xf numFmtId="0" fontId="14" fillId="3" borderId="0" xfId="3" applyFont="1" applyFill="1" applyAlignment="1">
      <alignment vertical="center"/>
    </xf>
    <xf numFmtId="9" fontId="11" fillId="7" borderId="27" xfId="0" applyNumberFormat="1" applyFont="1" applyFill="1" applyBorder="1" applyAlignment="1">
      <alignment vertical="center" wrapText="1"/>
    </xf>
    <xf numFmtId="0" fontId="6" fillId="0" borderId="0" xfId="0" applyFont="1" applyBorder="1" applyAlignment="1">
      <alignment horizontal="center" vertical="center" wrapText="1"/>
    </xf>
    <xf numFmtId="9" fontId="8" fillId="8" borderId="7" xfId="3" applyNumberFormat="1" applyFont="1" applyFill="1" applyBorder="1" applyAlignment="1">
      <alignment horizontal="center" vertical="center"/>
    </xf>
    <xf numFmtId="9" fontId="11" fillId="0" borderId="13" xfId="2" applyFont="1" applyFill="1" applyBorder="1" applyAlignment="1">
      <alignment horizontal="center" vertical="center" wrapText="1"/>
    </xf>
    <xf numFmtId="9" fontId="13" fillId="8" borderId="7" xfId="3" applyNumberFormat="1" applyFont="1" applyFill="1" applyBorder="1" applyAlignment="1">
      <alignment horizontal="center" vertical="center"/>
    </xf>
    <xf numFmtId="9" fontId="13" fillId="2" borderId="25" xfId="3" applyNumberFormat="1" applyFont="1" applyFill="1" applyBorder="1" applyAlignment="1">
      <alignment horizontal="center" vertical="center"/>
    </xf>
    <xf numFmtId="0" fontId="11" fillId="0" borderId="30" xfId="2" applyNumberFormat="1" applyFont="1" applyFill="1" applyBorder="1" applyAlignment="1">
      <alignment horizontal="center" vertical="center"/>
    </xf>
    <xf numFmtId="165" fontId="11" fillId="0" borderId="30" xfId="2" applyNumberFormat="1" applyFont="1" applyFill="1" applyBorder="1" applyAlignment="1">
      <alignment horizontal="center" vertical="center"/>
    </xf>
    <xf numFmtId="0" fontId="17" fillId="0" borderId="0" xfId="3" applyFont="1" applyBorder="1" applyAlignment="1">
      <alignment horizontal="center" vertical="center" wrapText="1"/>
    </xf>
    <xf numFmtId="0" fontId="18" fillId="0" borderId="0" xfId="0" applyFont="1" applyBorder="1" applyAlignment="1">
      <alignment vertical="center" wrapText="1"/>
    </xf>
    <xf numFmtId="9" fontId="19" fillId="2" borderId="3" xfId="3" applyNumberFormat="1" applyFont="1" applyFill="1" applyBorder="1" applyAlignment="1">
      <alignment horizontal="center" vertical="center" wrapText="1"/>
    </xf>
    <xf numFmtId="9" fontId="19" fillId="8" borderId="8" xfId="3" applyNumberFormat="1" applyFont="1" applyFill="1" applyBorder="1" applyAlignment="1">
      <alignment horizontal="center" vertical="center"/>
    </xf>
    <xf numFmtId="9" fontId="20" fillId="4" borderId="15" xfId="2" applyFont="1" applyFill="1" applyBorder="1" applyAlignment="1">
      <alignment horizontal="center" vertical="center" wrapText="1"/>
    </xf>
    <xf numFmtId="9" fontId="20" fillId="4" borderId="11" xfId="2" applyFont="1" applyFill="1" applyBorder="1" applyAlignment="1">
      <alignment horizontal="center" vertical="center" wrapText="1"/>
    </xf>
    <xf numFmtId="10" fontId="20" fillId="4" borderId="17" xfId="2" applyNumberFormat="1" applyFont="1" applyFill="1" applyBorder="1" applyAlignment="1">
      <alignment horizontal="center" vertical="center" wrapText="1"/>
    </xf>
    <xf numFmtId="9" fontId="20" fillId="4" borderId="17" xfId="2" applyFont="1" applyFill="1" applyBorder="1" applyAlignment="1">
      <alignment horizontal="center" vertical="center" wrapText="1"/>
    </xf>
    <xf numFmtId="9" fontId="20" fillId="4" borderId="21" xfId="2" applyFont="1" applyFill="1" applyBorder="1" applyAlignment="1">
      <alignment horizontal="center" vertical="center" wrapText="1"/>
    </xf>
    <xf numFmtId="0" fontId="20" fillId="5" borderId="28" xfId="3" applyFont="1" applyFill="1" applyBorder="1" applyAlignment="1">
      <alignment horizontal="center" vertical="center"/>
    </xf>
    <xf numFmtId="0" fontId="20" fillId="4" borderId="15" xfId="2" applyNumberFormat="1" applyFont="1" applyFill="1" applyBorder="1" applyAlignment="1">
      <alignment horizontal="center" vertical="center" wrapText="1"/>
    </xf>
    <xf numFmtId="9" fontId="20" fillId="4" borderId="29" xfId="2" applyFont="1" applyFill="1" applyBorder="1" applyAlignment="1">
      <alignment horizontal="center" vertical="center" wrapText="1"/>
    </xf>
    <xf numFmtId="0" fontId="20" fillId="4" borderId="17" xfId="2" applyNumberFormat="1" applyFont="1" applyFill="1" applyBorder="1" applyAlignment="1">
      <alignment horizontal="center" vertical="center" wrapText="1"/>
    </xf>
    <xf numFmtId="10" fontId="20" fillId="4" borderId="15" xfId="2" applyNumberFormat="1" applyFont="1" applyFill="1" applyBorder="1" applyAlignment="1">
      <alignment horizontal="center" vertical="center" wrapText="1"/>
    </xf>
    <xf numFmtId="165" fontId="20" fillId="4" borderId="15" xfId="2" applyNumberFormat="1" applyFont="1" applyFill="1" applyBorder="1" applyAlignment="1">
      <alignment horizontal="center" vertical="center" wrapText="1"/>
    </xf>
    <xf numFmtId="0" fontId="20" fillId="4" borderId="21" xfId="2" applyNumberFormat="1" applyFont="1" applyFill="1" applyBorder="1" applyAlignment="1">
      <alignment horizontal="center" vertical="center" wrapText="1"/>
    </xf>
    <xf numFmtId="9" fontId="19" fillId="5" borderId="26" xfId="3" applyNumberFormat="1" applyFont="1" applyFill="1" applyBorder="1" applyAlignment="1">
      <alignment horizontal="center" vertical="center"/>
    </xf>
    <xf numFmtId="9" fontId="19" fillId="5" borderId="32" xfId="3" applyNumberFormat="1" applyFont="1" applyFill="1" applyBorder="1" applyAlignment="1">
      <alignment horizontal="center" vertical="center"/>
    </xf>
    <xf numFmtId="0" fontId="21" fillId="6" borderId="0" xfId="3" applyFont="1" applyFill="1" applyAlignment="1">
      <alignment horizontal="center" vertical="center"/>
    </xf>
    <xf numFmtId="0" fontId="21" fillId="0" borderId="0" xfId="3" applyFont="1" applyFill="1" applyAlignment="1">
      <alignment vertical="center"/>
    </xf>
    <xf numFmtId="0" fontId="21" fillId="6" borderId="0" xfId="3" applyFont="1" applyFill="1" applyAlignment="1">
      <alignment horizontal="left" vertical="center"/>
    </xf>
    <xf numFmtId="0" fontId="21" fillId="0" borderId="0" xfId="3" applyFont="1" applyAlignment="1">
      <alignment vertical="center"/>
    </xf>
    <xf numFmtId="0" fontId="21" fillId="0" borderId="0" xfId="3" applyFont="1" applyAlignment="1">
      <alignment horizontal="center" vertical="center"/>
    </xf>
    <xf numFmtId="0" fontId="17" fillId="0" borderId="0" xfId="3" applyFont="1" applyAlignment="1">
      <alignment horizontal="center" vertical="center"/>
    </xf>
    <xf numFmtId="0" fontId="22" fillId="0" borderId="0" xfId="0" applyFont="1" applyBorder="1" applyAlignment="1">
      <alignment horizontal="center" vertical="center" wrapText="1"/>
    </xf>
    <xf numFmtId="9" fontId="23" fillId="2" borderId="3" xfId="3" applyNumberFormat="1" applyFont="1" applyFill="1" applyBorder="1" applyAlignment="1">
      <alignment horizontal="center" vertical="center" wrapText="1"/>
    </xf>
    <xf numFmtId="9" fontId="23" fillId="8" borderId="8" xfId="3" applyNumberFormat="1" applyFont="1" applyFill="1" applyBorder="1" applyAlignment="1">
      <alignment horizontal="center" vertical="center"/>
    </xf>
    <xf numFmtId="9" fontId="23" fillId="5" borderId="26" xfId="3" applyNumberFormat="1" applyFont="1" applyFill="1" applyBorder="1" applyAlignment="1">
      <alignment horizontal="center" vertical="center"/>
    </xf>
    <xf numFmtId="0" fontId="24" fillId="0" borderId="0" xfId="3" applyFont="1" applyBorder="1" applyAlignment="1">
      <alignment horizontal="center" vertical="center" wrapText="1"/>
    </xf>
    <xf numFmtId="9" fontId="25" fillId="4" borderId="15" xfId="2" applyFont="1" applyFill="1" applyBorder="1" applyAlignment="1">
      <alignment horizontal="center" vertical="center" wrapText="1"/>
    </xf>
    <xf numFmtId="9" fontId="25" fillId="4" borderId="15" xfId="2" applyNumberFormat="1" applyFont="1" applyFill="1" applyBorder="1" applyAlignment="1">
      <alignment horizontal="center" vertical="center" wrapText="1"/>
    </xf>
    <xf numFmtId="9" fontId="25" fillId="4" borderId="11" xfId="2" applyNumberFormat="1" applyFont="1" applyFill="1" applyBorder="1" applyAlignment="1">
      <alignment horizontal="center" vertical="center" wrapText="1"/>
    </xf>
    <xf numFmtId="9" fontId="25" fillId="4" borderId="21" xfId="2" applyNumberFormat="1" applyFont="1" applyFill="1" applyBorder="1" applyAlignment="1">
      <alignment horizontal="center" vertical="center" wrapText="1"/>
    </xf>
    <xf numFmtId="9" fontId="25" fillId="4" borderId="17" xfId="2" applyNumberFormat="1" applyFont="1" applyFill="1" applyBorder="1" applyAlignment="1">
      <alignment horizontal="center" vertical="center" wrapText="1"/>
    </xf>
    <xf numFmtId="0" fontId="23" fillId="6" borderId="0" xfId="3" applyFont="1" applyFill="1" applyAlignment="1">
      <alignment horizontal="center" vertical="center"/>
    </xf>
    <xf numFmtId="0" fontId="23" fillId="0" borderId="0" xfId="3" applyFont="1" applyAlignment="1">
      <alignment horizontal="center" vertical="center"/>
    </xf>
    <xf numFmtId="0" fontId="24" fillId="0" borderId="0" xfId="3" applyFont="1" applyAlignment="1">
      <alignment horizontal="center" vertical="center"/>
    </xf>
    <xf numFmtId="0" fontId="9" fillId="6" borderId="0" xfId="3" applyFont="1" applyFill="1" applyAlignment="1">
      <alignment horizontal="center" vertical="center"/>
    </xf>
    <xf numFmtId="9" fontId="11" fillId="0" borderId="0" xfId="3" applyNumberFormat="1" applyFont="1" applyAlignment="1">
      <alignment horizontal="center" vertical="center"/>
    </xf>
    <xf numFmtId="10" fontId="11" fillId="4" borderId="0" xfId="2" applyNumberFormat="1" applyFont="1" applyFill="1" applyBorder="1" applyAlignment="1">
      <alignment horizontal="center" vertical="center" wrapText="1"/>
    </xf>
    <xf numFmtId="9" fontId="11" fillId="0" borderId="0" xfId="2" applyFont="1" applyAlignment="1">
      <alignment vertical="center"/>
    </xf>
    <xf numFmtId="9" fontId="11" fillId="5" borderId="13" xfId="2" applyFont="1" applyFill="1" applyBorder="1" applyAlignment="1">
      <alignment horizontal="center" vertical="center" wrapText="1"/>
    </xf>
    <xf numFmtId="0" fontId="8" fillId="6" borderId="0" xfId="3" applyFont="1" applyFill="1" applyAlignment="1">
      <alignment vertical="center"/>
    </xf>
    <xf numFmtId="0" fontId="9" fillId="6" borderId="0" xfId="3" applyFont="1" applyFill="1" applyAlignment="1">
      <alignment horizontal="left" vertical="center"/>
    </xf>
    <xf numFmtId="49" fontId="11" fillId="0" borderId="12" xfId="2" applyNumberFormat="1" applyFont="1" applyFill="1" applyBorder="1" applyAlignment="1">
      <alignment horizontal="center" vertical="center"/>
    </xf>
    <xf numFmtId="165" fontId="11" fillId="4" borderId="0" xfId="2" applyNumberFormat="1" applyFont="1" applyFill="1" applyBorder="1" applyAlignment="1">
      <alignment horizontal="center" vertical="center" wrapText="1"/>
    </xf>
    <xf numFmtId="9" fontId="25" fillId="5" borderId="21" xfId="2" applyNumberFormat="1" applyFont="1" applyFill="1" applyBorder="1" applyAlignment="1">
      <alignment horizontal="center" vertical="center" wrapText="1"/>
    </xf>
    <xf numFmtId="49" fontId="11" fillId="5" borderId="18" xfId="1" applyNumberFormat="1" applyFont="1" applyFill="1" applyBorder="1" applyAlignment="1">
      <alignment vertical="center" wrapText="1"/>
    </xf>
    <xf numFmtId="9" fontId="25" fillId="5" borderId="15" xfId="2" applyNumberFormat="1" applyFont="1" applyFill="1" applyBorder="1" applyAlignment="1">
      <alignment horizontal="center" vertical="center" wrapText="1"/>
    </xf>
    <xf numFmtId="49" fontId="11" fillId="5" borderId="0" xfId="1" applyNumberFormat="1" applyFont="1" applyFill="1" applyBorder="1" applyAlignment="1">
      <alignment vertical="center" wrapText="1"/>
    </xf>
    <xf numFmtId="164" fontId="11" fillId="5" borderId="10" xfId="1" applyNumberFormat="1" applyFont="1" applyFill="1" applyBorder="1" applyAlignment="1">
      <alignment vertical="center" wrapText="1"/>
    </xf>
    <xf numFmtId="9" fontId="11" fillId="0" borderId="30" xfId="2" applyFont="1" applyFill="1" applyBorder="1" applyAlignment="1">
      <alignment horizontal="center" vertical="center"/>
    </xf>
    <xf numFmtId="1" fontId="20" fillId="4" borderId="17" xfId="2" applyNumberFormat="1" applyFont="1" applyFill="1" applyBorder="1" applyAlignment="1">
      <alignment horizontal="center" vertical="center" wrapText="1"/>
    </xf>
    <xf numFmtId="9" fontId="28" fillId="7" borderId="33" xfId="0" applyNumberFormat="1" applyFont="1" applyFill="1" applyBorder="1" applyAlignment="1">
      <alignment vertical="center"/>
    </xf>
    <xf numFmtId="9" fontId="11" fillId="0" borderId="12" xfId="2" applyNumberFormat="1" applyFont="1" applyFill="1" applyBorder="1" applyAlignment="1">
      <alignment horizontal="center" vertical="center"/>
    </xf>
    <xf numFmtId="9" fontId="11" fillId="0" borderId="11" xfId="2" applyFont="1" applyFill="1" applyBorder="1" applyAlignment="1">
      <alignment horizontal="center" vertical="center" wrapText="1"/>
    </xf>
    <xf numFmtId="0" fontId="20" fillId="0" borderId="21" xfId="2" applyNumberFormat="1" applyFont="1" applyFill="1" applyBorder="1" applyAlignment="1">
      <alignment horizontal="center" vertical="center" wrapText="1"/>
    </xf>
    <xf numFmtId="0" fontId="11" fillId="0" borderId="0" xfId="3" applyFont="1" applyFill="1" applyAlignment="1">
      <alignment vertical="center"/>
    </xf>
    <xf numFmtId="9" fontId="28" fillId="5" borderId="33" xfId="0" applyNumberFormat="1" applyFont="1" applyFill="1" applyBorder="1" applyAlignment="1">
      <alignment vertical="center" wrapText="1"/>
    </xf>
    <xf numFmtId="9" fontId="11" fillId="5" borderId="13" xfId="0" applyNumberFormat="1" applyFont="1" applyFill="1" applyBorder="1" applyAlignment="1">
      <alignment vertical="center" wrapText="1"/>
    </xf>
    <xf numFmtId="2" fontId="20" fillId="4" borderId="21" xfId="2" applyNumberFormat="1" applyFont="1" applyFill="1" applyBorder="1" applyAlignment="1">
      <alignment horizontal="center" vertical="center" wrapText="1"/>
    </xf>
    <xf numFmtId="1" fontId="20" fillId="4" borderId="21" xfId="2" applyNumberFormat="1" applyFont="1" applyFill="1" applyBorder="1" applyAlignment="1">
      <alignment horizontal="center" vertical="center" wrapText="1"/>
    </xf>
    <xf numFmtId="9" fontId="28" fillId="9" borderId="33" xfId="0" applyNumberFormat="1" applyFont="1" applyFill="1" applyBorder="1" applyAlignment="1">
      <alignment vertical="center"/>
    </xf>
    <xf numFmtId="10" fontId="15" fillId="5" borderId="0" xfId="2" applyNumberFormat="1" applyFont="1" applyFill="1" applyBorder="1" applyAlignment="1">
      <alignment horizontal="center" vertical="center" wrapText="1"/>
    </xf>
    <xf numFmtId="9" fontId="11" fillId="4" borderId="13" xfId="0" applyNumberFormat="1" applyFont="1" applyFill="1" applyBorder="1" applyAlignment="1">
      <alignment horizontal="left" vertical="center" wrapText="1"/>
    </xf>
    <xf numFmtId="9" fontId="29" fillId="0" borderId="12" xfId="2" applyFont="1" applyFill="1" applyBorder="1" applyAlignment="1">
      <alignment horizontal="center" vertical="center"/>
    </xf>
    <xf numFmtId="0" fontId="29" fillId="0" borderId="12" xfId="3" applyNumberFormat="1" applyFont="1" applyFill="1" applyBorder="1" applyAlignment="1">
      <alignment horizontal="center" vertical="center"/>
    </xf>
    <xf numFmtId="9" fontId="29" fillId="4" borderId="13" xfId="0" applyNumberFormat="1" applyFont="1" applyFill="1" applyBorder="1" applyAlignment="1">
      <alignment vertical="center" wrapText="1"/>
    </xf>
    <xf numFmtId="165" fontId="29" fillId="0" borderId="12" xfId="2" applyNumberFormat="1" applyFont="1" applyFill="1" applyBorder="1" applyAlignment="1">
      <alignment horizontal="center" vertical="center"/>
    </xf>
    <xf numFmtId="164" fontId="29" fillId="5" borderId="10" xfId="1" applyNumberFormat="1" applyFont="1" applyFill="1" applyBorder="1" applyAlignment="1">
      <alignment vertical="center" wrapText="1"/>
    </xf>
    <xf numFmtId="164" fontId="29" fillId="4" borderId="16" xfId="1" applyNumberFormat="1" applyFont="1" applyFill="1" applyBorder="1" applyAlignment="1">
      <alignment vertical="center" wrapText="1"/>
    </xf>
    <xf numFmtId="9" fontId="29" fillId="3" borderId="17" xfId="2" applyFont="1" applyFill="1" applyBorder="1" applyAlignment="1">
      <alignment horizontal="center" vertical="center" wrapText="1"/>
    </xf>
    <xf numFmtId="164" fontId="29" fillId="0" borderId="13" xfId="4" applyNumberFormat="1" applyFont="1" applyFill="1" applyBorder="1" applyAlignment="1">
      <alignment vertical="center" wrapText="1"/>
    </xf>
    <xf numFmtId="9" fontId="29" fillId="7" borderId="27" xfId="0" applyNumberFormat="1" applyFont="1" applyFill="1" applyBorder="1" applyAlignment="1">
      <alignment vertical="center" wrapText="1"/>
    </xf>
    <xf numFmtId="49" fontId="29" fillId="0" borderId="12" xfId="2" applyNumberFormat="1" applyFont="1" applyFill="1" applyBorder="1" applyAlignment="1">
      <alignment horizontal="center" vertical="center"/>
    </xf>
    <xf numFmtId="165" fontId="11" fillId="0" borderId="12" xfId="2" applyNumberFormat="1" applyFont="1" applyFill="1" applyBorder="1" applyAlignment="1">
      <alignment horizontal="center" vertical="center"/>
    </xf>
    <xf numFmtId="166" fontId="2" fillId="0" borderId="0" xfId="3" applyNumberFormat="1" applyFont="1" applyBorder="1" applyAlignment="1">
      <alignment horizontal="center" vertical="center" wrapText="1"/>
    </xf>
    <xf numFmtId="166" fontId="6" fillId="0" borderId="0" xfId="0" applyNumberFormat="1" applyFont="1" applyBorder="1" applyAlignment="1">
      <alignment horizontal="center" vertical="center" wrapText="1"/>
    </xf>
    <xf numFmtId="166" fontId="8" fillId="2" borderId="2" xfId="3" applyNumberFormat="1" applyFont="1" applyFill="1" applyBorder="1" applyAlignment="1">
      <alignment horizontal="center" vertical="center" wrapText="1"/>
    </xf>
    <xf numFmtId="166" fontId="8" fillId="8" borderId="7" xfId="3" applyNumberFormat="1" applyFont="1" applyFill="1" applyBorder="1" applyAlignment="1">
      <alignment horizontal="center" vertical="center"/>
    </xf>
    <xf numFmtId="166" fontId="11" fillId="4" borderId="13" xfId="2" applyNumberFormat="1" applyFont="1" applyFill="1" applyBorder="1" applyAlignment="1">
      <alignment horizontal="center" vertical="center" wrapText="1"/>
    </xf>
    <xf numFmtId="166" fontId="13" fillId="8" borderId="7" xfId="3" applyNumberFormat="1" applyFont="1" applyFill="1" applyBorder="1" applyAlignment="1">
      <alignment horizontal="center" vertical="center"/>
    </xf>
    <xf numFmtId="166" fontId="15" fillId="5" borderId="0" xfId="3" applyNumberFormat="1" applyFont="1" applyFill="1" applyBorder="1" applyAlignment="1">
      <alignment horizontal="center" vertical="center"/>
    </xf>
    <xf numFmtId="166" fontId="11" fillId="5" borderId="12" xfId="3" applyNumberFormat="1" applyFont="1" applyFill="1" applyBorder="1" applyAlignment="1">
      <alignment horizontal="center" vertical="center"/>
    </xf>
    <xf numFmtId="166" fontId="11" fillId="5" borderId="23" xfId="2" applyNumberFormat="1" applyFont="1" applyFill="1" applyBorder="1" applyAlignment="1">
      <alignment horizontal="center" vertical="center" wrapText="1"/>
    </xf>
    <xf numFmtId="166" fontId="13" fillId="2" borderId="25" xfId="3" applyNumberFormat="1" applyFont="1" applyFill="1" applyBorder="1" applyAlignment="1">
      <alignment horizontal="center" vertical="center"/>
    </xf>
    <xf numFmtId="166" fontId="9" fillId="6" borderId="0" xfId="3" applyNumberFormat="1" applyFont="1" applyFill="1" applyAlignment="1">
      <alignment horizontal="center" vertical="center"/>
    </xf>
    <xf numFmtId="166" fontId="9" fillId="0" borderId="0" xfId="3" applyNumberFormat="1" applyFont="1" applyAlignment="1">
      <alignment horizontal="center" vertical="center"/>
    </xf>
    <xf numFmtId="166" fontId="2" fillId="0" borderId="0" xfId="3" applyNumberFormat="1" applyFont="1" applyAlignment="1">
      <alignment horizontal="center" vertical="center"/>
    </xf>
    <xf numFmtId="165" fontId="25" fillId="4" borderId="15" xfId="2" applyNumberFormat="1" applyFont="1" applyFill="1" applyBorder="1" applyAlignment="1">
      <alignment horizontal="center" vertical="center" wrapText="1"/>
    </xf>
    <xf numFmtId="9" fontId="11" fillId="4" borderId="31" xfId="2" applyFont="1" applyFill="1" applyBorder="1" applyAlignment="1">
      <alignment horizontal="center" vertical="center" wrapText="1"/>
    </xf>
    <xf numFmtId="165" fontId="11" fillId="5" borderId="31" xfId="2" applyNumberFormat="1" applyFont="1" applyFill="1" applyBorder="1" applyAlignment="1">
      <alignment horizontal="center" vertical="center" wrapText="1"/>
    </xf>
    <xf numFmtId="1" fontId="11" fillId="4" borderId="0" xfId="2" applyNumberFormat="1" applyFont="1" applyFill="1" applyBorder="1" applyAlignment="1">
      <alignment horizontal="center" vertical="center" wrapText="1"/>
    </xf>
    <xf numFmtId="2" fontId="11" fillId="4" borderId="0" xfId="2" applyNumberFormat="1" applyFont="1" applyFill="1" applyBorder="1" applyAlignment="1">
      <alignment horizontal="center" vertical="center" wrapText="1"/>
    </xf>
    <xf numFmtId="165" fontId="16" fillId="5" borderId="13" xfId="2" applyNumberFormat="1" applyFont="1" applyFill="1" applyBorder="1" applyAlignment="1">
      <alignment horizontal="center" vertical="center" wrapText="1"/>
    </xf>
    <xf numFmtId="2" fontId="15" fillId="5" borderId="0" xfId="3" applyNumberFormat="1" applyFont="1" applyFill="1" applyBorder="1" applyAlignment="1">
      <alignment horizontal="center" vertical="center"/>
    </xf>
    <xf numFmtId="10" fontId="11" fillId="4" borderId="13" xfId="2" applyNumberFormat="1" applyFont="1" applyFill="1" applyBorder="1" applyAlignment="1">
      <alignment horizontal="center" vertical="center" wrapText="1"/>
    </xf>
    <xf numFmtId="165" fontId="23" fillId="8" borderId="8" xfId="2" applyNumberFormat="1" applyFont="1" applyFill="1" applyBorder="1" applyAlignment="1">
      <alignment horizontal="center" vertical="center"/>
    </xf>
    <xf numFmtId="0" fontId="8" fillId="6" borderId="0" xfId="3" applyFont="1" applyFill="1" applyAlignment="1">
      <alignment horizontal="center" vertical="center"/>
    </xf>
    <xf numFmtId="0" fontId="8" fillId="6" borderId="0" xfId="3" applyFont="1" applyFill="1" applyAlignment="1">
      <alignment vertical="center"/>
    </xf>
    <xf numFmtId="0" fontId="9" fillId="6" borderId="0" xfId="3" applyFont="1" applyFill="1" applyAlignment="1">
      <alignment horizontal="center" vertical="center"/>
    </xf>
    <xf numFmtId="0" fontId="9" fillId="6" borderId="0" xfId="3" applyFont="1" applyFill="1" applyAlignment="1">
      <alignment horizontal="left" vertical="center"/>
    </xf>
  </cellXfs>
  <cellStyles count="65">
    <cellStyle name="Comma" xfId="1" builtinId="3"/>
    <cellStyle name="Comma 33" xfId="4"/>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Normal 2 3 3" xfId="3"/>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1500414</xdr:colOff>
      <xdr:row>0</xdr:row>
      <xdr:rowOff>0</xdr:rowOff>
    </xdr:from>
    <xdr:to>
      <xdr:col>2</xdr:col>
      <xdr:colOff>2638334</xdr:colOff>
      <xdr:row>2</xdr:row>
      <xdr:rowOff>449921</xdr:rowOff>
    </xdr:to>
    <xdr:pic>
      <xdr:nvPicPr>
        <xdr:cNvPr id="2" name="Picture 1">
          <a:extLst>
            <a:ext uri="{FF2B5EF4-FFF2-40B4-BE49-F238E27FC236}">
              <a16:creationId xmlns="" xmlns:a16="http://schemas.microsoft.com/office/drawing/2014/main" id="{FD60EFD1-5F42-E346-85AF-87F8987E1A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35843" y="0"/>
          <a:ext cx="1137920" cy="11438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55"/>
  <sheetViews>
    <sheetView showGridLines="0" tabSelected="1" topLeftCell="A25" zoomScale="70" zoomScaleNormal="70" workbookViewId="0">
      <selection activeCell="C27" sqref="C27:F27"/>
    </sheetView>
  </sheetViews>
  <sheetFormatPr defaultColWidth="8.85546875" defaultRowHeight="12.75" x14ac:dyDescent="0.25"/>
  <cols>
    <col min="1" max="1" width="2" style="21" customWidth="1"/>
    <col min="2" max="2" width="4.42578125" style="21" customWidth="1"/>
    <col min="3" max="3" width="61.7109375" style="21" customWidth="1"/>
    <col min="4" max="4" width="7.42578125" style="21" bestFit="1" customWidth="1"/>
    <col min="5" max="5" width="17" style="21" customWidth="1"/>
    <col min="6" max="6" width="35" style="22" customWidth="1"/>
    <col min="7" max="7" width="15" style="22" customWidth="1"/>
    <col min="8" max="8" width="21.42578125" style="21" customWidth="1"/>
    <col min="9" max="9" width="7.5703125" style="22" customWidth="1"/>
    <col min="10" max="10" width="12.42578125" style="22" customWidth="1"/>
    <col min="11" max="11" width="11.42578125" style="158" customWidth="1"/>
    <col min="12" max="12" width="15.42578125" style="22" customWidth="1"/>
    <col min="13" max="13" width="9.42578125" style="106" customWidth="1"/>
    <col min="14" max="14" width="22.42578125" style="106" customWidth="1"/>
    <col min="15" max="15" width="13.42578125" style="93" bestFit="1" customWidth="1"/>
    <col min="16" max="16" width="16.140625" style="93" customWidth="1"/>
    <col min="17" max="219" width="8.85546875" style="21"/>
    <col min="220" max="220" width="5" style="21" customWidth="1"/>
    <col min="221" max="221" width="33.42578125" style="21" customWidth="1"/>
    <col min="222" max="222" width="6.42578125" style="21" customWidth="1"/>
    <col min="223" max="223" width="29.42578125" style="21" customWidth="1"/>
    <col min="224" max="224" width="23.5703125" style="21" customWidth="1"/>
    <col min="225" max="225" width="8" style="21" customWidth="1"/>
    <col min="226" max="226" width="9.140625" style="21" customWidth="1"/>
    <col min="227" max="227" width="13.85546875" style="21" customWidth="1"/>
    <col min="228" max="228" width="13.42578125" style="21" customWidth="1"/>
    <col min="229" max="475" width="8.85546875" style="21"/>
    <col min="476" max="476" width="5" style="21" customWidth="1"/>
    <col min="477" max="477" width="33.42578125" style="21" customWidth="1"/>
    <col min="478" max="478" width="6.42578125" style="21" customWidth="1"/>
    <col min="479" max="479" width="29.42578125" style="21" customWidth="1"/>
    <col min="480" max="480" width="23.5703125" style="21" customWidth="1"/>
    <col min="481" max="481" width="8" style="21" customWidth="1"/>
    <col min="482" max="482" width="9.140625" style="21" customWidth="1"/>
    <col min="483" max="483" width="13.85546875" style="21" customWidth="1"/>
    <col min="484" max="484" width="13.42578125" style="21" customWidth="1"/>
    <col min="485" max="731" width="8.85546875" style="21"/>
    <col min="732" max="732" width="5" style="21" customWidth="1"/>
    <col min="733" max="733" width="33.42578125" style="21" customWidth="1"/>
    <col min="734" max="734" width="6.42578125" style="21" customWidth="1"/>
    <col min="735" max="735" width="29.42578125" style="21" customWidth="1"/>
    <col min="736" max="736" width="23.5703125" style="21" customWidth="1"/>
    <col min="737" max="737" width="8" style="21" customWidth="1"/>
    <col min="738" max="738" width="9.140625" style="21" customWidth="1"/>
    <col min="739" max="739" width="13.85546875" style="21" customWidth="1"/>
    <col min="740" max="740" width="13.42578125" style="21" customWidth="1"/>
    <col min="741" max="987" width="8.85546875" style="21"/>
    <col min="988" max="988" width="5" style="21" customWidth="1"/>
    <col min="989" max="989" width="33.42578125" style="21" customWidth="1"/>
    <col min="990" max="990" width="6.42578125" style="21" customWidth="1"/>
    <col min="991" max="991" width="29.42578125" style="21" customWidth="1"/>
    <col min="992" max="992" width="23.5703125" style="21" customWidth="1"/>
    <col min="993" max="993" width="8" style="21" customWidth="1"/>
    <col min="994" max="994" width="9.140625" style="21" customWidth="1"/>
    <col min="995" max="995" width="13.85546875" style="21" customWidth="1"/>
    <col min="996" max="996" width="13.42578125" style="21" customWidth="1"/>
    <col min="997" max="1243" width="8.85546875" style="21"/>
    <col min="1244" max="1244" width="5" style="21" customWidth="1"/>
    <col min="1245" max="1245" width="33.42578125" style="21" customWidth="1"/>
    <col min="1246" max="1246" width="6.42578125" style="21" customWidth="1"/>
    <col min="1247" max="1247" width="29.42578125" style="21" customWidth="1"/>
    <col min="1248" max="1248" width="23.5703125" style="21" customWidth="1"/>
    <col min="1249" max="1249" width="8" style="21" customWidth="1"/>
    <col min="1250" max="1250" width="9.140625" style="21" customWidth="1"/>
    <col min="1251" max="1251" width="13.85546875" style="21" customWidth="1"/>
    <col min="1252" max="1252" width="13.42578125" style="21" customWidth="1"/>
    <col min="1253" max="1499" width="8.85546875" style="21"/>
    <col min="1500" max="1500" width="5" style="21" customWidth="1"/>
    <col min="1501" max="1501" width="33.42578125" style="21" customWidth="1"/>
    <col min="1502" max="1502" width="6.42578125" style="21" customWidth="1"/>
    <col min="1503" max="1503" width="29.42578125" style="21" customWidth="1"/>
    <col min="1504" max="1504" width="23.5703125" style="21" customWidth="1"/>
    <col min="1505" max="1505" width="8" style="21" customWidth="1"/>
    <col min="1506" max="1506" width="9.140625" style="21" customWidth="1"/>
    <col min="1507" max="1507" width="13.85546875" style="21" customWidth="1"/>
    <col min="1508" max="1508" width="13.42578125" style="21" customWidth="1"/>
    <col min="1509" max="1755" width="8.85546875" style="21"/>
    <col min="1756" max="1756" width="5" style="21" customWidth="1"/>
    <col min="1757" max="1757" width="33.42578125" style="21" customWidth="1"/>
    <col min="1758" max="1758" width="6.42578125" style="21" customWidth="1"/>
    <col min="1759" max="1759" width="29.42578125" style="21" customWidth="1"/>
    <col min="1760" max="1760" width="23.5703125" style="21" customWidth="1"/>
    <col min="1761" max="1761" width="8" style="21" customWidth="1"/>
    <col min="1762" max="1762" width="9.140625" style="21" customWidth="1"/>
    <col min="1763" max="1763" width="13.85546875" style="21" customWidth="1"/>
    <col min="1764" max="1764" width="13.42578125" style="21" customWidth="1"/>
    <col min="1765" max="2011" width="8.85546875" style="21"/>
    <col min="2012" max="2012" width="5" style="21" customWidth="1"/>
    <col min="2013" max="2013" width="33.42578125" style="21" customWidth="1"/>
    <col min="2014" max="2014" width="6.42578125" style="21" customWidth="1"/>
    <col min="2015" max="2015" width="29.42578125" style="21" customWidth="1"/>
    <col min="2016" max="2016" width="23.5703125" style="21" customWidth="1"/>
    <col min="2017" max="2017" width="8" style="21" customWidth="1"/>
    <col min="2018" max="2018" width="9.140625" style="21" customWidth="1"/>
    <col min="2019" max="2019" width="13.85546875" style="21" customWidth="1"/>
    <col min="2020" max="2020" width="13.42578125" style="21" customWidth="1"/>
    <col min="2021" max="2267" width="8.85546875" style="21"/>
    <col min="2268" max="2268" width="5" style="21" customWidth="1"/>
    <col min="2269" max="2269" width="33.42578125" style="21" customWidth="1"/>
    <col min="2270" max="2270" width="6.42578125" style="21" customWidth="1"/>
    <col min="2271" max="2271" width="29.42578125" style="21" customWidth="1"/>
    <col min="2272" max="2272" width="23.5703125" style="21" customWidth="1"/>
    <col min="2273" max="2273" width="8" style="21" customWidth="1"/>
    <col min="2274" max="2274" width="9.140625" style="21" customWidth="1"/>
    <col min="2275" max="2275" width="13.85546875" style="21" customWidth="1"/>
    <col min="2276" max="2276" width="13.42578125" style="21" customWidth="1"/>
    <col min="2277" max="2523" width="8.85546875" style="21"/>
    <col min="2524" max="2524" width="5" style="21" customWidth="1"/>
    <col min="2525" max="2525" width="33.42578125" style="21" customWidth="1"/>
    <col min="2526" max="2526" width="6.42578125" style="21" customWidth="1"/>
    <col min="2527" max="2527" width="29.42578125" style="21" customWidth="1"/>
    <col min="2528" max="2528" width="23.5703125" style="21" customWidth="1"/>
    <col min="2529" max="2529" width="8" style="21" customWidth="1"/>
    <col min="2530" max="2530" width="9.140625" style="21" customWidth="1"/>
    <col min="2531" max="2531" width="13.85546875" style="21" customWidth="1"/>
    <col min="2532" max="2532" width="13.42578125" style="21" customWidth="1"/>
    <col min="2533" max="2779" width="8.85546875" style="21"/>
    <col min="2780" max="2780" width="5" style="21" customWidth="1"/>
    <col min="2781" max="2781" width="33.42578125" style="21" customWidth="1"/>
    <col min="2782" max="2782" width="6.42578125" style="21" customWidth="1"/>
    <col min="2783" max="2783" width="29.42578125" style="21" customWidth="1"/>
    <col min="2784" max="2784" width="23.5703125" style="21" customWidth="1"/>
    <col min="2785" max="2785" width="8" style="21" customWidth="1"/>
    <col min="2786" max="2786" width="9.140625" style="21" customWidth="1"/>
    <col min="2787" max="2787" width="13.85546875" style="21" customWidth="1"/>
    <col min="2788" max="2788" width="13.42578125" style="21" customWidth="1"/>
    <col min="2789" max="3035" width="8.85546875" style="21"/>
    <col min="3036" max="3036" width="5" style="21" customWidth="1"/>
    <col min="3037" max="3037" width="33.42578125" style="21" customWidth="1"/>
    <col min="3038" max="3038" width="6.42578125" style="21" customWidth="1"/>
    <col min="3039" max="3039" width="29.42578125" style="21" customWidth="1"/>
    <col min="3040" max="3040" width="23.5703125" style="21" customWidth="1"/>
    <col min="3041" max="3041" width="8" style="21" customWidth="1"/>
    <col min="3042" max="3042" width="9.140625" style="21" customWidth="1"/>
    <col min="3043" max="3043" width="13.85546875" style="21" customWidth="1"/>
    <col min="3044" max="3044" width="13.42578125" style="21" customWidth="1"/>
    <col min="3045" max="3291" width="8.85546875" style="21"/>
    <col min="3292" max="3292" width="5" style="21" customWidth="1"/>
    <col min="3293" max="3293" width="33.42578125" style="21" customWidth="1"/>
    <col min="3294" max="3294" width="6.42578125" style="21" customWidth="1"/>
    <col min="3295" max="3295" width="29.42578125" style="21" customWidth="1"/>
    <col min="3296" max="3296" width="23.5703125" style="21" customWidth="1"/>
    <col min="3297" max="3297" width="8" style="21" customWidth="1"/>
    <col min="3298" max="3298" width="9.140625" style="21" customWidth="1"/>
    <col min="3299" max="3299" width="13.85546875" style="21" customWidth="1"/>
    <col min="3300" max="3300" width="13.42578125" style="21" customWidth="1"/>
    <col min="3301" max="3547" width="8.85546875" style="21"/>
    <col min="3548" max="3548" width="5" style="21" customWidth="1"/>
    <col min="3549" max="3549" width="33.42578125" style="21" customWidth="1"/>
    <col min="3550" max="3550" width="6.42578125" style="21" customWidth="1"/>
    <col min="3551" max="3551" width="29.42578125" style="21" customWidth="1"/>
    <col min="3552" max="3552" width="23.5703125" style="21" customWidth="1"/>
    <col min="3553" max="3553" width="8" style="21" customWidth="1"/>
    <col min="3554" max="3554" width="9.140625" style="21" customWidth="1"/>
    <col min="3555" max="3555" width="13.85546875" style="21" customWidth="1"/>
    <col min="3556" max="3556" width="13.42578125" style="21" customWidth="1"/>
    <col min="3557" max="3803" width="8.85546875" style="21"/>
    <col min="3804" max="3804" width="5" style="21" customWidth="1"/>
    <col min="3805" max="3805" width="33.42578125" style="21" customWidth="1"/>
    <col min="3806" max="3806" width="6.42578125" style="21" customWidth="1"/>
    <col min="3807" max="3807" width="29.42578125" style="21" customWidth="1"/>
    <col min="3808" max="3808" width="23.5703125" style="21" customWidth="1"/>
    <col min="3809" max="3809" width="8" style="21" customWidth="1"/>
    <col min="3810" max="3810" width="9.140625" style="21" customWidth="1"/>
    <col min="3811" max="3811" width="13.85546875" style="21" customWidth="1"/>
    <col min="3812" max="3812" width="13.42578125" style="21" customWidth="1"/>
    <col min="3813" max="4059" width="8.85546875" style="21"/>
    <col min="4060" max="4060" width="5" style="21" customWidth="1"/>
    <col min="4061" max="4061" width="33.42578125" style="21" customWidth="1"/>
    <col min="4062" max="4062" width="6.42578125" style="21" customWidth="1"/>
    <col min="4063" max="4063" width="29.42578125" style="21" customWidth="1"/>
    <col min="4064" max="4064" width="23.5703125" style="21" customWidth="1"/>
    <col min="4065" max="4065" width="8" style="21" customWidth="1"/>
    <col min="4066" max="4066" width="9.140625" style="21" customWidth="1"/>
    <col min="4067" max="4067" width="13.85546875" style="21" customWidth="1"/>
    <col min="4068" max="4068" width="13.42578125" style="21" customWidth="1"/>
    <col min="4069" max="4315" width="8.85546875" style="21"/>
    <col min="4316" max="4316" width="5" style="21" customWidth="1"/>
    <col min="4317" max="4317" width="33.42578125" style="21" customWidth="1"/>
    <col min="4318" max="4318" width="6.42578125" style="21" customWidth="1"/>
    <col min="4319" max="4319" width="29.42578125" style="21" customWidth="1"/>
    <col min="4320" max="4320" width="23.5703125" style="21" customWidth="1"/>
    <col min="4321" max="4321" width="8" style="21" customWidth="1"/>
    <col min="4322" max="4322" width="9.140625" style="21" customWidth="1"/>
    <col min="4323" max="4323" width="13.85546875" style="21" customWidth="1"/>
    <col min="4324" max="4324" width="13.42578125" style="21" customWidth="1"/>
    <col min="4325" max="4571" width="8.85546875" style="21"/>
    <col min="4572" max="4572" width="5" style="21" customWidth="1"/>
    <col min="4573" max="4573" width="33.42578125" style="21" customWidth="1"/>
    <col min="4574" max="4574" width="6.42578125" style="21" customWidth="1"/>
    <col min="4575" max="4575" width="29.42578125" style="21" customWidth="1"/>
    <col min="4576" max="4576" width="23.5703125" style="21" customWidth="1"/>
    <col min="4577" max="4577" width="8" style="21" customWidth="1"/>
    <col min="4578" max="4578" width="9.140625" style="21" customWidth="1"/>
    <col min="4579" max="4579" width="13.85546875" style="21" customWidth="1"/>
    <col min="4580" max="4580" width="13.42578125" style="21" customWidth="1"/>
    <col min="4581" max="4827" width="8.85546875" style="21"/>
    <col min="4828" max="4828" width="5" style="21" customWidth="1"/>
    <col min="4829" max="4829" width="33.42578125" style="21" customWidth="1"/>
    <col min="4830" max="4830" width="6.42578125" style="21" customWidth="1"/>
    <col min="4831" max="4831" width="29.42578125" style="21" customWidth="1"/>
    <col min="4832" max="4832" width="23.5703125" style="21" customWidth="1"/>
    <col min="4833" max="4833" width="8" style="21" customWidth="1"/>
    <col min="4834" max="4834" width="9.140625" style="21" customWidth="1"/>
    <col min="4835" max="4835" width="13.85546875" style="21" customWidth="1"/>
    <col min="4836" max="4836" width="13.42578125" style="21" customWidth="1"/>
    <col min="4837" max="5083" width="8.85546875" style="21"/>
    <col min="5084" max="5084" width="5" style="21" customWidth="1"/>
    <col min="5085" max="5085" width="33.42578125" style="21" customWidth="1"/>
    <col min="5086" max="5086" width="6.42578125" style="21" customWidth="1"/>
    <col min="5087" max="5087" width="29.42578125" style="21" customWidth="1"/>
    <col min="5088" max="5088" width="23.5703125" style="21" customWidth="1"/>
    <col min="5089" max="5089" width="8" style="21" customWidth="1"/>
    <col min="5090" max="5090" width="9.140625" style="21" customWidth="1"/>
    <col min="5091" max="5091" width="13.85546875" style="21" customWidth="1"/>
    <col min="5092" max="5092" width="13.42578125" style="21" customWidth="1"/>
    <col min="5093" max="5339" width="8.85546875" style="21"/>
    <col min="5340" max="5340" width="5" style="21" customWidth="1"/>
    <col min="5341" max="5341" width="33.42578125" style="21" customWidth="1"/>
    <col min="5342" max="5342" width="6.42578125" style="21" customWidth="1"/>
    <col min="5343" max="5343" width="29.42578125" style="21" customWidth="1"/>
    <col min="5344" max="5344" width="23.5703125" style="21" customWidth="1"/>
    <col min="5345" max="5345" width="8" style="21" customWidth="1"/>
    <col min="5346" max="5346" width="9.140625" style="21" customWidth="1"/>
    <col min="5347" max="5347" width="13.85546875" style="21" customWidth="1"/>
    <col min="5348" max="5348" width="13.42578125" style="21" customWidth="1"/>
    <col min="5349" max="5595" width="8.85546875" style="21"/>
    <col min="5596" max="5596" width="5" style="21" customWidth="1"/>
    <col min="5597" max="5597" width="33.42578125" style="21" customWidth="1"/>
    <col min="5598" max="5598" width="6.42578125" style="21" customWidth="1"/>
    <col min="5599" max="5599" width="29.42578125" style="21" customWidth="1"/>
    <col min="5600" max="5600" width="23.5703125" style="21" customWidth="1"/>
    <col min="5601" max="5601" width="8" style="21" customWidth="1"/>
    <col min="5602" max="5602" width="9.140625" style="21" customWidth="1"/>
    <col min="5603" max="5603" width="13.85546875" style="21" customWidth="1"/>
    <col min="5604" max="5604" width="13.42578125" style="21" customWidth="1"/>
    <col min="5605" max="5851" width="8.85546875" style="21"/>
    <col min="5852" max="5852" width="5" style="21" customWidth="1"/>
    <col min="5853" max="5853" width="33.42578125" style="21" customWidth="1"/>
    <col min="5854" max="5854" width="6.42578125" style="21" customWidth="1"/>
    <col min="5855" max="5855" width="29.42578125" style="21" customWidth="1"/>
    <col min="5856" max="5856" width="23.5703125" style="21" customWidth="1"/>
    <col min="5857" max="5857" width="8" style="21" customWidth="1"/>
    <col min="5858" max="5858" width="9.140625" style="21" customWidth="1"/>
    <col min="5859" max="5859" width="13.85546875" style="21" customWidth="1"/>
    <col min="5860" max="5860" width="13.42578125" style="21" customWidth="1"/>
    <col min="5861" max="6107" width="8.85546875" style="21"/>
    <col min="6108" max="6108" width="5" style="21" customWidth="1"/>
    <col min="6109" max="6109" width="33.42578125" style="21" customWidth="1"/>
    <col min="6110" max="6110" width="6.42578125" style="21" customWidth="1"/>
    <col min="6111" max="6111" width="29.42578125" style="21" customWidth="1"/>
    <col min="6112" max="6112" width="23.5703125" style="21" customWidth="1"/>
    <col min="6113" max="6113" width="8" style="21" customWidth="1"/>
    <col min="6114" max="6114" width="9.140625" style="21" customWidth="1"/>
    <col min="6115" max="6115" width="13.85546875" style="21" customWidth="1"/>
    <col min="6116" max="6116" width="13.42578125" style="21" customWidth="1"/>
    <col min="6117" max="6363" width="8.85546875" style="21"/>
    <col min="6364" max="6364" width="5" style="21" customWidth="1"/>
    <col min="6365" max="6365" width="33.42578125" style="21" customWidth="1"/>
    <col min="6366" max="6366" width="6.42578125" style="21" customWidth="1"/>
    <col min="6367" max="6367" width="29.42578125" style="21" customWidth="1"/>
    <col min="6368" max="6368" width="23.5703125" style="21" customWidth="1"/>
    <col min="6369" max="6369" width="8" style="21" customWidth="1"/>
    <col min="6370" max="6370" width="9.140625" style="21" customWidth="1"/>
    <col min="6371" max="6371" width="13.85546875" style="21" customWidth="1"/>
    <col min="6372" max="6372" width="13.42578125" style="21" customWidth="1"/>
    <col min="6373" max="6619" width="8.85546875" style="21"/>
    <col min="6620" max="6620" width="5" style="21" customWidth="1"/>
    <col min="6621" max="6621" width="33.42578125" style="21" customWidth="1"/>
    <col min="6622" max="6622" width="6.42578125" style="21" customWidth="1"/>
    <col min="6623" max="6623" width="29.42578125" style="21" customWidth="1"/>
    <col min="6624" max="6624" width="23.5703125" style="21" customWidth="1"/>
    <col min="6625" max="6625" width="8" style="21" customWidth="1"/>
    <col min="6626" max="6626" width="9.140625" style="21" customWidth="1"/>
    <col min="6627" max="6627" width="13.85546875" style="21" customWidth="1"/>
    <col min="6628" max="6628" width="13.42578125" style="21" customWidth="1"/>
    <col min="6629" max="6875" width="8.85546875" style="21"/>
    <col min="6876" max="6876" width="5" style="21" customWidth="1"/>
    <col min="6877" max="6877" width="33.42578125" style="21" customWidth="1"/>
    <col min="6878" max="6878" width="6.42578125" style="21" customWidth="1"/>
    <col min="6879" max="6879" width="29.42578125" style="21" customWidth="1"/>
    <col min="6880" max="6880" width="23.5703125" style="21" customWidth="1"/>
    <col min="6881" max="6881" width="8" style="21" customWidth="1"/>
    <col min="6882" max="6882" width="9.140625" style="21" customWidth="1"/>
    <col min="6883" max="6883" width="13.85546875" style="21" customWidth="1"/>
    <col min="6884" max="6884" width="13.42578125" style="21" customWidth="1"/>
    <col min="6885" max="7131" width="8.85546875" style="21"/>
    <col min="7132" max="7132" width="5" style="21" customWidth="1"/>
    <col min="7133" max="7133" width="33.42578125" style="21" customWidth="1"/>
    <col min="7134" max="7134" width="6.42578125" style="21" customWidth="1"/>
    <col min="7135" max="7135" width="29.42578125" style="21" customWidth="1"/>
    <col min="7136" max="7136" width="23.5703125" style="21" customWidth="1"/>
    <col min="7137" max="7137" width="8" style="21" customWidth="1"/>
    <col min="7138" max="7138" width="9.140625" style="21" customWidth="1"/>
    <col min="7139" max="7139" width="13.85546875" style="21" customWidth="1"/>
    <col min="7140" max="7140" width="13.42578125" style="21" customWidth="1"/>
    <col min="7141" max="7387" width="8.85546875" style="21"/>
    <col min="7388" max="7388" width="5" style="21" customWidth="1"/>
    <col min="7389" max="7389" width="33.42578125" style="21" customWidth="1"/>
    <col min="7390" max="7390" width="6.42578125" style="21" customWidth="1"/>
    <col min="7391" max="7391" width="29.42578125" style="21" customWidth="1"/>
    <col min="7392" max="7392" width="23.5703125" style="21" customWidth="1"/>
    <col min="7393" max="7393" width="8" style="21" customWidth="1"/>
    <col min="7394" max="7394" width="9.140625" style="21" customWidth="1"/>
    <col min="7395" max="7395" width="13.85546875" style="21" customWidth="1"/>
    <col min="7396" max="7396" width="13.42578125" style="21" customWidth="1"/>
    <col min="7397" max="7643" width="8.85546875" style="21"/>
    <col min="7644" max="7644" width="5" style="21" customWidth="1"/>
    <col min="7645" max="7645" width="33.42578125" style="21" customWidth="1"/>
    <col min="7646" max="7646" width="6.42578125" style="21" customWidth="1"/>
    <col min="7647" max="7647" width="29.42578125" style="21" customWidth="1"/>
    <col min="7648" max="7648" width="23.5703125" style="21" customWidth="1"/>
    <col min="7649" max="7649" width="8" style="21" customWidth="1"/>
    <col min="7650" max="7650" width="9.140625" style="21" customWidth="1"/>
    <col min="7651" max="7651" width="13.85546875" style="21" customWidth="1"/>
    <col min="7652" max="7652" width="13.42578125" style="21" customWidth="1"/>
    <col min="7653" max="7899" width="8.85546875" style="21"/>
    <col min="7900" max="7900" width="5" style="21" customWidth="1"/>
    <col min="7901" max="7901" width="33.42578125" style="21" customWidth="1"/>
    <col min="7902" max="7902" width="6.42578125" style="21" customWidth="1"/>
    <col min="7903" max="7903" width="29.42578125" style="21" customWidth="1"/>
    <col min="7904" max="7904" width="23.5703125" style="21" customWidth="1"/>
    <col min="7905" max="7905" width="8" style="21" customWidth="1"/>
    <col min="7906" max="7906" width="9.140625" style="21" customWidth="1"/>
    <col min="7907" max="7907" width="13.85546875" style="21" customWidth="1"/>
    <col min="7908" max="7908" width="13.42578125" style="21" customWidth="1"/>
    <col min="7909" max="8155" width="8.85546875" style="21"/>
    <col min="8156" max="8156" width="5" style="21" customWidth="1"/>
    <col min="8157" max="8157" width="33.42578125" style="21" customWidth="1"/>
    <col min="8158" max="8158" width="6.42578125" style="21" customWidth="1"/>
    <col min="8159" max="8159" width="29.42578125" style="21" customWidth="1"/>
    <col min="8160" max="8160" width="23.5703125" style="21" customWidth="1"/>
    <col min="8161" max="8161" width="8" style="21" customWidth="1"/>
    <col min="8162" max="8162" width="9.140625" style="21" customWidth="1"/>
    <col min="8163" max="8163" width="13.85546875" style="21" customWidth="1"/>
    <col min="8164" max="8164" width="13.42578125" style="21" customWidth="1"/>
    <col min="8165" max="8411" width="8.85546875" style="21"/>
    <col min="8412" max="8412" width="5" style="21" customWidth="1"/>
    <col min="8413" max="8413" width="33.42578125" style="21" customWidth="1"/>
    <col min="8414" max="8414" width="6.42578125" style="21" customWidth="1"/>
    <col min="8415" max="8415" width="29.42578125" style="21" customWidth="1"/>
    <col min="8416" max="8416" width="23.5703125" style="21" customWidth="1"/>
    <col min="8417" max="8417" width="8" style="21" customWidth="1"/>
    <col min="8418" max="8418" width="9.140625" style="21" customWidth="1"/>
    <col min="8419" max="8419" width="13.85546875" style="21" customWidth="1"/>
    <col min="8420" max="8420" width="13.42578125" style="21" customWidth="1"/>
    <col min="8421" max="8667" width="8.85546875" style="21"/>
    <col min="8668" max="8668" width="5" style="21" customWidth="1"/>
    <col min="8669" max="8669" width="33.42578125" style="21" customWidth="1"/>
    <col min="8670" max="8670" width="6.42578125" style="21" customWidth="1"/>
    <col min="8671" max="8671" width="29.42578125" style="21" customWidth="1"/>
    <col min="8672" max="8672" width="23.5703125" style="21" customWidth="1"/>
    <col min="8673" max="8673" width="8" style="21" customWidth="1"/>
    <col min="8674" max="8674" width="9.140625" style="21" customWidth="1"/>
    <col min="8675" max="8675" width="13.85546875" style="21" customWidth="1"/>
    <col min="8676" max="8676" width="13.42578125" style="21" customWidth="1"/>
    <col min="8677" max="8923" width="8.85546875" style="21"/>
    <col min="8924" max="8924" width="5" style="21" customWidth="1"/>
    <col min="8925" max="8925" width="33.42578125" style="21" customWidth="1"/>
    <col min="8926" max="8926" width="6.42578125" style="21" customWidth="1"/>
    <col min="8927" max="8927" width="29.42578125" style="21" customWidth="1"/>
    <col min="8928" max="8928" width="23.5703125" style="21" customWidth="1"/>
    <col min="8929" max="8929" width="8" style="21" customWidth="1"/>
    <col min="8930" max="8930" width="9.140625" style="21" customWidth="1"/>
    <col min="8931" max="8931" width="13.85546875" style="21" customWidth="1"/>
    <col min="8932" max="8932" width="13.42578125" style="21" customWidth="1"/>
    <col min="8933" max="9179" width="8.85546875" style="21"/>
    <col min="9180" max="9180" width="5" style="21" customWidth="1"/>
    <col min="9181" max="9181" width="33.42578125" style="21" customWidth="1"/>
    <col min="9182" max="9182" width="6.42578125" style="21" customWidth="1"/>
    <col min="9183" max="9183" width="29.42578125" style="21" customWidth="1"/>
    <col min="9184" max="9184" width="23.5703125" style="21" customWidth="1"/>
    <col min="9185" max="9185" width="8" style="21" customWidth="1"/>
    <col min="9186" max="9186" width="9.140625" style="21" customWidth="1"/>
    <col min="9187" max="9187" width="13.85546875" style="21" customWidth="1"/>
    <col min="9188" max="9188" width="13.42578125" style="21" customWidth="1"/>
    <col min="9189" max="9435" width="8.85546875" style="21"/>
    <col min="9436" max="9436" width="5" style="21" customWidth="1"/>
    <col min="9437" max="9437" width="33.42578125" style="21" customWidth="1"/>
    <col min="9438" max="9438" width="6.42578125" style="21" customWidth="1"/>
    <col min="9439" max="9439" width="29.42578125" style="21" customWidth="1"/>
    <col min="9440" max="9440" width="23.5703125" style="21" customWidth="1"/>
    <col min="9441" max="9441" width="8" style="21" customWidth="1"/>
    <col min="9442" max="9442" width="9.140625" style="21" customWidth="1"/>
    <col min="9443" max="9443" width="13.85546875" style="21" customWidth="1"/>
    <col min="9444" max="9444" width="13.42578125" style="21" customWidth="1"/>
    <col min="9445" max="9691" width="8.85546875" style="21"/>
    <col min="9692" max="9692" width="5" style="21" customWidth="1"/>
    <col min="9693" max="9693" width="33.42578125" style="21" customWidth="1"/>
    <col min="9694" max="9694" width="6.42578125" style="21" customWidth="1"/>
    <col min="9695" max="9695" width="29.42578125" style="21" customWidth="1"/>
    <col min="9696" max="9696" width="23.5703125" style="21" customWidth="1"/>
    <col min="9697" max="9697" width="8" style="21" customWidth="1"/>
    <col min="9698" max="9698" width="9.140625" style="21" customWidth="1"/>
    <col min="9699" max="9699" width="13.85546875" style="21" customWidth="1"/>
    <col min="9700" max="9700" width="13.42578125" style="21" customWidth="1"/>
    <col min="9701" max="9947" width="8.85546875" style="21"/>
    <col min="9948" max="9948" width="5" style="21" customWidth="1"/>
    <col min="9949" max="9949" width="33.42578125" style="21" customWidth="1"/>
    <col min="9950" max="9950" width="6.42578125" style="21" customWidth="1"/>
    <col min="9951" max="9951" width="29.42578125" style="21" customWidth="1"/>
    <col min="9952" max="9952" width="23.5703125" style="21" customWidth="1"/>
    <col min="9953" max="9953" width="8" style="21" customWidth="1"/>
    <col min="9954" max="9954" width="9.140625" style="21" customWidth="1"/>
    <col min="9955" max="9955" width="13.85546875" style="21" customWidth="1"/>
    <col min="9956" max="9956" width="13.42578125" style="21" customWidth="1"/>
    <col min="9957" max="10203" width="8.85546875" style="21"/>
    <col min="10204" max="10204" width="5" style="21" customWidth="1"/>
    <col min="10205" max="10205" width="33.42578125" style="21" customWidth="1"/>
    <col min="10206" max="10206" width="6.42578125" style="21" customWidth="1"/>
    <col min="10207" max="10207" width="29.42578125" style="21" customWidth="1"/>
    <col min="10208" max="10208" width="23.5703125" style="21" customWidth="1"/>
    <col min="10209" max="10209" width="8" style="21" customWidth="1"/>
    <col min="10210" max="10210" width="9.140625" style="21" customWidth="1"/>
    <col min="10211" max="10211" width="13.85546875" style="21" customWidth="1"/>
    <col min="10212" max="10212" width="13.42578125" style="21" customWidth="1"/>
    <col min="10213" max="10459" width="8.85546875" style="21"/>
    <col min="10460" max="10460" width="5" style="21" customWidth="1"/>
    <col min="10461" max="10461" width="33.42578125" style="21" customWidth="1"/>
    <col min="10462" max="10462" width="6.42578125" style="21" customWidth="1"/>
    <col min="10463" max="10463" width="29.42578125" style="21" customWidth="1"/>
    <col min="10464" max="10464" width="23.5703125" style="21" customWidth="1"/>
    <col min="10465" max="10465" width="8" style="21" customWidth="1"/>
    <col min="10466" max="10466" width="9.140625" style="21" customWidth="1"/>
    <col min="10467" max="10467" width="13.85546875" style="21" customWidth="1"/>
    <col min="10468" max="10468" width="13.42578125" style="21" customWidth="1"/>
    <col min="10469" max="10715" width="8.85546875" style="21"/>
    <col min="10716" max="10716" width="5" style="21" customWidth="1"/>
    <col min="10717" max="10717" width="33.42578125" style="21" customWidth="1"/>
    <col min="10718" max="10718" width="6.42578125" style="21" customWidth="1"/>
    <col min="10719" max="10719" width="29.42578125" style="21" customWidth="1"/>
    <col min="10720" max="10720" width="23.5703125" style="21" customWidth="1"/>
    <col min="10721" max="10721" width="8" style="21" customWidth="1"/>
    <col min="10722" max="10722" width="9.140625" style="21" customWidth="1"/>
    <col min="10723" max="10723" width="13.85546875" style="21" customWidth="1"/>
    <col min="10724" max="10724" width="13.42578125" style="21" customWidth="1"/>
    <col min="10725" max="10971" width="8.85546875" style="21"/>
    <col min="10972" max="10972" width="5" style="21" customWidth="1"/>
    <col min="10973" max="10973" width="33.42578125" style="21" customWidth="1"/>
    <col min="10974" max="10974" width="6.42578125" style="21" customWidth="1"/>
    <col min="10975" max="10975" width="29.42578125" style="21" customWidth="1"/>
    <col min="10976" max="10976" width="23.5703125" style="21" customWidth="1"/>
    <col min="10977" max="10977" width="8" style="21" customWidth="1"/>
    <col min="10978" max="10978" width="9.140625" style="21" customWidth="1"/>
    <col min="10979" max="10979" width="13.85546875" style="21" customWidth="1"/>
    <col min="10980" max="10980" width="13.42578125" style="21" customWidth="1"/>
    <col min="10981" max="11227" width="8.85546875" style="21"/>
    <col min="11228" max="11228" width="5" style="21" customWidth="1"/>
    <col min="11229" max="11229" width="33.42578125" style="21" customWidth="1"/>
    <col min="11230" max="11230" width="6.42578125" style="21" customWidth="1"/>
    <col min="11231" max="11231" width="29.42578125" style="21" customWidth="1"/>
    <col min="11232" max="11232" width="23.5703125" style="21" customWidth="1"/>
    <col min="11233" max="11233" width="8" style="21" customWidth="1"/>
    <col min="11234" max="11234" width="9.140625" style="21" customWidth="1"/>
    <col min="11235" max="11235" width="13.85546875" style="21" customWidth="1"/>
    <col min="11236" max="11236" width="13.42578125" style="21" customWidth="1"/>
    <col min="11237" max="11483" width="8.85546875" style="21"/>
    <col min="11484" max="11484" width="5" style="21" customWidth="1"/>
    <col min="11485" max="11485" width="33.42578125" style="21" customWidth="1"/>
    <col min="11486" max="11486" width="6.42578125" style="21" customWidth="1"/>
    <col min="11487" max="11487" width="29.42578125" style="21" customWidth="1"/>
    <col min="11488" max="11488" width="23.5703125" style="21" customWidth="1"/>
    <col min="11489" max="11489" width="8" style="21" customWidth="1"/>
    <col min="11490" max="11490" width="9.140625" style="21" customWidth="1"/>
    <col min="11491" max="11491" width="13.85546875" style="21" customWidth="1"/>
    <col min="11492" max="11492" width="13.42578125" style="21" customWidth="1"/>
    <col min="11493" max="11739" width="8.85546875" style="21"/>
    <col min="11740" max="11740" width="5" style="21" customWidth="1"/>
    <col min="11741" max="11741" width="33.42578125" style="21" customWidth="1"/>
    <col min="11742" max="11742" width="6.42578125" style="21" customWidth="1"/>
    <col min="11743" max="11743" width="29.42578125" style="21" customWidth="1"/>
    <col min="11744" max="11744" width="23.5703125" style="21" customWidth="1"/>
    <col min="11745" max="11745" width="8" style="21" customWidth="1"/>
    <col min="11746" max="11746" width="9.140625" style="21" customWidth="1"/>
    <col min="11747" max="11747" width="13.85546875" style="21" customWidth="1"/>
    <col min="11748" max="11748" width="13.42578125" style="21" customWidth="1"/>
    <col min="11749" max="11995" width="8.85546875" style="21"/>
    <col min="11996" max="11996" width="5" style="21" customWidth="1"/>
    <col min="11997" max="11997" width="33.42578125" style="21" customWidth="1"/>
    <col min="11998" max="11998" width="6.42578125" style="21" customWidth="1"/>
    <col min="11999" max="11999" width="29.42578125" style="21" customWidth="1"/>
    <col min="12000" max="12000" width="23.5703125" style="21" customWidth="1"/>
    <col min="12001" max="12001" width="8" style="21" customWidth="1"/>
    <col min="12002" max="12002" width="9.140625" style="21" customWidth="1"/>
    <col min="12003" max="12003" width="13.85546875" style="21" customWidth="1"/>
    <col min="12004" max="12004" width="13.42578125" style="21" customWidth="1"/>
    <col min="12005" max="12251" width="8.85546875" style="21"/>
    <col min="12252" max="12252" width="5" style="21" customWidth="1"/>
    <col min="12253" max="12253" width="33.42578125" style="21" customWidth="1"/>
    <col min="12254" max="12254" width="6.42578125" style="21" customWidth="1"/>
    <col min="12255" max="12255" width="29.42578125" style="21" customWidth="1"/>
    <col min="12256" max="12256" width="23.5703125" style="21" customWidth="1"/>
    <col min="12257" max="12257" width="8" style="21" customWidth="1"/>
    <col min="12258" max="12258" width="9.140625" style="21" customWidth="1"/>
    <col min="12259" max="12259" width="13.85546875" style="21" customWidth="1"/>
    <col min="12260" max="12260" width="13.42578125" style="21" customWidth="1"/>
    <col min="12261" max="12507" width="8.85546875" style="21"/>
    <col min="12508" max="12508" width="5" style="21" customWidth="1"/>
    <col min="12509" max="12509" width="33.42578125" style="21" customWidth="1"/>
    <col min="12510" max="12510" width="6.42578125" style="21" customWidth="1"/>
    <col min="12511" max="12511" width="29.42578125" style="21" customWidth="1"/>
    <col min="12512" max="12512" width="23.5703125" style="21" customWidth="1"/>
    <col min="12513" max="12513" width="8" style="21" customWidth="1"/>
    <col min="12514" max="12514" width="9.140625" style="21" customWidth="1"/>
    <col min="12515" max="12515" width="13.85546875" style="21" customWidth="1"/>
    <col min="12516" max="12516" width="13.42578125" style="21" customWidth="1"/>
    <col min="12517" max="12763" width="8.85546875" style="21"/>
    <col min="12764" max="12764" width="5" style="21" customWidth="1"/>
    <col min="12765" max="12765" width="33.42578125" style="21" customWidth="1"/>
    <col min="12766" max="12766" width="6.42578125" style="21" customWidth="1"/>
    <col min="12767" max="12767" width="29.42578125" style="21" customWidth="1"/>
    <col min="12768" max="12768" width="23.5703125" style="21" customWidth="1"/>
    <col min="12769" max="12769" width="8" style="21" customWidth="1"/>
    <col min="12770" max="12770" width="9.140625" style="21" customWidth="1"/>
    <col min="12771" max="12771" width="13.85546875" style="21" customWidth="1"/>
    <col min="12772" max="12772" width="13.42578125" style="21" customWidth="1"/>
    <col min="12773" max="13019" width="8.85546875" style="21"/>
    <col min="13020" max="13020" width="5" style="21" customWidth="1"/>
    <col min="13021" max="13021" width="33.42578125" style="21" customWidth="1"/>
    <col min="13022" max="13022" width="6.42578125" style="21" customWidth="1"/>
    <col min="13023" max="13023" width="29.42578125" style="21" customWidth="1"/>
    <col min="13024" max="13024" width="23.5703125" style="21" customWidth="1"/>
    <col min="13025" max="13025" width="8" style="21" customWidth="1"/>
    <col min="13026" max="13026" width="9.140625" style="21" customWidth="1"/>
    <col min="13027" max="13027" width="13.85546875" style="21" customWidth="1"/>
    <col min="13028" max="13028" width="13.42578125" style="21" customWidth="1"/>
    <col min="13029" max="13275" width="8.85546875" style="21"/>
    <col min="13276" max="13276" width="5" style="21" customWidth="1"/>
    <col min="13277" max="13277" width="33.42578125" style="21" customWidth="1"/>
    <col min="13278" max="13278" width="6.42578125" style="21" customWidth="1"/>
    <col min="13279" max="13279" width="29.42578125" style="21" customWidth="1"/>
    <col min="13280" max="13280" width="23.5703125" style="21" customWidth="1"/>
    <col min="13281" max="13281" width="8" style="21" customWidth="1"/>
    <col min="13282" max="13282" width="9.140625" style="21" customWidth="1"/>
    <col min="13283" max="13283" width="13.85546875" style="21" customWidth="1"/>
    <col min="13284" max="13284" width="13.42578125" style="21" customWidth="1"/>
    <col min="13285" max="13531" width="8.85546875" style="21"/>
    <col min="13532" max="13532" width="5" style="21" customWidth="1"/>
    <col min="13533" max="13533" width="33.42578125" style="21" customWidth="1"/>
    <col min="13534" max="13534" width="6.42578125" style="21" customWidth="1"/>
    <col min="13535" max="13535" width="29.42578125" style="21" customWidth="1"/>
    <col min="13536" max="13536" width="23.5703125" style="21" customWidth="1"/>
    <col min="13537" max="13537" width="8" style="21" customWidth="1"/>
    <col min="13538" max="13538" width="9.140625" style="21" customWidth="1"/>
    <col min="13539" max="13539" width="13.85546875" style="21" customWidth="1"/>
    <col min="13540" max="13540" width="13.42578125" style="21" customWidth="1"/>
    <col min="13541" max="13787" width="8.85546875" style="21"/>
    <col min="13788" max="13788" width="5" style="21" customWidth="1"/>
    <col min="13789" max="13789" width="33.42578125" style="21" customWidth="1"/>
    <col min="13790" max="13790" width="6.42578125" style="21" customWidth="1"/>
    <col min="13791" max="13791" width="29.42578125" style="21" customWidth="1"/>
    <col min="13792" max="13792" width="23.5703125" style="21" customWidth="1"/>
    <col min="13793" max="13793" width="8" style="21" customWidth="1"/>
    <col min="13794" max="13794" width="9.140625" style="21" customWidth="1"/>
    <col min="13795" max="13795" width="13.85546875" style="21" customWidth="1"/>
    <col min="13796" max="13796" width="13.42578125" style="21" customWidth="1"/>
    <col min="13797" max="14043" width="8.85546875" style="21"/>
    <col min="14044" max="14044" width="5" style="21" customWidth="1"/>
    <col min="14045" max="14045" width="33.42578125" style="21" customWidth="1"/>
    <col min="14046" max="14046" width="6.42578125" style="21" customWidth="1"/>
    <col min="14047" max="14047" width="29.42578125" style="21" customWidth="1"/>
    <col min="14048" max="14048" width="23.5703125" style="21" customWidth="1"/>
    <col min="14049" max="14049" width="8" style="21" customWidth="1"/>
    <col min="14050" max="14050" width="9.140625" style="21" customWidth="1"/>
    <col min="14051" max="14051" width="13.85546875" style="21" customWidth="1"/>
    <col min="14052" max="14052" width="13.42578125" style="21" customWidth="1"/>
    <col min="14053" max="14299" width="8.85546875" style="21"/>
    <col min="14300" max="14300" width="5" style="21" customWidth="1"/>
    <col min="14301" max="14301" width="33.42578125" style="21" customWidth="1"/>
    <col min="14302" max="14302" width="6.42578125" style="21" customWidth="1"/>
    <col min="14303" max="14303" width="29.42578125" style="21" customWidth="1"/>
    <col min="14304" max="14304" width="23.5703125" style="21" customWidth="1"/>
    <col min="14305" max="14305" width="8" style="21" customWidth="1"/>
    <col min="14306" max="14306" width="9.140625" style="21" customWidth="1"/>
    <col min="14307" max="14307" width="13.85546875" style="21" customWidth="1"/>
    <col min="14308" max="14308" width="13.42578125" style="21" customWidth="1"/>
    <col min="14309" max="14555" width="8.85546875" style="21"/>
    <col min="14556" max="14556" width="5" style="21" customWidth="1"/>
    <col min="14557" max="14557" width="33.42578125" style="21" customWidth="1"/>
    <col min="14558" max="14558" width="6.42578125" style="21" customWidth="1"/>
    <col min="14559" max="14559" width="29.42578125" style="21" customWidth="1"/>
    <col min="14560" max="14560" width="23.5703125" style="21" customWidth="1"/>
    <col min="14561" max="14561" width="8" style="21" customWidth="1"/>
    <col min="14562" max="14562" width="9.140625" style="21" customWidth="1"/>
    <col min="14563" max="14563" width="13.85546875" style="21" customWidth="1"/>
    <col min="14564" max="14564" width="13.42578125" style="21" customWidth="1"/>
    <col min="14565" max="14811" width="8.85546875" style="21"/>
    <col min="14812" max="14812" width="5" style="21" customWidth="1"/>
    <col min="14813" max="14813" width="33.42578125" style="21" customWidth="1"/>
    <col min="14814" max="14814" width="6.42578125" style="21" customWidth="1"/>
    <col min="14815" max="14815" width="29.42578125" style="21" customWidth="1"/>
    <col min="14816" max="14816" width="23.5703125" style="21" customWidth="1"/>
    <col min="14817" max="14817" width="8" style="21" customWidth="1"/>
    <col min="14818" max="14818" width="9.140625" style="21" customWidth="1"/>
    <col min="14819" max="14819" width="13.85546875" style="21" customWidth="1"/>
    <col min="14820" max="14820" width="13.42578125" style="21" customWidth="1"/>
    <col min="14821" max="15067" width="8.85546875" style="21"/>
    <col min="15068" max="15068" width="5" style="21" customWidth="1"/>
    <col min="15069" max="15069" width="33.42578125" style="21" customWidth="1"/>
    <col min="15070" max="15070" width="6.42578125" style="21" customWidth="1"/>
    <col min="15071" max="15071" width="29.42578125" style="21" customWidth="1"/>
    <col min="15072" max="15072" width="23.5703125" style="21" customWidth="1"/>
    <col min="15073" max="15073" width="8" style="21" customWidth="1"/>
    <col min="15074" max="15074" width="9.140625" style="21" customWidth="1"/>
    <col min="15075" max="15075" width="13.85546875" style="21" customWidth="1"/>
    <col min="15076" max="15076" width="13.42578125" style="21" customWidth="1"/>
    <col min="15077" max="15323" width="8.85546875" style="21"/>
    <col min="15324" max="15324" width="5" style="21" customWidth="1"/>
    <col min="15325" max="15325" width="33.42578125" style="21" customWidth="1"/>
    <col min="15326" max="15326" width="6.42578125" style="21" customWidth="1"/>
    <col min="15327" max="15327" width="29.42578125" style="21" customWidth="1"/>
    <col min="15328" max="15328" width="23.5703125" style="21" customWidth="1"/>
    <col min="15329" max="15329" width="8" style="21" customWidth="1"/>
    <col min="15330" max="15330" width="9.140625" style="21" customWidth="1"/>
    <col min="15331" max="15331" width="13.85546875" style="21" customWidth="1"/>
    <col min="15332" max="15332" width="13.42578125" style="21" customWidth="1"/>
    <col min="15333" max="15579" width="8.85546875" style="21"/>
    <col min="15580" max="15580" width="5" style="21" customWidth="1"/>
    <col min="15581" max="15581" width="33.42578125" style="21" customWidth="1"/>
    <col min="15582" max="15582" width="6.42578125" style="21" customWidth="1"/>
    <col min="15583" max="15583" width="29.42578125" style="21" customWidth="1"/>
    <col min="15584" max="15584" width="23.5703125" style="21" customWidth="1"/>
    <col min="15585" max="15585" width="8" style="21" customWidth="1"/>
    <col min="15586" max="15586" width="9.140625" style="21" customWidth="1"/>
    <col min="15587" max="15587" width="13.85546875" style="21" customWidth="1"/>
    <col min="15588" max="15588" width="13.42578125" style="21" customWidth="1"/>
    <col min="15589" max="15835" width="8.85546875" style="21"/>
    <col min="15836" max="15836" width="5" style="21" customWidth="1"/>
    <col min="15837" max="15837" width="33.42578125" style="21" customWidth="1"/>
    <col min="15838" max="15838" width="6.42578125" style="21" customWidth="1"/>
    <col min="15839" max="15839" width="29.42578125" style="21" customWidth="1"/>
    <col min="15840" max="15840" width="23.5703125" style="21" customWidth="1"/>
    <col min="15841" max="15841" width="8" style="21" customWidth="1"/>
    <col min="15842" max="15842" width="9.140625" style="21" customWidth="1"/>
    <col min="15843" max="15843" width="13.85546875" style="21" customWidth="1"/>
    <col min="15844" max="15844" width="13.42578125" style="21" customWidth="1"/>
    <col min="15845" max="16384" width="8.85546875" style="21"/>
  </cols>
  <sheetData>
    <row r="2" spans="2:19" s="2" customFormat="1" ht="42" customHeight="1" x14ac:dyDescent="0.25">
      <c r="B2" s="1"/>
      <c r="C2" s="1"/>
      <c r="D2" s="3" t="s">
        <v>52</v>
      </c>
      <c r="I2" s="1"/>
      <c r="J2" s="1"/>
      <c r="K2" s="146"/>
      <c r="L2" s="1"/>
      <c r="M2" s="98"/>
      <c r="N2" s="98"/>
      <c r="O2" s="70"/>
      <c r="P2" s="70"/>
    </row>
    <row r="3" spans="2:19" s="4" customFormat="1" ht="42" customHeight="1" x14ac:dyDescent="0.25">
      <c r="C3" s="5"/>
      <c r="D3" s="7" t="s">
        <v>119</v>
      </c>
      <c r="E3" s="7"/>
      <c r="F3" s="6"/>
      <c r="G3" s="6"/>
      <c r="H3" s="8"/>
      <c r="I3" s="6"/>
      <c r="J3" s="6"/>
      <c r="K3" s="147"/>
      <c r="L3" s="63"/>
      <c r="M3" s="94"/>
      <c r="N3" s="94"/>
      <c r="O3" s="71"/>
      <c r="P3" s="71"/>
    </row>
    <row r="4" spans="2:19" s="4" customFormat="1" ht="11.1" customHeight="1" x14ac:dyDescent="0.25">
      <c r="C4" s="5"/>
      <c r="D4" s="6"/>
      <c r="E4" s="6"/>
      <c r="F4" s="6"/>
      <c r="G4" s="6"/>
      <c r="H4" s="6"/>
      <c r="I4" s="6"/>
      <c r="J4" s="6"/>
      <c r="K4" s="147"/>
      <c r="L4" s="63"/>
      <c r="M4" s="94"/>
      <c r="N4" s="94"/>
      <c r="O4" s="71"/>
      <c r="P4" s="71"/>
    </row>
    <row r="5" spans="2:19" s="11" customFormat="1" ht="47.25" x14ac:dyDescent="0.25">
      <c r="B5" s="9" t="s">
        <v>0</v>
      </c>
      <c r="C5" s="10" t="s">
        <v>1</v>
      </c>
      <c r="D5" s="10" t="s">
        <v>2</v>
      </c>
      <c r="E5" s="10" t="s">
        <v>3</v>
      </c>
      <c r="F5" s="10" t="s">
        <v>4</v>
      </c>
      <c r="G5" s="10" t="s">
        <v>5</v>
      </c>
      <c r="H5" s="53" t="s">
        <v>6</v>
      </c>
      <c r="I5" s="10" t="s">
        <v>7</v>
      </c>
      <c r="J5" s="10" t="s">
        <v>8</v>
      </c>
      <c r="K5" s="148" t="s">
        <v>9</v>
      </c>
      <c r="L5" s="10" t="s">
        <v>10</v>
      </c>
      <c r="M5" s="95" t="s">
        <v>11</v>
      </c>
      <c r="N5" s="95" t="s">
        <v>61</v>
      </c>
      <c r="O5" s="72" t="s">
        <v>53</v>
      </c>
      <c r="P5" s="72" t="s">
        <v>82</v>
      </c>
    </row>
    <row r="6" spans="2:19" s="12" customFormat="1" ht="24" customHeight="1" thickBot="1" x14ac:dyDescent="0.3">
      <c r="B6" s="46"/>
      <c r="C6" s="47" t="s">
        <v>12</v>
      </c>
      <c r="D6" s="48">
        <v>0.3</v>
      </c>
      <c r="E6" s="49"/>
      <c r="F6" s="50"/>
      <c r="G6" s="50"/>
      <c r="H6" s="54"/>
      <c r="I6" s="50"/>
      <c r="J6" s="51"/>
      <c r="K6" s="149"/>
      <c r="L6" s="64"/>
      <c r="M6" s="96">
        <f>SUM(M7:M11)*D6</f>
        <v>0.24578310122879626</v>
      </c>
      <c r="N6" s="96"/>
      <c r="O6" s="73"/>
      <c r="P6" s="73" t="e">
        <f>SUM(P7:P10)*#REF!</f>
        <v>#REF!</v>
      </c>
    </row>
    <row r="7" spans="2:19" s="55" customFormat="1" ht="45" customHeight="1" x14ac:dyDescent="0.25">
      <c r="B7" s="26">
        <v>1</v>
      </c>
      <c r="C7" s="13" t="s">
        <v>142</v>
      </c>
      <c r="D7" s="27">
        <v>0.25</v>
      </c>
      <c r="E7" s="28" t="s">
        <v>13</v>
      </c>
      <c r="F7" s="29" t="s">
        <v>128</v>
      </c>
      <c r="G7" s="30" t="s">
        <v>73</v>
      </c>
      <c r="H7" s="31" t="s">
        <v>93</v>
      </c>
      <c r="I7" s="32" t="s">
        <v>14</v>
      </c>
      <c r="J7" s="138">
        <v>0.44900000000000001</v>
      </c>
      <c r="K7" s="138">
        <v>0.33400000000000002</v>
      </c>
      <c r="L7" s="108">
        <f>K7/J7</f>
        <v>0.74387527839643652</v>
      </c>
      <c r="M7" s="159">
        <f>D7*L7</f>
        <v>0.18596881959910913</v>
      </c>
      <c r="N7" s="99" t="s">
        <v>72</v>
      </c>
      <c r="O7" s="74" t="s">
        <v>88</v>
      </c>
      <c r="P7" s="74"/>
    </row>
    <row r="8" spans="2:19" s="55" customFormat="1" ht="48.75" customHeight="1" x14ac:dyDescent="0.25">
      <c r="B8" s="26">
        <v>2</v>
      </c>
      <c r="C8" s="13" t="s">
        <v>143</v>
      </c>
      <c r="D8" s="27">
        <v>0.2</v>
      </c>
      <c r="E8" s="28" t="s">
        <v>15</v>
      </c>
      <c r="F8" s="29" t="s">
        <v>129</v>
      </c>
      <c r="G8" s="30" t="s">
        <v>73</v>
      </c>
      <c r="H8" s="31" t="s">
        <v>93</v>
      </c>
      <c r="I8" s="32" t="s">
        <v>14</v>
      </c>
      <c r="J8" s="138">
        <v>0.45700000000000002</v>
      </c>
      <c r="K8" s="138">
        <v>0.30599999999999999</v>
      </c>
      <c r="L8" s="108">
        <f t="shared" ref="L8:L10" si="0">K8/J8</f>
        <v>0.66958424507658643</v>
      </c>
      <c r="M8" s="159">
        <f t="shared" ref="M8:M11" si="1">D8*L8</f>
        <v>0.13391684901531728</v>
      </c>
      <c r="N8" s="99" t="s">
        <v>66</v>
      </c>
      <c r="O8" s="75" t="s">
        <v>89</v>
      </c>
      <c r="P8" s="75"/>
    </row>
    <row r="9" spans="2:19" s="55" customFormat="1" ht="31.5" x14ac:dyDescent="0.25">
      <c r="B9" s="26">
        <v>3</v>
      </c>
      <c r="C9" s="14" t="s">
        <v>144</v>
      </c>
      <c r="D9" s="34">
        <v>0.25</v>
      </c>
      <c r="E9" s="35" t="s">
        <v>16</v>
      </c>
      <c r="F9" s="29" t="s">
        <v>131</v>
      </c>
      <c r="G9" s="30" t="s">
        <v>73</v>
      </c>
      <c r="H9" s="31" t="s">
        <v>93</v>
      </c>
      <c r="I9" s="32" t="s">
        <v>14</v>
      </c>
      <c r="J9" s="138">
        <v>0.55500000000000005</v>
      </c>
      <c r="K9" s="138">
        <v>0.55500000000000005</v>
      </c>
      <c r="L9" s="108">
        <f t="shared" si="0"/>
        <v>1</v>
      </c>
      <c r="M9" s="159">
        <f t="shared" si="1"/>
        <v>0.25</v>
      </c>
      <c r="N9" s="99" t="s">
        <v>65</v>
      </c>
      <c r="O9" s="76" t="s">
        <v>90</v>
      </c>
      <c r="P9" s="76"/>
    </row>
    <row r="10" spans="2:19" s="55" customFormat="1" ht="47.25" x14ac:dyDescent="0.25">
      <c r="B10" s="26">
        <v>4</v>
      </c>
      <c r="C10" s="15" t="s">
        <v>145</v>
      </c>
      <c r="D10" s="34">
        <v>0.15</v>
      </c>
      <c r="E10" s="35" t="s">
        <v>17</v>
      </c>
      <c r="F10" s="29" t="s">
        <v>130</v>
      </c>
      <c r="G10" s="30" t="s">
        <v>73</v>
      </c>
      <c r="H10" s="31" t="s">
        <v>93</v>
      </c>
      <c r="I10" s="32" t="s">
        <v>18</v>
      </c>
      <c r="J10" s="144" t="s">
        <v>127</v>
      </c>
      <c r="K10" s="138">
        <v>0.26900000000000002</v>
      </c>
      <c r="L10" s="108">
        <f t="shared" si="0"/>
        <v>0.60997732426303863</v>
      </c>
      <c r="M10" s="159">
        <f t="shared" si="1"/>
        <v>9.1496598639455792E-2</v>
      </c>
      <c r="N10" s="99" t="s">
        <v>67</v>
      </c>
      <c r="O10" s="77" t="s">
        <v>91</v>
      </c>
      <c r="P10" s="77"/>
    </row>
    <row r="11" spans="2:19" s="55" customFormat="1" ht="32.25" thickBot="1" x14ac:dyDescent="0.3">
      <c r="B11" s="26">
        <v>5</v>
      </c>
      <c r="C11" s="56" t="s">
        <v>132</v>
      </c>
      <c r="D11" s="37">
        <v>0.15</v>
      </c>
      <c r="E11" s="38" t="s">
        <v>19</v>
      </c>
      <c r="F11" s="29" t="s">
        <v>133</v>
      </c>
      <c r="G11" s="30" t="s">
        <v>73</v>
      </c>
      <c r="H11" s="39" t="s">
        <v>20</v>
      </c>
      <c r="I11" s="32" t="s">
        <v>14</v>
      </c>
      <c r="J11" s="145">
        <v>8.0000000000000002E-3</v>
      </c>
      <c r="K11" s="109">
        <v>7.6E-3</v>
      </c>
      <c r="L11" s="108">
        <f>J11/K11</f>
        <v>1.0526315789473684</v>
      </c>
      <c r="M11" s="159">
        <f t="shared" si="1"/>
        <v>0.15789473684210525</v>
      </c>
      <c r="N11" s="102" t="s">
        <v>68</v>
      </c>
      <c r="O11" s="78" t="s">
        <v>92</v>
      </c>
      <c r="P11" s="78"/>
      <c r="Q11" s="55" t="s">
        <v>60</v>
      </c>
    </row>
    <row r="12" spans="2:19" s="61" customFormat="1" ht="24" customHeight="1" thickBot="1" x14ac:dyDescent="0.3">
      <c r="B12" s="57"/>
      <c r="C12" s="58" t="s">
        <v>21</v>
      </c>
      <c r="D12" s="52">
        <v>0.25</v>
      </c>
      <c r="E12" s="54"/>
      <c r="F12" s="59"/>
      <c r="G12" s="59"/>
      <c r="H12" s="54"/>
      <c r="I12" s="59"/>
      <c r="J12" s="60"/>
      <c r="K12" s="151"/>
      <c r="L12" s="66"/>
      <c r="M12" s="167">
        <f>SUM(M13:M18)*D12</f>
        <v>0.2545924603174603</v>
      </c>
      <c r="N12" s="96"/>
      <c r="O12" s="73"/>
      <c r="P12" s="73" t="e">
        <f>SUM(P13:P24)*#REF!</f>
        <v>#REF!</v>
      </c>
    </row>
    <row r="13" spans="2:19" s="55" customFormat="1" ht="48.75" customHeight="1" x14ac:dyDescent="0.25">
      <c r="B13" s="26">
        <v>1</v>
      </c>
      <c r="C13" s="13" t="s">
        <v>111</v>
      </c>
      <c r="D13" s="27">
        <v>0.2</v>
      </c>
      <c r="E13" s="28" t="s">
        <v>22</v>
      </c>
      <c r="F13" s="134" t="s">
        <v>112</v>
      </c>
      <c r="G13" s="30" t="s">
        <v>73</v>
      </c>
      <c r="H13" s="31" t="s">
        <v>63</v>
      </c>
      <c r="I13" s="32" t="s">
        <v>14</v>
      </c>
      <c r="J13" s="33">
        <v>0.6</v>
      </c>
      <c r="K13" s="160">
        <v>0.72</v>
      </c>
      <c r="L13" s="145">
        <f>K13/J13</f>
        <v>1.2</v>
      </c>
      <c r="M13" s="100">
        <f>L13*D13</f>
        <v>0.24</v>
      </c>
      <c r="N13" s="100" t="s">
        <v>76</v>
      </c>
      <c r="O13" s="74" t="s">
        <v>54</v>
      </c>
      <c r="P13" s="74"/>
    </row>
    <row r="14" spans="2:19" s="55" customFormat="1" ht="47.25" x14ac:dyDescent="0.25">
      <c r="B14" s="26">
        <v>2</v>
      </c>
      <c r="C14" s="13" t="s">
        <v>95</v>
      </c>
      <c r="D14" s="27">
        <v>0.2</v>
      </c>
      <c r="E14" s="40" t="s">
        <v>85</v>
      </c>
      <c r="F14" s="29" t="s">
        <v>96</v>
      </c>
      <c r="G14" s="30" t="s">
        <v>74</v>
      </c>
      <c r="H14" s="31" t="s">
        <v>63</v>
      </c>
      <c r="I14" s="32" t="s">
        <v>14</v>
      </c>
      <c r="J14" s="121">
        <v>0.28000000000000003</v>
      </c>
      <c r="K14" s="115">
        <v>0.22500000000000001</v>
      </c>
      <c r="L14" s="145">
        <f t="shared" ref="L14:L18" si="2">K14/J14</f>
        <v>0.80357142857142849</v>
      </c>
      <c r="M14" s="100">
        <f t="shared" ref="M14:M18" si="3">L14*D14</f>
        <v>0.1607142857142857</v>
      </c>
      <c r="N14" s="100" t="s">
        <v>86</v>
      </c>
      <c r="O14" s="78">
        <v>0.22</v>
      </c>
      <c r="P14" s="131" t="s">
        <v>106</v>
      </c>
    </row>
    <row r="15" spans="2:19" s="55" customFormat="1" ht="47.25" x14ac:dyDescent="0.25">
      <c r="B15" s="26">
        <v>3</v>
      </c>
      <c r="C15" s="13" t="s">
        <v>84</v>
      </c>
      <c r="D15" s="27">
        <v>0.2</v>
      </c>
      <c r="E15" s="40" t="s">
        <v>85</v>
      </c>
      <c r="F15" s="29" t="s">
        <v>108</v>
      </c>
      <c r="G15" s="30" t="s">
        <v>74</v>
      </c>
      <c r="H15" s="31" t="s">
        <v>63</v>
      </c>
      <c r="I15" s="32" t="s">
        <v>14</v>
      </c>
      <c r="J15" s="121">
        <v>0.25</v>
      </c>
      <c r="K15" s="115">
        <v>0.317</v>
      </c>
      <c r="L15" s="145">
        <f t="shared" si="2"/>
        <v>1.268</v>
      </c>
      <c r="M15" s="100">
        <f t="shared" si="3"/>
        <v>0.25359999999999999</v>
      </c>
      <c r="N15" s="100" t="s">
        <v>86</v>
      </c>
      <c r="O15" s="78">
        <v>0.21</v>
      </c>
      <c r="P15" s="131" t="s">
        <v>105</v>
      </c>
    </row>
    <row r="16" spans="2:19" s="55" customFormat="1" ht="55.5" customHeight="1" x14ac:dyDescent="0.25">
      <c r="B16" s="26">
        <v>4</v>
      </c>
      <c r="C16" s="15" t="s">
        <v>120</v>
      </c>
      <c r="D16" s="34">
        <v>0.1</v>
      </c>
      <c r="E16" s="35" t="s">
        <v>34</v>
      </c>
      <c r="F16" s="62" t="s">
        <v>121</v>
      </c>
      <c r="G16" s="30" t="s">
        <v>73</v>
      </c>
      <c r="H16" s="31" t="s">
        <v>63</v>
      </c>
      <c r="I16" s="32" t="s">
        <v>14</v>
      </c>
      <c r="J16" s="33">
        <v>0.28000000000000003</v>
      </c>
      <c r="K16" s="161">
        <v>0.20300000000000001</v>
      </c>
      <c r="L16" s="145">
        <f t="shared" si="2"/>
        <v>0.72499999999999998</v>
      </c>
      <c r="M16" s="100">
        <f>L16*D16</f>
        <v>7.2499999999999995E-2</v>
      </c>
      <c r="N16" s="103" t="s">
        <v>70</v>
      </c>
      <c r="O16" s="77">
        <v>0.55000000000000004</v>
      </c>
      <c r="Q16" s="110" t="e">
        <f>+(O16-#REF!)/O16</f>
        <v>#REF!</v>
      </c>
      <c r="R16" s="55" t="e">
        <f>#REF!*0.4</f>
        <v>#REF!</v>
      </c>
      <c r="S16" s="55" t="e">
        <f>#REF!+R16</f>
        <v>#REF!</v>
      </c>
    </row>
    <row r="17" spans="2:19" s="55" customFormat="1" ht="47.25" x14ac:dyDescent="0.25">
      <c r="B17" s="26">
        <v>5</v>
      </c>
      <c r="C17" s="13" t="s">
        <v>100</v>
      </c>
      <c r="D17" s="27">
        <v>0.2</v>
      </c>
      <c r="E17" s="40" t="s">
        <v>23</v>
      </c>
      <c r="F17" s="29" t="s">
        <v>46</v>
      </c>
      <c r="G17" s="30" t="s">
        <v>73</v>
      </c>
      <c r="H17" s="31" t="s">
        <v>49</v>
      </c>
      <c r="I17" s="32" t="s">
        <v>24</v>
      </c>
      <c r="J17" s="68">
        <v>4.5</v>
      </c>
      <c r="K17" s="163">
        <v>4.3099999999999996</v>
      </c>
      <c r="L17" s="145">
        <f t="shared" si="2"/>
        <v>0.95777777777777773</v>
      </c>
      <c r="M17" s="100">
        <f t="shared" si="3"/>
        <v>0.19155555555555556</v>
      </c>
      <c r="N17" s="102" t="s">
        <v>87</v>
      </c>
      <c r="O17" s="130">
        <v>4.53</v>
      </c>
      <c r="P17" s="78"/>
    </row>
    <row r="18" spans="2:19" s="55" customFormat="1" ht="48" thickBot="1" x14ac:dyDescent="0.3">
      <c r="B18" s="26">
        <v>6</v>
      </c>
      <c r="C18" s="14" t="s">
        <v>25</v>
      </c>
      <c r="D18" s="34">
        <v>0.1</v>
      </c>
      <c r="E18" s="40" t="s">
        <v>26</v>
      </c>
      <c r="F18" s="29" t="s">
        <v>62</v>
      </c>
      <c r="G18" s="30" t="s">
        <v>73</v>
      </c>
      <c r="H18" s="31" t="s">
        <v>49</v>
      </c>
      <c r="I18" s="32" t="s">
        <v>24</v>
      </c>
      <c r="J18" s="68">
        <v>4</v>
      </c>
      <c r="K18" s="152">
        <v>4</v>
      </c>
      <c r="L18" s="145">
        <f t="shared" si="2"/>
        <v>1</v>
      </c>
      <c r="M18" s="100">
        <f t="shared" si="3"/>
        <v>0.1</v>
      </c>
      <c r="N18" s="99" t="s">
        <v>64</v>
      </c>
      <c r="O18" s="79">
        <v>3.72</v>
      </c>
      <c r="P18" s="79"/>
    </row>
    <row r="19" spans="2:19" s="61" customFormat="1" ht="27.75" customHeight="1" thickBot="1" x14ac:dyDescent="0.3">
      <c r="B19" s="57"/>
      <c r="C19" s="58" t="s">
        <v>29</v>
      </c>
      <c r="D19" s="52">
        <v>0.25</v>
      </c>
      <c r="E19" s="54"/>
      <c r="F19" s="59"/>
      <c r="G19" s="59"/>
      <c r="H19" s="54"/>
      <c r="I19" s="59"/>
      <c r="J19" s="60"/>
      <c r="K19" s="151"/>
      <c r="L19" s="66"/>
      <c r="M19" s="96">
        <f>SUM(M20:M25)*D19</f>
        <v>0.26968180401192732</v>
      </c>
      <c r="N19" s="96"/>
      <c r="O19" s="73"/>
      <c r="P19" s="73" t="e">
        <f>SUM(P20:P22)*#REF!</f>
        <v>#REF!</v>
      </c>
    </row>
    <row r="20" spans="2:19" s="55" customFormat="1" ht="47.25" x14ac:dyDescent="0.25">
      <c r="B20" s="26">
        <v>1</v>
      </c>
      <c r="C20" s="13" t="s">
        <v>113</v>
      </c>
      <c r="D20" s="27">
        <v>0.2</v>
      </c>
      <c r="E20" s="28" t="s">
        <v>30</v>
      </c>
      <c r="F20" s="29" t="s">
        <v>114</v>
      </c>
      <c r="G20" s="30" t="s">
        <v>73</v>
      </c>
      <c r="H20" s="31" t="s">
        <v>63</v>
      </c>
      <c r="I20" s="32" t="s">
        <v>31</v>
      </c>
      <c r="J20" s="136">
        <v>1600</v>
      </c>
      <c r="K20" s="153">
        <v>1740</v>
      </c>
      <c r="L20" s="65">
        <f>K20/J20</f>
        <v>1.0874999999999999</v>
      </c>
      <c r="M20" s="159">
        <f>L20*D20</f>
        <v>0.2175</v>
      </c>
      <c r="N20" s="100" t="s">
        <v>77</v>
      </c>
      <c r="O20" s="80">
        <v>1503</v>
      </c>
      <c r="P20" s="80"/>
    </row>
    <row r="21" spans="2:19" s="55" customFormat="1" ht="47.25" x14ac:dyDescent="0.25">
      <c r="B21" s="26">
        <v>2</v>
      </c>
      <c r="C21" s="13" t="s">
        <v>146</v>
      </c>
      <c r="D21" s="27">
        <v>0.2</v>
      </c>
      <c r="E21" s="28" t="s">
        <v>32</v>
      </c>
      <c r="F21" s="29" t="s">
        <v>136</v>
      </c>
      <c r="G21" s="30" t="s">
        <v>73</v>
      </c>
      <c r="H21" s="31" t="s">
        <v>63</v>
      </c>
      <c r="I21" s="32" t="s">
        <v>14</v>
      </c>
      <c r="J21" s="33">
        <v>0.8</v>
      </c>
      <c r="K21" s="111">
        <v>0.84</v>
      </c>
      <c r="L21" s="65">
        <f t="shared" ref="L21:L24" si="4">K21/J21</f>
        <v>1.0499999999999998</v>
      </c>
      <c r="M21" s="159">
        <f t="shared" ref="M21:M24" si="5">L21*D21</f>
        <v>0.20999999999999996</v>
      </c>
      <c r="N21" s="100" t="s">
        <v>69</v>
      </c>
      <c r="O21" s="81" t="s">
        <v>55</v>
      </c>
      <c r="Q21" s="55" t="s">
        <v>56</v>
      </c>
    </row>
    <row r="22" spans="2:19" s="55" customFormat="1" ht="60" customHeight="1" x14ac:dyDescent="0.25">
      <c r="B22" s="26">
        <v>3</v>
      </c>
      <c r="C22" s="140" t="s">
        <v>115</v>
      </c>
      <c r="D22" s="141">
        <v>0.2</v>
      </c>
      <c r="E22" s="142" t="s">
        <v>33</v>
      </c>
      <c r="F22" s="143" t="s">
        <v>116</v>
      </c>
      <c r="G22" s="30" t="s">
        <v>73</v>
      </c>
      <c r="H22" s="31" t="s">
        <v>63</v>
      </c>
      <c r="I22" s="32" t="s">
        <v>14</v>
      </c>
      <c r="J22" s="33">
        <v>0.17</v>
      </c>
      <c r="K22" s="111">
        <v>0.22</v>
      </c>
      <c r="L22" s="65">
        <f t="shared" si="4"/>
        <v>1.2941176470588234</v>
      </c>
      <c r="M22" s="159">
        <f t="shared" si="5"/>
        <v>0.25882352941176467</v>
      </c>
      <c r="N22" s="103" t="s">
        <v>70</v>
      </c>
      <c r="O22" s="82">
        <v>1382</v>
      </c>
      <c r="Q22" s="110" t="e">
        <f>+(O22-#REF!)/O22</f>
        <v>#REF!</v>
      </c>
      <c r="R22" s="55" t="e">
        <f>#REF!*0.4</f>
        <v>#REF!</v>
      </c>
      <c r="S22" s="55" t="e">
        <f>R22+#REF!</f>
        <v>#REF!</v>
      </c>
    </row>
    <row r="23" spans="2:19" s="55" customFormat="1" ht="54" customHeight="1" x14ac:dyDescent="0.25">
      <c r="B23" s="26">
        <v>4</v>
      </c>
      <c r="C23" s="120" t="s">
        <v>35</v>
      </c>
      <c r="D23" s="27">
        <v>0.1</v>
      </c>
      <c r="E23" s="38" t="s">
        <v>36</v>
      </c>
      <c r="F23" s="29" t="s">
        <v>101</v>
      </c>
      <c r="G23" s="30" t="s">
        <v>125</v>
      </c>
      <c r="H23" s="31" t="s">
        <v>63</v>
      </c>
      <c r="I23" s="32" t="s">
        <v>14</v>
      </c>
      <c r="J23" s="69">
        <v>4.0000000000000001E-3</v>
      </c>
      <c r="K23" s="133">
        <v>3.0999999999999999E-3</v>
      </c>
      <c r="L23" s="65">
        <f>J23/K23</f>
        <v>1.2903225806451613</v>
      </c>
      <c r="M23" s="159">
        <f t="shared" si="5"/>
        <v>0.12903225806451613</v>
      </c>
      <c r="N23" s="118" t="s">
        <v>83</v>
      </c>
      <c r="O23" s="83">
        <v>4.5999999999999999E-3</v>
      </c>
    </row>
    <row r="24" spans="2:19" s="55" customFormat="1" ht="31.5" x14ac:dyDescent="0.25">
      <c r="B24" s="26">
        <v>5</v>
      </c>
      <c r="C24" s="15" t="s">
        <v>134</v>
      </c>
      <c r="D24" s="34">
        <v>0.2</v>
      </c>
      <c r="E24" s="40" t="s">
        <v>27</v>
      </c>
      <c r="F24" s="29" t="s">
        <v>135</v>
      </c>
      <c r="G24" s="30" t="s">
        <v>125</v>
      </c>
      <c r="H24" s="31" t="s">
        <v>49</v>
      </c>
      <c r="I24" s="32" t="s">
        <v>24</v>
      </c>
      <c r="J24" s="68">
        <v>4.2</v>
      </c>
      <c r="K24" s="165">
        <v>4.17</v>
      </c>
      <c r="L24" s="65">
        <f t="shared" si="4"/>
        <v>0.99285714285714277</v>
      </c>
      <c r="M24" s="159">
        <f t="shared" si="5"/>
        <v>0.19857142857142857</v>
      </c>
      <c r="N24" s="99" t="s">
        <v>64</v>
      </c>
      <c r="O24" s="79">
        <v>4</v>
      </c>
    </row>
    <row r="25" spans="2:19" s="55" customFormat="1" ht="95.25" thickBot="1" x14ac:dyDescent="0.3">
      <c r="B25" s="26">
        <v>6</v>
      </c>
      <c r="C25" s="13" t="s">
        <v>118</v>
      </c>
      <c r="D25" s="27">
        <v>0.1</v>
      </c>
      <c r="E25" s="40" t="s">
        <v>117</v>
      </c>
      <c r="F25" s="29" t="s">
        <v>138</v>
      </c>
      <c r="G25" s="30" t="s">
        <v>73</v>
      </c>
      <c r="H25" s="31" t="s">
        <v>49</v>
      </c>
      <c r="I25" s="32" t="s">
        <v>28</v>
      </c>
      <c r="J25" s="114" t="s">
        <v>109</v>
      </c>
      <c r="K25" s="154" t="s">
        <v>137</v>
      </c>
      <c r="L25" s="164">
        <v>0.64800000000000002</v>
      </c>
      <c r="M25" s="159">
        <f>L25*D25</f>
        <v>6.480000000000001E-2</v>
      </c>
      <c r="N25" s="101" t="s">
        <v>78</v>
      </c>
      <c r="O25" s="75"/>
      <c r="P25" s="75"/>
      <c r="Q25" s="55" t="s">
        <v>58</v>
      </c>
    </row>
    <row r="26" spans="2:19" s="61" customFormat="1" ht="18.95" customHeight="1" thickBot="1" x14ac:dyDescent="0.3">
      <c r="B26" s="57"/>
      <c r="C26" s="58" t="s">
        <v>37</v>
      </c>
      <c r="D26" s="52">
        <v>0.2</v>
      </c>
      <c r="E26" s="54"/>
      <c r="F26" s="59"/>
      <c r="G26" s="59"/>
      <c r="H26" s="54"/>
      <c r="I26" s="59"/>
      <c r="J26" s="60"/>
      <c r="K26" s="151"/>
      <c r="L26" s="66"/>
      <c r="M26" s="96">
        <f>SUM(M27:M31)*D26</f>
        <v>0.19818994708994711</v>
      </c>
      <c r="N26" s="96"/>
      <c r="O26" s="73"/>
      <c r="P26" s="73" t="e">
        <f>SUM(P27:P27)*#REF!</f>
        <v>#REF!</v>
      </c>
    </row>
    <row r="27" spans="2:19" s="55" customFormat="1" ht="31.5" x14ac:dyDescent="0.25">
      <c r="B27" s="26">
        <v>1</v>
      </c>
      <c r="C27" s="139" t="s">
        <v>122</v>
      </c>
      <c r="D27" s="27">
        <v>0.2</v>
      </c>
      <c r="E27" s="28" t="s">
        <v>38</v>
      </c>
      <c r="F27" s="137" t="s">
        <v>147</v>
      </c>
      <c r="G27" s="30" t="s">
        <v>125</v>
      </c>
      <c r="H27" s="31" t="s">
        <v>50</v>
      </c>
      <c r="I27" s="32" t="s">
        <v>14</v>
      </c>
      <c r="J27" s="135">
        <v>0.28000000000000003</v>
      </c>
      <c r="K27" s="166">
        <v>0.13489999999999999</v>
      </c>
      <c r="L27" s="65">
        <f>K27/J27</f>
        <v>0.48178571428571421</v>
      </c>
      <c r="M27" s="159">
        <f>L27*D27</f>
        <v>9.635714285714285E-2</v>
      </c>
      <c r="N27" s="100" t="s">
        <v>79</v>
      </c>
      <c r="O27" s="84">
        <f>662/784</f>
        <v>0.84438775510204078</v>
      </c>
      <c r="Q27" s="55">
        <f>1115 -(239+61+30+1)</f>
        <v>784</v>
      </c>
      <c r="R27" s="55" t="s">
        <v>57</v>
      </c>
    </row>
    <row r="28" spans="2:19" s="55" customFormat="1" ht="63" x14ac:dyDescent="0.25">
      <c r="B28" s="26">
        <v>2</v>
      </c>
      <c r="C28" s="117" t="s">
        <v>123</v>
      </c>
      <c r="D28" s="34">
        <v>0.2</v>
      </c>
      <c r="E28" s="38" t="s">
        <v>51</v>
      </c>
      <c r="F28" s="129" t="s">
        <v>124</v>
      </c>
      <c r="G28" s="30" t="s">
        <v>125</v>
      </c>
      <c r="H28" s="31" t="s">
        <v>94</v>
      </c>
      <c r="I28" s="32" t="s">
        <v>28</v>
      </c>
      <c r="J28" s="36">
        <v>13</v>
      </c>
      <c r="K28" s="162" t="s">
        <v>140</v>
      </c>
      <c r="L28" s="65">
        <v>0.94</v>
      </c>
      <c r="M28" s="159">
        <f t="shared" ref="M28:M30" si="6">L28*D28</f>
        <v>0.188</v>
      </c>
      <c r="N28" s="116" t="s">
        <v>80</v>
      </c>
      <c r="O28" s="85" t="s">
        <v>107</v>
      </c>
      <c r="P28" s="85"/>
      <c r="Q28" s="55" t="s">
        <v>139</v>
      </c>
    </row>
    <row r="29" spans="2:19" s="55" customFormat="1" ht="250.5" customHeight="1" x14ac:dyDescent="0.25">
      <c r="B29" s="26">
        <v>3</v>
      </c>
      <c r="C29" s="117" t="s">
        <v>126</v>
      </c>
      <c r="D29" s="34">
        <v>0.2</v>
      </c>
      <c r="E29" s="35" t="s">
        <v>48</v>
      </c>
      <c r="F29" s="129" t="s">
        <v>110</v>
      </c>
      <c r="G29" s="30" t="s">
        <v>125</v>
      </c>
      <c r="H29" s="123" t="s">
        <v>63</v>
      </c>
      <c r="I29" s="32" t="s">
        <v>47</v>
      </c>
      <c r="J29" s="36">
        <v>9</v>
      </c>
      <c r="K29" s="150">
        <v>6</v>
      </c>
      <c r="L29" s="65">
        <f t="shared" ref="L29:L30" si="7">K29/J29</f>
        <v>0.66666666666666663</v>
      </c>
      <c r="M29" s="159">
        <f t="shared" si="6"/>
        <v>0.13333333333333333</v>
      </c>
      <c r="N29" s="103" t="s">
        <v>71</v>
      </c>
      <c r="O29" s="122">
        <v>5</v>
      </c>
      <c r="P29" s="76"/>
      <c r="Q29" s="55" t="s">
        <v>59</v>
      </c>
    </row>
    <row r="30" spans="2:19" s="127" customFormat="1" ht="47.25" x14ac:dyDescent="0.25">
      <c r="B30" s="26">
        <v>4</v>
      </c>
      <c r="C30" s="119" t="s">
        <v>97</v>
      </c>
      <c r="D30" s="125">
        <v>0.2</v>
      </c>
      <c r="E30" s="38" t="s">
        <v>98</v>
      </c>
      <c r="F30" s="129" t="s">
        <v>104</v>
      </c>
      <c r="G30" s="30" t="s">
        <v>125</v>
      </c>
      <c r="H30" s="128" t="s">
        <v>99</v>
      </c>
      <c r="I30" s="32" t="s">
        <v>14</v>
      </c>
      <c r="J30" s="124">
        <v>0.9</v>
      </c>
      <c r="K30" s="138">
        <v>0.91300000000000003</v>
      </c>
      <c r="L30" s="65">
        <f t="shared" si="7"/>
        <v>1.0144444444444445</v>
      </c>
      <c r="M30" s="159">
        <f t="shared" si="6"/>
        <v>0.2028888888888889</v>
      </c>
      <c r="N30" s="116" t="s">
        <v>81</v>
      </c>
      <c r="O30" s="126"/>
      <c r="P30" s="126"/>
    </row>
    <row r="31" spans="2:19" s="55" customFormat="1" ht="42.75" customHeight="1" thickBot="1" x14ac:dyDescent="0.3">
      <c r="B31" s="26">
        <v>5</v>
      </c>
      <c r="C31" s="119" t="s">
        <v>102</v>
      </c>
      <c r="D31" s="27">
        <v>0.2</v>
      </c>
      <c r="E31" s="38" t="s">
        <v>75</v>
      </c>
      <c r="F31" s="129" t="s">
        <v>103</v>
      </c>
      <c r="G31" s="30" t="s">
        <v>125</v>
      </c>
      <c r="H31" s="132" t="s">
        <v>50</v>
      </c>
      <c r="I31" s="32" t="s">
        <v>14</v>
      </c>
      <c r="J31" s="124">
        <v>0.05</v>
      </c>
      <c r="K31" s="138">
        <v>2.7E-2</v>
      </c>
      <c r="L31" s="65">
        <f>J31/K31</f>
        <v>1.8518518518518521</v>
      </c>
      <c r="M31" s="159">
        <f>L31*D31</f>
        <v>0.37037037037037046</v>
      </c>
      <c r="N31" s="116" t="s">
        <v>79</v>
      </c>
      <c r="O31" s="85"/>
      <c r="P31" s="85"/>
    </row>
    <row r="32" spans="2:19" s="16" customFormat="1" ht="33.75" customHeight="1" thickTop="1" x14ac:dyDescent="0.25">
      <c r="B32" s="41"/>
      <c r="C32" s="41" t="s">
        <v>39</v>
      </c>
      <c r="D32" s="42">
        <f>D6+D12+D19+D26</f>
        <v>1</v>
      </c>
      <c r="E32" s="43"/>
      <c r="F32" s="44"/>
      <c r="G32" s="44"/>
      <c r="H32" s="43"/>
      <c r="I32" s="44"/>
      <c r="J32" s="45"/>
      <c r="K32" s="155"/>
      <c r="L32" s="67"/>
      <c r="M32" s="97">
        <f>M6+M12+M19+M26</f>
        <v>0.96824731264813102</v>
      </c>
      <c r="N32" s="97"/>
      <c r="O32" s="86"/>
      <c r="P32" s="87"/>
    </row>
    <row r="33" spans="2:16" s="18" customFormat="1" ht="15.75" x14ac:dyDescent="0.25">
      <c r="B33" s="17"/>
      <c r="C33" s="17"/>
      <c r="D33" s="17"/>
      <c r="E33" s="17"/>
      <c r="F33" s="25"/>
      <c r="G33" s="25"/>
      <c r="H33" s="17"/>
      <c r="I33" s="25"/>
      <c r="J33" s="25"/>
      <c r="K33" s="156"/>
      <c r="L33" s="107"/>
      <c r="M33" s="104"/>
      <c r="N33" s="104"/>
      <c r="O33" s="88"/>
      <c r="P33" s="88"/>
    </row>
    <row r="34" spans="2:16" s="18" customFormat="1" ht="15.75" x14ac:dyDescent="0.25">
      <c r="B34" s="17"/>
      <c r="C34" s="168" t="s">
        <v>40</v>
      </c>
      <c r="D34" s="168"/>
      <c r="E34" s="24"/>
      <c r="F34" s="23"/>
      <c r="G34" s="23" t="s">
        <v>41</v>
      </c>
      <c r="I34" s="23"/>
      <c r="J34" s="23"/>
      <c r="K34" s="169" t="s">
        <v>42</v>
      </c>
      <c r="L34" s="169"/>
      <c r="M34" s="169"/>
      <c r="N34" s="112"/>
      <c r="O34" s="89"/>
      <c r="P34" s="89"/>
    </row>
    <row r="35" spans="2:16" s="18" customFormat="1" ht="15.75" x14ac:dyDescent="0.25">
      <c r="B35" s="17"/>
      <c r="C35" s="170"/>
      <c r="D35" s="170"/>
      <c r="E35" s="17"/>
      <c r="F35" s="25"/>
      <c r="G35" s="25"/>
      <c r="I35" s="25"/>
      <c r="J35" s="25"/>
      <c r="K35" s="171" t="s">
        <v>43</v>
      </c>
      <c r="L35" s="171"/>
      <c r="M35" s="171"/>
      <c r="N35" s="113"/>
      <c r="O35" s="89"/>
      <c r="P35" s="89"/>
    </row>
    <row r="36" spans="2:16" s="19" customFormat="1" ht="15.75" x14ac:dyDescent="0.25">
      <c r="B36" s="17"/>
      <c r="C36" s="17"/>
      <c r="D36" s="17"/>
      <c r="E36" s="17"/>
      <c r="F36" s="25"/>
      <c r="G36" s="25"/>
      <c r="I36" s="25"/>
      <c r="J36" s="25"/>
      <c r="K36" s="156"/>
      <c r="L36" s="107"/>
      <c r="M36" s="104"/>
      <c r="N36" s="104"/>
      <c r="O36" s="90"/>
      <c r="P36" s="90"/>
    </row>
    <row r="37" spans="2:16" s="19" customFormat="1" ht="15.75" x14ac:dyDescent="0.25">
      <c r="B37" s="17"/>
      <c r="C37" s="17"/>
      <c r="D37" s="17"/>
      <c r="E37" s="17"/>
      <c r="F37" s="25"/>
      <c r="G37" s="25"/>
      <c r="I37" s="25"/>
      <c r="J37" s="25"/>
      <c r="K37" s="156"/>
      <c r="L37" s="107"/>
      <c r="M37" s="104"/>
      <c r="N37" s="104"/>
      <c r="O37" s="90"/>
      <c r="P37" s="90"/>
    </row>
    <row r="38" spans="2:16" s="19" customFormat="1" ht="15.75" x14ac:dyDescent="0.25">
      <c r="B38" s="17"/>
      <c r="C38" s="17"/>
      <c r="D38" s="17"/>
      <c r="E38" s="17"/>
      <c r="F38" s="25"/>
      <c r="G38" s="25"/>
      <c r="I38" s="25"/>
      <c r="J38" s="25"/>
      <c r="K38" s="156"/>
      <c r="L38" s="107"/>
      <c r="M38" s="104"/>
      <c r="N38" s="104"/>
      <c r="O38" s="90"/>
      <c r="P38" s="90"/>
    </row>
    <row r="39" spans="2:16" s="19" customFormat="1" ht="15.75" x14ac:dyDescent="0.25">
      <c r="B39" s="17"/>
      <c r="C39" s="17"/>
      <c r="D39" s="17"/>
      <c r="E39" s="17"/>
      <c r="F39" s="25"/>
      <c r="G39" s="25"/>
      <c r="I39" s="25"/>
      <c r="J39" s="25"/>
      <c r="K39" s="156"/>
      <c r="L39" s="107"/>
      <c r="M39" s="104"/>
      <c r="N39" s="104"/>
      <c r="O39" s="90"/>
      <c r="P39" s="90"/>
    </row>
    <row r="40" spans="2:16" s="19" customFormat="1" ht="15.75" x14ac:dyDescent="0.25">
      <c r="B40" s="17"/>
      <c r="C40" s="170" t="s">
        <v>141</v>
      </c>
      <c r="D40" s="170"/>
      <c r="E40" s="17"/>
      <c r="F40" s="25"/>
      <c r="G40" s="25" t="s">
        <v>45</v>
      </c>
      <c r="I40" s="25"/>
      <c r="J40" s="25"/>
      <c r="K40" s="171" t="s">
        <v>44</v>
      </c>
      <c r="L40" s="171"/>
      <c r="M40" s="171"/>
      <c r="N40" s="113"/>
      <c r="O40" s="91"/>
      <c r="P40" s="91"/>
    </row>
    <row r="41" spans="2:16" s="19" customFormat="1" ht="15.75" x14ac:dyDescent="0.25">
      <c r="B41" s="17"/>
      <c r="C41" s="17"/>
      <c r="D41" s="17"/>
      <c r="E41" s="17"/>
      <c r="F41" s="25"/>
      <c r="G41" s="25"/>
      <c r="I41" s="25"/>
      <c r="J41" s="25"/>
      <c r="K41" s="156"/>
      <c r="L41" s="107"/>
      <c r="M41" s="104"/>
      <c r="N41" s="104"/>
      <c r="O41" s="88"/>
      <c r="P41" s="88"/>
    </row>
    <row r="42" spans="2:16" s="19" customFormat="1" ht="15.75" x14ac:dyDescent="0.25">
      <c r="F42" s="20"/>
      <c r="G42" s="20"/>
      <c r="I42" s="20"/>
      <c r="J42" s="20"/>
      <c r="K42" s="157"/>
      <c r="L42" s="20"/>
      <c r="M42" s="105"/>
      <c r="N42" s="105"/>
      <c r="O42" s="92"/>
      <c r="P42" s="92"/>
    </row>
    <row r="43" spans="2:16" s="19" customFormat="1" ht="15.75" x14ac:dyDescent="0.25">
      <c r="F43" s="20"/>
      <c r="G43" s="20"/>
      <c r="I43" s="20"/>
      <c r="J43" s="20"/>
      <c r="K43" s="157"/>
      <c r="L43" s="20"/>
      <c r="M43" s="105"/>
      <c r="N43" s="105"/>
      <c r="O43" s="92"/>
      <c r="P43" s="92"/>
    </row>
    <row r="44" spans="2:16" s="19" customFormat="1" ht="15.75" x14ac:dyDescent="0.25">
      <c r="F44" s="20"/>
      <c r="G44" s="20"/>
      <c r="I44" s="20"/>
      <c r="J44" s="20"/>
      <c r="K44" s="157"/>
      <c r="L44" s="20"/>
      <c r="M44" s="105"/>
      <c r="N44" s="105"/>
      <c r="O44" s="92"/>
      <c r="P44" s="92"/>
    </row>
    <row r="45" spans="2:16" s="19" customFormat="1" ht="15.75" x14ac:dyDescent="0.25">
      <c r="E45" s="20"/>
      <c r="F45" s="20"/>
      <c r="H45" s="20"/>
      <c r="I45" s="20"/>
      <c r="J45" s="20"/>
      <c r="K45" s="157"/>
      <c r="L45" s="105"/>
      <c r="M45" s="105"/>
      <c r="N45" s="92"/>
      <c r="O45" s="92"/>
    </row>
    <row r="46" spans="2:16" s="19" customFormat="1" ht="15.75" x14ac:dyDescent="0.25">
      <c r="F46" s="20"/>
      <c r="G46" s="20"/>
      <c r="I46" s="20"/>
      <c r="J46" s="20"/>
      <c r="K46" s="157"/>
      <c r="L46" s="20"/>
      <c r="M46" s="105"/>
      <c r="N46" s="105"/>
      <c r="O46" s="92"/>
      <c r="P46" s="92"/>
    </row>
    <row r="47" spans="2:16" s="19" customFormat="1" ht="15.75" x14ac:dyDescent="0.25">
      <c r="F47" s="20"/>
      <c r="G47" s="20"/>
      <c r="I47" s="20"/>
      <c r="J47" s="20"/>
      <c r="K47" s="157"/>
      <c r="L47" s="20"/>
      <c r="M47" s="105"/>
      <c r="N47" s="105"/>
      <c r="O47" s="92"/>
      <c r="P47" s="92"/>
    </row>
    <row r="48" spans="2:16" s="19" customFormat="1" ht="15.75" x14ac:dyDescent="0.25">
      <c r="F48" s="20"/>
      <c r="G48" s="20"/>
      <c r="I48" s="20"/>
      <c r="J48" s="20"/>
      <c r="K48" s="157"/>
      <c r="L48" s="20"/>
      <c r="M48" s="105"/>
      <c r="N48" s="105"/>
      <c r="O48" s="92"/>
      <c r="P48" s="92"/>
    </row>
    <row r="49" spans="6:16" s="19" customFormat="1" ht="15.75" x14ac:dyDescent="0.25">
      <c r="F49" s="20"/>
      <c r="G49" s="20"/>
      <c r="I49" s="20"/>
      <c r="J49" s="20"/>
      <c r="K49" s="157"/>
      <c r="L49" s="20"/>
      <c r="M49" s="105"/>
      <c r="N49" s="105"/>
      <c r="O49" s="92"/>
      <c r="P49" s="92"/>
    </row>
    <row r="50" spans="6:16" s="19" customFormat="1" ht="15.75" x14ac:dyDescent="0.25">
      <c r="F50" s="20"/>
      <c r="G50" s="20"/>
      <c r="I50" s="20"/>
      <c r="J50" s="20"/>
      <c r="K50" s="157"/>
      <c r="L50" s="20"/>
      <c r="M50" s="105"/>
      <c r="N50" s="105"/>
      <c r="O50" s="92"/>
      <c r="P50" s="92"/>
    </row>
    <row r="51" spans="6:16" s="19" customFormat="1" ht="15.75" x14ac:dyDescent="0.25">
      <c r="F51" s="20"/>
      <c r="G51" s="20"/>
      <c r="I51" s="20"/>
      <c r="J51" s="20"/>
      <c r="K51" s="157"/>
      <c r="L51" s="20"/>
      <c r="M51" s="105"/>
      <c r="N51" s="105"/>
      <c r="O51" s="92"/>
      <c r="P51" s="92"/>
    </row>
    <row r="52" spans="6:16" s="19" customFormat="1" ht="15.75" x14ac:dyDescent="0.25">
      <c r="F52" s="20"/>
      <c r="G52" s="20"/>
      <c r="I52" s="20"/>
      <c r="J52" s="20"/>
      <c r="K52" s="157"/>
      <c r="L52" s="20"/>
      <c r="M52" s="105"/>
      <c r="N52" s="105"/>
      <c r="O52" s="92"/>
      <c r="P52" s="92"/>
    </row>
    <row r="53" spans="6:16" s="19" customFormat="1" ht="15.75" x14ac:dyDescent="0.25">
      <c r="F53" s="20"/>
      <c r="G53" s="20"/>
      <c r="I53" s="20"/>
      <c r="J53" s="20"/>
      <c r="K53" s="157"/>
      <c r="L53" s="20"/>
      <c r="M53" s="105"/>
      <c r="N53" s="105"/>
      <c r="O53" s="92"/>
      <c r="P53" s="92"/>
    </row>
    <row r="54" spans="6:16" s="19" customFormat="1" ht="15.75" x14ac:dyDescent="0.25">
      <c r="F54" s="20"/>
      <c r="G54" s="20"/>
      <c r="I54" s="20"/>
      <c r="J54" s="20"/>
      <c r="K54" s="157"/>
      <c r="L54" s="20"/>
      <c r="M54" s="105"/>
      <c r="N54" s="105"/>
      <c r="O54" s="92"/>
      <c r="P54" s="92"/>
    </row>
    <row r="55" spans="6:16" s="19" customFormat="1" ht="15.75" x14ac:dyDescent="0.25">
      <c r="F55" s="20"/>
      <c r="G55" s="20"/>
      <c r="I55" s="20"/>
      <c r="J55" s="20"/>
      <c r="K55" s="157"/>
      <c r="L55" s="20"/>
      <c r="M55" s="105"/>
      <c r="N55" s="105"/>
      <c r="O55" s="92"/>
      <c r="P55" s="92"/>
    </row>
  </sheetData>
  <mergeCells count="6">
    <mergeCell ref="C34:D34"/>
    <mergeCell ref="K34:M34"/>
    <mergeCell ref="C35:D35"/>
    <mergeCell ref="K35:M35"/>
    <mergeCell ref="C40:D40"/>
    <mergeCell ref="K40:M40"/>
  </mergeCells>
  <printOptions horizontalCentered="1"/>
  <pageMargins left="0" right="0" top="0" bottom="0" header="0.3" footer="0.3"/>
  <pageSetup paperSize="9" scale="6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KPI_BENH VIEN</vt:lpstr>
      <vt:lpstr>'KPI_BENH VIEN'!Print_Area</vt:lpstr>
      <vt:lpstr>'KPI_BENH VIEN'!Print_Titles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BVND-HCM</cp:lastModifiedBy>
  <cp:lastPrinted>2020-09-24T10:01:15Z</cp:lastPrinted>
  <dcterms:created xsi:type="dcterms:W3CDTF">2019-04-04T06:33:31Z</dcterms:created>
  <dcterms:modified xsi:type="dcterms:W3CDTF">2021-01-12T02:31:50Z</dcterms:modified>
</cp:coreProperties>
</file>