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GC - TQ" sheetId="70" r:id="rId14"/>
    <sheet name="LAI VAY" sheetId="38" r:id="rId15"/>
    <sheet name="Sheet1" sheetId="54" r:id="rId16"/>
  </sheets>
  <externalReferences>
    <externalReference r:id="rId17"/>
    <externalReference r:id="rId18"/>
    <externalReference r:id="rId19"/>
    <externalReference r:id="rId20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HEADWAY!$A$11:$J$105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HOP'!$A$1:$G$23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G118" i="49"/>
  <c r="I118" s="1"/>
  <c r="F100" i="50" l="1"/>
  <c r="F101"/>
  <c r="F102"/>
  <c r="F103"/>
  <c r="F104"/>
  <c r="F105"/>
  <c r="F106"/>
  <c r="F107"/>
  <c r="G119" i="49"/>
  <c r="I119"/>
  <c r="G120"/>
  <c r="I120"/>
  <c r="G121"/>
  <c r="I121"/>
  <c r="G122"/>
  <c r="I122"/>
  <c r="G123"/>
  <c r="I123"/>
  <c r="G124"/>
  <c r="I124"/>
  <c r="G125"/>
  <c r="I125"/>
  <c r="G126"/>
  <c r="I126"/>
  <c r="G127"/>
  <c r="I127"/>
  <c r="G128"/>
  <c r="I128"/>
  <c r="G129"/>
  <c r="I129"/>
  <c r="G130"/>
  <c r="I130"/>
  <c r="G131"/>
  <c r="I131"/>
  <c r="G132"/>
  <c r="I132"/>
  <c r="G133"/>
  <c r="I133"/>
  <c r="G134"/>
  <c r="I134"/>
  <c r="G135"/>
  <c r="I135"/>
  <c r="G136"/>
  <c r="I136"/>
  <c r="G137"/>
  <c r="I137"/>
  <c r="E14" i="70"/>
  <c r="E13"/>
  <c r="E12"/>
  <c r="A12"/>
  <c r="D11"/>
  <c r="E11" s="1"/>
  <c r="A11"/>
  <c r="E10"/>
  <c r="A10"/>
  <c r="E9"/>
  <c r="A9"/>
  <c r="E8"/>
  <c r="A8"/>
  <c r="E7"/>
  <c r="A7"/>
  <c r="E6"/>
  <c r="A6"/>
  <c r="E5"/>
  <c r="A5"/>
  <c r="E4"/>
  <c r="E15" s="1"/>
  <c r="E17" s="1"/>
  <c r="A4"/>
  <c r="F97" i="50"/>
  <c r="F98"/>
  <c r="F99"/>
  <c r="G28" i="68"/>
  <c r="F28"/>
  <c r="I27"/>
  <c r="K25"/>
  <c r="K27"/>
  <c r="K29"/>
  <c r="K30"/>
  <c r="K31"/>
  <c r="K32"/>
  <c r="K33"/>
  <c r="H81" i="59" l="1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J26" i="68" l="1"/>
  <c r="K26" s="1"/>
  <c r="I26"/>
  <c r="G92" i="59"/>
  <c r="G90"/>
  <c r="G22" i="34" l="1"/>
  <c r="G88" i="59"/>
  <c r="G87"/>
  <c r="G36" i="34" l="1"/>
  <c r="G37"/>
  <c r="G38"/>
  <c r="G39"/>
  <c r="G40"/>
  <c r="G41"/>
  <c r="G42"/>
  <c r="G43"/>
  <c r="G44"/>
  <c r="C41"/>
  <c r="C42"/>
  <c r="C43"/>
  <c r="C44"/>
  <c r="A44" s="1" a="1"/>
  <c r="A44" s="1"/>
  <c r="C40" l="1"/>
  <c r="G85" i="59" l="1"/>
  <c r="H10" i="69"/>
  <c r="G115" i="49" l="1"/>
  <c r="H1328" i="62"/>
  <c r="H1329"/>
  <c r="H1330"/>
  <c r="H1331"/>
  <c r="H1332"/>
  <c r="H1333"/>
  <c r="H1334"/>
  <c r="G83" i="59"/>
  <c r="E39" i="34" a="1"/>
  <c r="E39" s="1"/>
  <c r="E40" a="1"/>
  <c r="E40" s="1"/>
  <c r="E41" a="1"/>
  <c r="E41" s="1"/>
  <c r="E44" a="1"/>
  <c r="E44" s="1"/>
  <c r="G30" l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E36" a="1"/>
  <c r="E36" s="1"/>
  <c r="E37" a="1"/>
  <c r="E37" s="1"/>
  <c r="E38" a="1"/>
  <c r="E38" s="1"/>
  <c r="G26"/>
  <c r="E26" s="1" a="1"/>
  <c r="E26" s="1"/>
  <c r="C32"/>
  <c r="C33"/>
  <c r="C27" l="1"/>
  <c r="C28" l="1"/>
  <c r="G28"/>
  <c r="C26"/>
  <c r="C29"/>
  <c r="G27" l="1"/>
  <c r="E30" s="1" a="1"/>
  <c r="E30" s="1"/>
  <c r="A28" a="1"/>
  <c r="A28" s="1"/>
  <c r="A29" a="1"/>
  <c r="A29" s="1"/>
  <c r="A27" a="1"/>
  <c r="A27" s="1"/>
  <c r="E27" l="1" a="1"/>
  <c r="E27" s="1"/>
  <c r="E28" a="1"/>
  <c r="E28" s="1"/>
  <c r="C31"/>
  <c r="C35" l="1"/>
  <c r="C34" l="1"/>
  <c r="C30" l="1"/>
  <c r="A32" l="1" a="1"/>
  <c r="A32" s="1"/>
  <c r="A34" a="1"/>
  <c r="A34" s="1"/>
  <c r="A33" a="1"/>
  <c r="A33" s="1"/>
  <c r="A30" a="1"/>
  <c r="A30" s="1"/>
  <c r="A31" a="1"/>
  <c r="A31" s="1"/>
  <c r="A35" a="1"/>
  <c r="A35" s="1"/>
  <c r="C18" l="1"/>
  <c r="C4"/>
  <c r="C5"/>
  <c r="C6"/>
  <c r="C7"/>
  <c r="C8"/>
  <c r="C3"/>
  <c r="C13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109" i="50"/>
  <c r="F108"/>
  <c r="G79" i="59"/>
  <c r="G114" i="49"/>
  <c r="H601" i="62"/>
  <c r="G76" i="59"/>
  <c r="G74"/>
  <c r="G112" i="49"/>
  <c r="G70" i="59"/>
  <c r="G72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9" i="34" s="1"/>
  <c r="D84" i="69" l="1"/>
  <c r="F17" i="66"/>
  <c r="E17"/>
  <c r="G17" s="1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G64" i="59"/>
  <c r="G62"/>
  <c r="G67"/>
  <c r="G108" i="49"/>
  <c r="E83" i="50" l="1"/>
  <c r="F83" s="1"/>
  <c r="F84" s="1"/>
  <c r="F85" s="1"/>
  <c r="J18" i="68"/>
  <c r="E86" i="50" l="1"/>
  <c r="F86" s="1"/>
  <c r="F87" s="1"/>
  <c r="G107" i="49"/>
  <c r="H213" i="61"/>
  <c r="G213"/>
  <c r="F213"/>
  <c r="G45" i="60"/>
  <c r="F45"/>
  <c r="E45"/>
  <c r="F15" i="66"/>
  <c r="E15"/>
  <c r="G15" s="1"/>
  <c r="G59" i="59"/>
  <c r="F88" i="50" l="1"/>
  <c r="F89" s="1"/>
  <c r="F90" s="1"/>
  <c r="E88"/>
  <c r="K14" i="68"/>
  <c r="K16"/>
  <c r="K18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8"/>
  <c r="K28" s="1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38"/>
  <c r="E17" i="38"/>
  <c r="A4" a="1"/>
  <c r="A5" a="1"/>
  <c r="A6" a="1"/>
  <c r="A7" a="1"/>
  <c r="A8" a="1"/>
  <c r="A9" a="1"/>
  <c r="A10" a="1"/>
  <c r="A11" a="1"/>
  <c r="A12" a="1"/>
  <c r="A13" a="1"/>
  <c r="A14" a="1"/>
  <c r="F139" i="49"/>
  <c r="G139"/>
  <c r="A5" i="38"/>
  <c r="I14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91" i="50" l="1"/>
  <c r="F91" s="1"/>
  <c r="F92" s="1"/>
  <c r="F93" s="1"/>
  <c r="E15" i="34"/>
  <c r="E1"/>
  <c r="E24"/>
  <c r="G105" i="59"/>
  <c r="K21" i="68"/>
  <c r="K22" s="1"/>
  <c r="K23" s="1"/>
  <c r="K24" s="1"/>
  <c r="A15" i="34"/>
  <c r="A24"/>
  <c r="A26" a="1"/>
  <c r="A26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I112" s="1"/>
  <c r="I113" s="1"/>
  <c r="I114" s="1"/>
  <c r="I115" s="1"/>
  <c r="I116" s="1"/>
  <c r="I117" s="1"/>
  <c r="H139"/>
  <c r="I139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20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7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E94" i="50" l="1"/>
  <c r="F94"/>
  <c r="F95" s="1"/>
  <c r="F96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2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109" s="1"/>
  <c r="F77"/>
  <c r="F78" s="1"/>
  <c r="F79" s="1"/>
  <c r="G23" i="66"/>
  <c r="G24" s="1"/>
  <c r="F109" i="50" l="1"/>
  <c r="G4" i="34" s="1"/>
  <c r="G25" i="66"/>
  <c r="G26" s="1"/>
  <c r="F27" l="1"/>
  <c r="G27" s="1"/>
  <c r="G13" i="34" s="1"/>
  <c r="C36" l="1"/>
  <c r="A36" l="1" a="1"/>
  <c r="A36" s="1"/>
  <c r="G29" l="1"/>
  <c r="C37"/>
  <c r="E29" l="1" a="1"/>
  <c r="E29" s="1"/>
  <c r="G45"/>
  <c r="A37" a="1"/>
  <c r="A37" s="1"/>
  <c r="C38" l="1"/>
  <c r="A38" l="1" a="1"/>
  <c r="A38" s="1"/>
  <c r="C39" l="1"/>
  <c r="A39" l="1" a="1"/>
  <c r="A39" s="1"/>
  <c r="A41" a="1"/>
  <c r="A41" s="1"/>
  <c r="A43" a="1"/>
  <c r="A43" s="1"/>
  <c r="A40" a="1"/>
  <c r="A40" s="1"/>
  <c r="A42" a="1"/>
  <c r="A42" s="1"/>
  <c r="C45"/>
</calcChain>
</file>

<file path=xl/sharedStrings.xml><?xml version="1.0" encoding="utf-8"?>
<sst xmlns="http://schemas.openxmlformats.org/spreadsheetml/2006/main" count="4824" uniqueCount="1403">
  <si>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</si>
  <si>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</si>
  <si>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</si>
  <si>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</si>
  <si>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</si>
  <si>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</si>
  <si>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</si>
  <si>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</si>
  <si>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</si>
  <si>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</si>
  <si>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</si>
  <si>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</si>
  <si>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</si>
  <si>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</si>
  <si>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</si>
  <si>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</si>
  <si>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</si>
  <si>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</si>
  <si>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</si>
  <si>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</si>
  <si>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</si>
  <si>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</si>
  <si>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</si>
  <si>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</si>
  <si>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</si>
  <si>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</si>
  <si>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</si>
  <si>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</si>
  <si>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</si>
  <si>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</si>
  <si>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</si>
  <si>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</si>
  <si>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</si>
  <si>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</si>
  <si>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</si>
  <si>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</si>
  <si>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</si>
  <si>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</si>
  <si>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</si>
  <si>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</si>
  <si>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</si>
  <si>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</si>
  <si>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</si>
  <si>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</si>
  <si>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</si>
  <si>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</si>
  <si>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</si>
  <si>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</si>
  <si>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</si>
  <si>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</si>
  <si>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</si>
  <si>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</si>
  <si>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</si>
  <si>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</si>
  <si>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</si>
  <si>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</si>
  <si>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</si>
  <si>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</si>
  <si>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</si>
  <si>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</si>
  <si>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</si>
  <si>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</si>
  <si>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</si>
  <si>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</si>
  <si>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</si>
  <si>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</si>
  <si>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</si>
  <si>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</si>
  <si>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</si>
  <si>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</si>
  <si>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</si>
  <si>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</si>
  <si>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</si>
  <si>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</si>
  <si>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</si>
  <si>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</si>
  <si>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</si>
  <si>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</si>
  <si>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</si>
  <si>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</si>
  <si>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</si>
  <si>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</si>
  <si>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</si>
  <si>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</si>
  <si>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</si>
  <si>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</si>
  <si>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</si>
  <si>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</si>
  <si>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</si>
  <si>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</si>
  <si>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</si>
  <si>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</si>
  <si>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</si>
  <si>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</si>
  <si>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</si>
  <si>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</si>
  <si>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</si>
  <si>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</si>
  <si>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</si>
  <si>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</si>
  <si>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</si>
  <si>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</si>
  <si>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</si>
  <si>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</si>
  <si>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</si>
  <si>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</si>
  <si>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</si>
  <si>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</si>
  <si>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</si>
  <si>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</si>
  <si>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</si>
  <si>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</si>
  <si>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</si>
  <si>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</si>
  <si>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</si>
  <si>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</si>
  <si>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</si>
  <si>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</si>
  <si>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</si>
  <si>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</si>
  <si>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</si>
  <si>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</si>
  <si>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</si>
  <si>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</si>
  <si>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</si>
  <si>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</si>
  <si>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</si>
  <si>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</si>
  <si>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</si>
  <si>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</si>
  <si>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</si>
  <si>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</si>
  <si>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</si>
  <si>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</si>
  <si>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</si>
  <si>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</si>
  <si>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</si>
  <si>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</si>
  <si>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</si>
  <si>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</si>
  <si>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</si>
  <si>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</si>
  <si>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</si>
  <si>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</si>
  <si>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</si>
  <si>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</si>
  <si>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</si>
  <si>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</si>
  <si>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</si>
  <si>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</si>
  <si>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</si>
  <si>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</si>
  <si>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</si>
  <si>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</si>
  <si>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</si>
  <si>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</si>
  <si>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</si>
  <si>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</si>
  <si>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</si>
  <si>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</si>
  <si>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</si>
  <si>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</si>
  <si>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</si>
  <si>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</si>
  <si>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</si>
  <si>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</si>
  <si>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</si>
  <si>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</si>
  <si>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</si>
  <si>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</si>
  <si>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</si>
  <si>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</si>
  <si>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</si>
  <si>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</si>
  <si>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</si>
  <si>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</si>
  <si>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</si>
  <si>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</si>
  <si>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</si>
  <si>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</si>
  <si>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</si>
  <si>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</si>
  <si>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</si>
  <si>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</si>
  <si>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</si>
  <si>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</si>
  <si>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</si>
  <si>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</si>
  <si>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</si>
  <si>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</si>
  <si>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</si>
  <si>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</si>
  <si>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</si>
  <si>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</si>
  <si>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</si>
  <si>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</si>
  <si>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</si>
  <si>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</si>
  <si>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</si>
  <si>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</si>
  <si>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</si>
  <si>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</si>
  <si>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</si>
  <si>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</si>
  <si>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</si>
  <si>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</si>
  <si>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</si>
  <si>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</si>
  <si>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</si>
  <si>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</si>
  <si>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</si>
  <si>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</si>
  <si>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</si>
  <si>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</si>
  <si>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</si>
  <si>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</si>
  <si>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</si>
  <si>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</si>
  <si>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</si>
  <si>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</si>
  <si>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</si>
  <si>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</si>
  <si>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</si>
  <si>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</si>
  <si>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</si>
  <si>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</si>
  <si>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</si>
  <si>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</si>
  <si>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</si>
  <si>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</si>
  <si>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</si>
  <si>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</si>
  <si>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</si>
  <si>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</si>
  <si>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</si>
  <si>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</si>
  <si>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</si>
  <si>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</si>
  <si>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</si>
  <si>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</si>
  <si>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</si>
  <si>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</si>
  <si>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</si>
  <si>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</si>
  <si>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</si>
  <si>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</si>
  <si>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</si>
  <si>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</si>
  <si>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</si>
  <si>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</si>
  <si>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</si>
  <si>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</si>
  <si>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</si>
  <si>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</si>
  <si>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</si>
  <si>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</si>
  <si>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</si>
  <si>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</si>
  <si>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</si>
  <si>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</si>
  <si>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</si>
  <si>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</si>
  <si>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</si>
  <si>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</si>
  <si>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</si>
  <si>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</si>
  <si>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</si>
  <si>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</si>
  <si>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</si>
  <si>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</si>
  <si>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</si>
  <si>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</si>
  <si>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</si>
  <si>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</si>
  <si>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</si>
  <si>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</si>
  <si>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</si>
  <si>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</si>
  <si>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</si>
  <si>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</si>
  <si>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</si>
  <si>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</si>
  <si>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</si>
  <si>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</si>
  <si>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</si>
  <si>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</si>
  <si>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</si>
  <si>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</si>
  <si>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</si>
  <si>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</si>
  <si>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</si>
  <si>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</si>
  <si>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</si>
  <si>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</si>
  <si>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</si>
  <si>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</si>
  <si>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</si>
  <si>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</si>
  <si>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</si>
  <si>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</si>
  <si>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</si>
  <si>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</si>
  <si>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</si>
  <si>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</si>
  <si>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</si>
  <si>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</si>
  <si>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</si>
  <si>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</si>
  <si>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</si>
  <si>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</si>
  <si>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</si>
  <si>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</si>
  <si>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</si>
  <si>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</si>
  <si>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</si>
  <si>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</si>
  <si>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</si>
  <si>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</si>
  <si>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</si>
  <si>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</si>
  <si>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</si>
  <si>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</si>
  <si>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</si>
  <si>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</si>
  <si>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</si>
  <si>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</si>
  <si>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</si>
  <si>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</si>
  <si>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</si>
  <si>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</si>
  <si>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</si>
  <si>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</si>
  <si>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</si>
  <si>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</si>
  <si>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</si>
  <si>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</si>
  <si>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</si>
  <si>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</si>
  <si>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</si>
  <si>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</si>
  <si>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</si>
  <si>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</si>
  <si>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</si>
  <si>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</si>
  <si>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</si>
  <si>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</si>
  <si>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</si>
  <si>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</si>
  <si>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</si>
  <si>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</si>
  <si>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</si>
  <si>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</si>
  <si>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</si>
  <si>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</si>
  <si>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</si>
  <si>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</si>
  <si>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</si>
  <si>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</si>
  <si>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</si>
  <si>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</si>
  <si>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</si>
  <si>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</si>
  <si>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</si>
  <si>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</si>
  <si>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</si>
  <si>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</si>
  <si>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</si>
  <si>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</si>
  <si>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</si>
  <si>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</si>
  <si>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</si>
  <si>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</si>
  <si>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</si>
  <si>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</si>
  <si>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</si>
  <si>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</si>
  <si>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</si>
  <si>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</si>
  <si>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</si>
  <si>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</si>
  <si>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</si>
  <si>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</si>
  <si>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</si>
  <si>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</si>
  <si>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</si>
  <si>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</si>
  <si>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</si>
  <si>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</si>
  <si>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</si>
  <si>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</si>
  <si>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</si>
  <si>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</si>
  <si>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</si>
  <si>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</si>
  <si>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</si>
  <si>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</si>
  <si>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</si>
  <si>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</si>
  <si>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</si>
  <si>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</si>
  <si>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</si>
  <si>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</si>
  <si>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</si>
  <si>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</si>
  <si>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</si>
  <si>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</si>
  <si>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</si>
  <si>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</si>
  <si>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</si>
  <si>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</si>
  <si>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</si>
  <si>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</si>
  <si>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</si>
  <si>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</si>
  <si>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</si>
  <si>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</si>
  <si>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</si>
  <si>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</si>
  <si>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</si>
  <si>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</si>
  <si>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</si>
  <si>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</si>
  <si>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</si>
  <si>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</si>
  <si>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</si>
  <si>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</si>
  <si>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</si>
  <si>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</si>
  <si>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</si>
  <si>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</si>
  <si>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</si>
  <si>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</si>
  <si>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</si>
  <si>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</si>
  <si>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</si>
  <si>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</si>
  <si>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</si>
  <si>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</si>
  <si>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</si>
  <si>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</si>
  <si>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</si>
  <si>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</si>
  <si>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</si>
  <si>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</si>
  <si>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</si>
  <si>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</si>
  <si>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</si>
  <si>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</si>
  <si>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</si>
  <si>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</si>
  <si>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</si>
  <si>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</si>
  <si>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</si>
  <si>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</si>
  <si>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</si>
  <si>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</si>
  <si>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</si>
  <si>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</si>
  <si>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</si>
  <si>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</si>
  <si>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</si>
  <si>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</si>
  <si>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</si>
  <si>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</si>
  <si>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</si>
  <si>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</si>
  <si>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</si>
  <si>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</si>
  <si>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</si>
  <si>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</si>
  <si>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</si>
  <si>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</si>
  <si>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</si>
  <si>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</si>
  <si>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</si>
  <si>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</si>
  <si>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</si>
  <si>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</si>
  <si>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</si>
  <si>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</si>
  <si>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</si>
  <si>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</si>
  <si>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</si>
  <si>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</si>
  <si>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</si>
  <si>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</si>
  <si>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</si>
  <si>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</si>
  <si>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</si>
  <si>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</si>
  <si>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</si>
  <si>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</si>
  <si>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</si>
  <si>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</si>
  <si>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</si>
  <si>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</si>
  <si>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</si>
  <si>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</si>
  <si>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</si>
  <si>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</si>
  <si>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</si>
  <si>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</si>
  <si>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</si>
  <si>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</si>
  <si>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</si>
  <si>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</si>
  <si>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</si>
  <si>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</si>
  <si>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</si>
  <si>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</si>
  <si>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</si>
  <si>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</si>
  <si>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</si>
  <si>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</si>
  <si>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</si>
  <si>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</si>
  <si>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</si>
  <si>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</si>
  <si>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</si>
  <si>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</si>
  <si>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</si>
  <si>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</si>
  <si>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</si>
  <si>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</si>
  <si>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</si>
  <si>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</si>
  <si>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</si>
  <si>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</si>
  <si>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</si>
  <si>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</si>
  <si>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</si>
  <si>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</si>
  <si>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</si>
  <si>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</si>
  <si>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</si>
  <si>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</si>
  <si>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</si>
  <si>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</si>
  <si>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</si>
  <si>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</si>
  <si>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</si>
  <si>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</si>
  <si>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</si>
  <si>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</si>
  <si>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</si>
  <si>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</si>
  <si>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</si>
  <si>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</si>
  <si>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</si>
  <si>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</si>
  <si>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</si>
  <si>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</si>
  <si>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</si>
  <si>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</si>
  <si>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</si>
  <si>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</si>
  <si>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</si>
  <si>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</si>
  <si>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</si>
  <si>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</si>
  <si>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</si>
  <si>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</si>
  <si>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</si>
  <si>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</si>
  <si>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</si>
  <si>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</si>
  <si>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</si>
  <si>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</si>
  <si>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</si>
  <si>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</si>
  <si>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</si>
  <si>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</si>
  <si>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</si>
  <si>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</si>
  <si>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</si>
  <si>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</si>
  <si>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</si>
  <si>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</si>
  <si>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</si>
  <si>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</si>
  <si>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</si>
  <si>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</si>
  <si>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</si>
  <si>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</si>
  <si>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</si>
  <si>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</si>
  <si>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</si>
  <si>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</si>
  <si>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</si>
  <si>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</si>
  <si>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</si>
  <si>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</si>
  <si>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</si>
  <si>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</si>
  <si>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</si>
  <si>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</si>
  <si>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</si>
  <si>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</si>
  <si>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</si>
  <si>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</si>
  <si>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</si>
  <si>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</si>
  <si>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</si>
  <si>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</si>
  <si>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</si>
  <si>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</si>
  <si>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</si>
  <si>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</si>
  <si>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</si>
  <si>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</si>
  <si>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</si>
  <si>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</si>
  <si>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</si>
  <si>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</si>
  <si>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</si>
  <si>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</si>
  <si>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</si>
  <si>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</si>
  <si>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</si>
  <si>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</si>
  <si>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</si>
  <si>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</si>
  <si>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</si>
  <si>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</si>
  <si>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</si>
  <si>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</si>
  <si>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</si>
  <si>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</si>
  <si>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</si>
  <si>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</si>
  <si>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</si>
  <si>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</si>
  <si>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</si>
  <si>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</si>
  <si>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</si>
  <si>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</si>
  <si>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</si>
  <si>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</si>
  <si>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</si>
  <si>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</si>
  <si>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</si>
  <si>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</si>
  <si>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</si>
  <si>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</si>
  <si>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</si>
  <si>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</si>
  <si>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</si>
  <si>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</si>
  <si>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</si>
  <si>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</si>
  <si>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</si>
  <si>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</si>
  <si>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</si>
  <si>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</si>
  <si>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</si>
  <si>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</si>
  <si>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</si>
  <si>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</si>
  <si>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</si>
  <si>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</si>
  <si>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</si>
  <si>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</si>
  <si>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</si>
  <si>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</si>
  <si>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</si>
  <si>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</si>
  <si>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</si>
  <si>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</si>
  <si>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</si>
  <si>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</si>
  <si>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</si>
  <si>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</si>
  <si>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</si>
  <si>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</si>
  <si>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</si>
  <si>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</si>
  <si>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</si>
  <si>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</si>
  <si>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</si>
  <si>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</si>
  <si>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</si>
  <si>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</si>
  <si>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</si>
  <si>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</si>
  <si>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</si>
  <si>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</si>
  <si>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</si>
  <si>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</si>
  <si>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</si>
  <si>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</si>
  <si>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</si>
  <si>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</si>
  <si>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</si>
  <si>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</si>
  <si>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</si>
  <si>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</si>
  <si>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</si>
  <si>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</si>
  <si>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</si>
  <si>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</si>
  <si>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</si>
  <si>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</si>
  <si>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</si>
  <si>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</si>
  <si>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</si>
  <si>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</si>
  <si>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</si>
  <si>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</si>
  <si>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</si>
  <si>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</si>
  <si>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</si>
  <si>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</si>
  <si>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</si>
  <si>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</si>
  <si>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</si>
  <si>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</si>
  <si>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</si>
  <si>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</si>
  <si>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</si>
  <si>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</si>
  <si>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</si>
  <si>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</si>
  <si>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</si>
  <si>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</si>
  <si>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</si>
  <si>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</si>
  <si>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</si>
  <si>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</si>
  <si>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</si>
  <si>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</si>
  <si>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</si>
  <si>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</si>
  <si>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</si>
  <si>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</si>
  <si>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</si>
  <si>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</si>
  <si>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</si>
  <si>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</si>
  <si>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</si>
  <si>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</si>
  <si>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</si>
  <si>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</si>
  <si>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</si>
  <si>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</si>
  <si>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</si>
  <si>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</si>
  <si>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</si>
  <si>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</si>
  <si>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</si>
  <si>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</si>
  <si>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</si>
  <si>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</si>
  <si>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</si>
  <si>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</si>
  <si>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</si>
  <si>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</si>
  <si>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</si>
  <si>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</si>
  <si>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</si>
  <si>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</si>
  <si>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</si>
  <si>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</si>
  <si>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</si>
  <si>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</si>
  <si>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</si>
  <si>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</si>
  <si>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</si>
  <si>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</si>
  <si>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</si>
  <si>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</si>
  <si>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</si>
  <si>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</si>
  <si>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</si>
  <si>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</si>
  <si>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</si>
  <si>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</si>
  <si>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</si>
  <si>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</si>
  <si>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</si>
  <si>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</si>
  <si>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</si>
  <si>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</si>
  <si>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</si>
  <si>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</si>
  <si>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</si>
  <si>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</si>
  <si>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</si>
  <si>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</si>
  <si>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</si>
  <si>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</si>
  <si>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</si>
  <si>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</si>
  <si>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</si>
  <si>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</si>
  <si>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</si>
  <si>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</si>
  <si>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</si>
  <si>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</si>
  <si>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</si>
  <si>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</si>
  <si>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</si>
  <si>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</si>
  <si>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</si>
  <si>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</si>
  <si>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</si>
  <si>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</si>
  <si>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</si>
  <si>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</si>
  <si>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</si>
  <si>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</si>
  <si>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</si>
  <si>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</si>
  <si>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</si>
  <si>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</si>
  <si>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</si>
  <si>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</si>
  <si>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</si>
  <si>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</si>
  <si>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</si>
  <si>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</si>
  <si>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</si>
  <si>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</si>
  <si>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</si>
  <si>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</si>
  <si>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</si>
  <si>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</si>
  <si>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</si>
  <si>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</si>
  <si>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</si>
  <si>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</si>
  <si>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</si>
  <si>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</si>
  <si>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</si>
  <si>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</si>
  <si>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</si>
  <si>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</si>
  <si>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</si>
  <si>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</si>
  <si>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</si>
  <si>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</si>
  <si>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</si>
  <si>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</si>
  <si>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</si>
  <si>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</si>
  <si>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</si>
  <si>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</si>
  <si>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</si>
  <si>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</si>
  <si>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</si>
  <si>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</si>
  <si>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</si>
  <si>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</si>
  <si>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</si>
  <si>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</si>
  <si>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</si>
  <si>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</si>
  <si>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</si>
  <si>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</si>
  <si>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</si>
  <si>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</si>
  <si>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</si>
  <si>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</si>
  <si>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</si>
  <si>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</si>
  <si>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</si>
  <si>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</si>
  <si>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</si>
  <si>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</si>
  <si>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</si>
  <si>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</si>
  <si>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</si>
  <si>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</si>
  <si>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</si>
  <si>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</si>
  <si>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</si>
  <si>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</si>
  <si>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</si>
  <si>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</si>
  <si>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</si>
  <si>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</si>
  <si>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</si>
  <si>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</si>
  <si>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</si>
  <si>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</si>
  <si>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</si>
  <si>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</si>
  <si>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</si>
  <si>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</si>
  <si>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</si>
  <si>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</si>
  <si>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</si>
  <si>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</si>
  <si>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</si>
  <si>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</si>
  <si>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</si>
  <si>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</si>
  <si>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</si>
  <si>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</si>
  <si>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</si>
  <si>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</si>
  <si>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</si>
  <si>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</si>
  <si>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</si>
  <si>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</si>
  <si>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</si>
  <si>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</si>
  <si>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</si>
  <si>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</si>
  <si>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</si>
  <si>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</si>
  <si>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</si>
  <si>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</si>
  <si>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</si>
  <si>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</si>
  <si>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</si>
  <si>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</si>
  <si>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</si>
  <si>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</si>
  <si>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</si>
  <si>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</si>
  <si>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</si>
  <si>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</si>
  <si>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</si>
  <si>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</si>
  <si>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</si>
  <si>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</si>
  <si>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</si>
  <si>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</si>
  <si>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</si>
  <si>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</si>
  <si>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</si>
  <si>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</si>
  <si>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</si>
  <si>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</si>
  <si>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</si>
  <si>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</si>
  <si>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</si>
  <si>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</si>
  <si>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</si>
  <si>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</si>
  <si>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</si>
  <si>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</si>
  <si>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</si>
  <si>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</si>
  <si>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</si>
  <si>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</si>
  <si>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</si>
  <si>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</si>
  <si>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</si>
  <si>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</si>
  <si>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</si>
  <si>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</si>
  <si>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</si>
  <si>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</si>
  <si>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</si>
  <si>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</si>
  <si>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</si>
  <si>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</si>
  <si>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</si>
  <si>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</si>
  <si>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</si>
  <si>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</si>
  <si>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</si>
  <si>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</si>
  <si>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</si>
  <si>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</si>
  <si>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</si>
  <si>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</si>
  <si>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</si>
  <si>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</si>
  <si>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</si>
  <si>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</si>
  <si>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</si>
  <si>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</si>
  <si>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</si>
  <si>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</si>
  <si>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</si>
  <si>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</si>
  <si>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</si>
  <si>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</si>
  <si>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</si>
  <si>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</si>
  <si>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</si>
  <si>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</si>
  <si>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</si>
  <si>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</si>
  <si>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</si>
  <si>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</si>
  <si>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</si>
  <si>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</si>
  <si>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</si>
  <si>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</si>
  <si>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</si>
  <si>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</si>
  <si>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</si>
  <si>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</si>
  <si>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</si>
  <si>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</si>
  <si>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</si>
  <si>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</si>
  <si>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</si>
  <si>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</si>
  <si>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</si>
  <si>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</si>
  <si>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</si>
  <si>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</si>
  <si>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</si>
  <si>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</si>
  <si>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</si>
  <si>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</si>
  <si>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</si>
  <si>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</si>
  <si>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</si>
  <si>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</si>
  <si>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</si>
  <si>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</si>
  <si>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</si>
  <si>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</si>
  <si>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</si>
  <si>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</si>
  <si>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</si>
  <si>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</si>
  <si>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</si>
  <si>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</si>
  <si>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</si>
  <si>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</si>
  <si>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</si>
  <si>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</si>
  <si>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</si>
  <si>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</si>
  <si>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</si>
  <si>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</si>
  <si>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</si>
  <si>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</si>
  <si>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</si>
  <si>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</si>
  <si>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</si>
  <si>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</si>
  <si>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</si>
  <si>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</si>
  <si>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</si>
  <si>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</si>
  <si>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</si>
  <si>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</si>
  <si>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</si>
  <si>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</si>
  <si>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</si>
  <si>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</si>
  <si>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</si>
  <si>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</si>
  <si>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</si>
  <si>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</si>
  <si>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</si>
  <si>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</si>
  <si>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</si>
  <si>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</si>
  <si>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</si>
  <si>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</si>
  <si>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</si>
  <si>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</si>
  <si>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</si>
  <si>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</si>
  <si>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</si>
  <si>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</si>
  <si>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</si>
  <si>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</si>
  <si>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</si>
  <si>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</si>
  <si>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</si>
  <si>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</si>
  <si>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</si>
  <si>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</si>
  <si>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</si>
  <si>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</si>
  <si>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</si>
  <si>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</si>
  <si>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</si>
  <si>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</si>
  <si>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</si>
  <si>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</si>
  <si>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</si>
  <si>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</si>
  <si>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</si>
  <si>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</si>
  <si>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</si>
  <si>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</si>
  <si>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</si>
  <si>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</si>
  <si>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</si>
  <si>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</si>
  <si>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</si>
  <si>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</si>
  <si>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</si>
  <si>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</si>
  <si>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</si>
  <si>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</si>
  <si>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</si>
  <si>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</si>
  <si>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</si>
  <si>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</si>
  <si>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</si>
  <si>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</si>
  <si>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</si>
  <si>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</si>
  <si>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</si>
  <si>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</si>
  <si>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</si>
  <si>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</si>
  <si>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</si>
  <si>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</si>
  <si>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</si>
  <si>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</si>
  <si>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</si>
  <si>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</si>
  <si>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</si>
  <si>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</si>
  <si>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</si>
  <si>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</si>
  <si>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</si>
  <si>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</si>
  <si>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</si>
  <si>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</si>
  <si>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</si>
  <si>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</si>
  <si>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</si>
  <si>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</si>
  <si>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</si>
  <si>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</si>
  <si>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</si>
  <si>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</si>
  <si>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</si>
  <si>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</si>
  <si>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</si>
  <si>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</si>
  <si>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</si>
  <si>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</si>
  <si>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</si>
  <si>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</si>
  <si>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</si>
  <si>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</si>
  <si>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</si>
  <si>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</si>
  <si>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</si>
  <si>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</si>
  <si>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</si>
  <si>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</si>
  <si>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</si>
  <si>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</si>
  <si>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</si>
  <si>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</si>
  <si>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</si>
  <si>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</si>
  <si>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</si>
  <si>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</si>
  <si>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</si>
  <si>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</si>
  <si>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</si>
  <si>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</si>
  <si>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</si>
  <si>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</si>
  <si>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</si>
  <si>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</si>
  <si>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</si>
  <si>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</si>
  <si>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</si>
  <si>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</si>
  <si>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</si>
  <si>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</si>
  <si>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</si>
  <si>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</si>
  <si>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</si>
  <si>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</si>
  <si>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</si>
  <si>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</si>
  <si>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</si>
  <si>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</si>
  <si>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</si>
  <si>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</si>
  <si>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</si>
  <si>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</si>
  <si>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</si>
  <si>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</si>
  <si>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</si>
  <si>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</si>
  <si>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</si>
  <si>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</si>
  <si>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</si>
  <si>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</si>
  <si>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</si>
  <si>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</si>
  <si>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</si>
  <si>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</si>
  <si>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</si>
  <si>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</si>
  <si>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</si>
  <si>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</si>
  <si>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</si>
  <si>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</si>
  <si>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</si>
  <si>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</si>
  <si>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</si>
  <si>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</si>
  <si>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</si>
  <si>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</si>
  <si>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</si>
  <si>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</si>
  <si>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</si>
  <si>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</si>
  <si>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</si>
  <si>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</si>
  <si>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</si>
  <si>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</si>
  <si>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</si>
  <si>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</si>
  <si>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</si>
  <si>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</si>
  <si>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</si>
  <si>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</si>
  <si>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</si>
  <si>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</si>
  <si>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</si>
  <si>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</si>
  <si>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</si>
  <si>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</si>
  <si>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</si>
  <si>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</si>
  <si>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</si>
  <si>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</si>
  <si>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</si>
  <si>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</si>
  <si>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</si>
  <si>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</si>
  <si>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</si>
  <si>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</si>
  <si>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</si>
  <si>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</si>
  <si>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</si>
  <si>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</si>
  <si>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</si>
  <si>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</si>
  <si>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</si>
  <si>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</si>
  <si>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</si>
  <si>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</si>
  <si>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</si>
  <si>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</si>
  <si>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</si>
  <si>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</si>
  <si>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</si>
  <si>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</si>
  <si>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</si>
  <si>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</si>
  <si>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</si>
  <si>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</si>
  <si>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</si>
  <si>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</si>
  <si>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</si>
  <si>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</si>
  <si>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</si>
  <si>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</si>
  <si>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</si>
  <si>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</si>
  <si>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</si>
  <si>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</si>
  <si>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</si>
  <si>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</si>
  <si>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</si>
  <si>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</si>
  <si>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</si>
  <si>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</si>
  <si>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</si>
  <si>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</si>
  <si>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</si>
  <si>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</si>
  <si>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</si>
  <si>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</si>
  <si>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</si>
  <si>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</si>
  <si>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</si>
  <si>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</si>
  <si>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</si>
  <si>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</si>
  <si>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</si>
  <si>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</si>
  <si>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</si>
  <si>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</si>
  <si>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</si>
  <si>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</si>
  <si>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</si>
  <si>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</si>
  <si>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</si>
  <si>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</si>
  <si>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</si>
  <si>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</si>
  <si>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</si>
  <si>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</si>
  <si>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</si>
  <si>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</si>
  <si>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</si>
  <si>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</si>
  <si>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</si>
  <si>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</si>
  <si>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</si>
  <si>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</si>
  <si>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</si>
  <si>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</si>
  <si>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</si>
  <si>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</si>
  <si>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</si>
  <si>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</si>
  <si>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</si>
  <si>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</si>
  <si>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</si>
  <si>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</si>
  <si>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</si>
  <si>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</si>
  <si>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</si>
  <si>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</si>
  <si>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</si>
  <si>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</si>
  <si>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</si>
  <si>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</si>
  <si>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</si>
  <si>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</si>
  <si>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</si>
  <si>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</si>
  <si>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</si>
  <si>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</si>
  <si>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</si>
  <si>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</si>
  <si>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</si>
  <si>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</si>
  <si>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</si>
  <si>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</si>
  <si>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</si>
  <si>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</si>
  <si>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</si>
  <si>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</si>
  <si>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</si>
  <si>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</si>
  <si>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</si>
  <si>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</si>
  <si>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</si>
  <si>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</si>
  <si>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</si>
  <si>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</si>
  <si>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</si>
  <si>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</si>
  <si>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</si>
  <si>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</si>
  <si>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</si>
  <si>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</si>
  <si>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</si>
  <si>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</si>
  <si>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</si>
  <si>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</si>
  <si>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</si>
  <si>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</si>
  <si>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</si>
  <si>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</si>
  <si>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</si>
  <si>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</si>
  <si>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</si>
  <si>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</si>
  <si>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</si>
  <si>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</si>
  <si>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</si>
  <si>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</si>
  <si>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</si>
  <si>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</si>
  <si>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</si>
  <si>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</si>
  <si>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</si>
  <si>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</si>
  <si>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</si>
  <si>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</si>
  <si>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</si>
  <si>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</si>
  <si>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Tiền điện kỳ 1/12 - LA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</si>
  <si>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</si>
  <si>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</si>
  <si>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</si>
  <si>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</si>
  <si>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</si>
  <si>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</si>
  <si>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</si>
  <si>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</si>
  <si>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</si>
  <si>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</si>
  <si>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</si>
  <si>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Hoa hồng APT ( 2 cont cá cơm)</t>
  </si>
  <si>
    <t>keo cont tam tính</t>
  </si>
  <si>
    <t>Bao Bì Đức Mỹ</t>
  </si>
  <si>
    <t>Tiền điện kỳ 1/12 - TV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</si>
  <si>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</si>
  <si>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</si>
  <si>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</si>
  <si>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</si>
  <si>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</si>
  <si>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</si>
  <si>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Tiền điện kỳ 2/12 - LA</t>
  </si>
  <si>
    <t>Bảo hiểm NX</t>
  </si>
  <si>
    <t>Vận tải Trần Quốc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</si>
</sst>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7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666896</v>
          </cell>
          <cell r="F7" t="str">
            <v>7 NGHĨA</v>
          </cell>
          <cell r="G7">
            <v>239360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0</v>
          </cell>
        </row>
        <row r="13">
          <cell r="B13" t="str">
            <v>HIỆP (PHƯỚC TĨNH)</v>
          </cell>
          <cell r="C13">
            <v>300670</v>
          </cell>
        </row>
        <row r="14">
          <cell r="B14" t="str">
            <v>THANH ( MN)</v>
          </cell>
          <cell r="C14">
            <v>1893426</v>
          </cell>
        </row>
        <row r="15">
          <cell r="B15" t="str">
            <v>A LEE CÁ BÒ</v>
          </cell>
          <cell r="C15">
            <v>118577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271534.90000000002</v>
          </cell>
        </row>
        <row r="18">
          <cell r="B18" t="str">
            <v>TRÍ HẢO</v>
          </cell>
          <cell r="C18">
            <v>-120263.5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695500</v>
          </cell>
        </row>
        <row r="21">
          <cell r="B21" t="str">
            <v>TRẮNG (VL)</v>
          </cell>
          <cell r="C21">
            <v>104996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H1578" sqref="H1578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01" t="s">
        <v>267</v>
      </c>
      <c r="F1" s="601"/>
      <c r="G1" s="601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02" t="s">
        <v>268</v>
      </c>
      <c r="F2" s="602"/>
      <c r="G2" s="602"/>
    </row>
    <row r="3" spans="1:8" s="237" customFormat="1" ht="16.5" customHeight="1">
      <c r="A3" s="239" t="s">
        <v>269</v>
      </c>
      <c r="B3" s="238"/>
      <c r="C3" s="238"/>
      <c r="E3" s="602"/>
      <c r="F3" s="602"/>
      <c r="G3" s="602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03" t="s">
        <v>270</v>
      </c>
      <c r="B5" s="603"/>
      <c r="C5" s="603"/>
      <c r="D5" s="603"/>
      <c r="E5" s="603"/>
      <c r="F5" s="603"/>
      <c r="G5" s="603"/>
    </row>
    <row r="6" spans="1:8">
      <c r="A6" s="604" t="s">
        <v>271</v>
      </c>
      <c r="B6" s="604"/>
      <c r="C6" s="604"/>
      <c r="D6" s="604"/>
      <c r="E6" s="604"/>
      <c r="F6" s="604"/>
      <c r="G6" s="604"/>
    </row>
    <row r="7" spans="1:8">
      <c r="A7" s="604" t="s">
        <v>272</v>
      </c>
      <c r="B7" s="604"/>
      <c r="C7" s="604"/>
      <c r="D7" s="604"/>
      <c r="E7" s="604"/>
      <c r="F7" s="604"/>
      <c r="G7" s="604"/>
    </row>
    <row r="8" spans="1:8">
      <c r="A8" s="243"/>
      <c r="F8" s="243" t="s">
        <v>273</v>
      </c>
    </row>
    <row r="9" spans="1:8" ht="24" customHeight="1">
      <c r="A9" s="605" t="s">
        <v>274</v>
      </c>
      <c r="B9" s="605" t="s">
        <v>275</v>
      </c>
      <c r="C9" s="600" t="s">
        <v>22</v>
      </c>
      <c r="D9" s="600" t="s">
        <v>276</v>
      </c>
      <c r="E9" s="600"/>
      <c r="F9" s="600" t="s">
        <v>277</v>
      </c>
      <c r="G9" s="600" t="s">
        <v>27</v>
      </c>
    </row>
    <row r="10" spans="1:8" ht="20.25" customHeight="1">
      <c r="A10" s="606"/>
      <c r="B10" s="606"/>
      <c r="C10" s="600"/>
      <c r="D10" s="245" t="s">
        <v>278</v>
      </c>
      <c r="E10" s="246" t="s">
        <v>279</v>
      </c>
      <c r="F10" s="600"/>
      <c r="G10" s="600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1297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1295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1296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615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615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1070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1296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841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1297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1295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1294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1294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1297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409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1296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1295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1297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448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1056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615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615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1056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409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1296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1295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1294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1056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1295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1294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1296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1297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841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841</v>
      </c>
      <c r="C95" s="251" t="s">
        <v>367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841</v>
      </c>
      <c r="C96" s="251" t="s">
        <v>368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409</v>
      </c>
      <c r="C97" s="251" t="s">
        <v>369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841</v>
      </c>
      <c r="C98" s="251" t="s">
        <v>370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371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372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373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1056</v>
      </c>
      <c r="C102" s="251" t="s">
        <v>374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375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1056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1296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376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615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377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378</v>
      </c>
      <c r="D111" s="254"/>
      <c r="E111" s="254">
        <v>100000000</v>
      </c>
      <c r="F111" s="255">
        <f t="shared" si="2"/>
        <v>360941000</v>
      </c>
      <c r="G111" s="250" t="s">
        <v>615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538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379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448</v>
      </c>
      <c r="C114" s="251" t="s">
        <v>380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1056</v>
      </c>
      <c r="C115" s="251" t="s">
        <v>381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382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383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384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385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386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387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1295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1056</v>
      </c>
      <c r="C129" s="251" t="s">
        <v>388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1295</v>
      </c>
      <c r="C130" s="251" t="s">
        <v>389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1295</v>
      </c>
      <c r="C132" s="251" t="s">
        <v>390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615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391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392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393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1296</v>
      </c>
      <c r="C137" s="251" t="s">
        <v>394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395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1296</v>
      </c>
      <c r="C139" s="251" t="s">
        <v>396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397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398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399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400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401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402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1056</v>
      </c>
      <c r="C147" s="251" t="s">
        <v>403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1294</v>
      </c>
      <c r="C148" s="251" t="s">
        <v>404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1056</v>
      </c>
      <c r="C149" s="251" t="s">
        <v>405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406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407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408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409</v>
      </c>
      <c r="C153" s="251" t="s">
        <v>742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1294</v>
      </c>
      <c r="C154" s="251" t="s">
        <v>410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409</v>
      </c>
      <c r="C155" s="251" t="s">
        <v>411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1056</v>
      </c>
      <c r="C156" s="251" t="s">
        <v>412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615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413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414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415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416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615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401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409</v>
      </c>
      <c r="C166" s="251" t="s">
        <v>417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1295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1294</v>
      </c>
      <c r="C168" s="251" t="s">
        <v>418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1294</v>
      </c>
      <c r="C169" s="251" t="s">
        <v>419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409</v>
      </c>
      <c r="C170" s="251" t="s">
        <v>420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409</v>
      </c>
      <c r="C171" s="251" t="s">
        <v>421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422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1056</v>
      </c>
      <c r="C173" s="251" t="s">
        <v>423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1294</v>
      </c>
      <c r="C174" s="251" t="s">
        <v>424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615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425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426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427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1295</v>
      </c>
      <c r="C179" s="251" t="s">
        <v>428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1294</v>
      </c>
      <c r="C180" s="251" t="s">
        <v>429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430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1294</v>
      </c>
      <c r="C182" s="251" t="s">
        <v>431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432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433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1297</v>
      </c>
      <c r="C186" s="251" t="s">
        <v>434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1056</v>
      </c>
      <c r="C187" s="251" t="s">
        <v>435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1295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1294</v>
      </c>
      <c r="C189" s="251" t="s">
        <v>436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437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407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407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615</v>
      </c>
      <c r="H193" s="242">
        <f t="shared" si="5"/>
        <v>2</v>
      </c>
    </row>
    <row r="194" spans="1:8" ht="18" customHeight="1">
      <c r="A194" s="253">
        <v>42039</v>
      </c>
      <c r="B194" s="253" t="s">
        <v>1056</v>
      </c>
      <c r="C194" s="251" t="s">
        <v>438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439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440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615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441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1056</v>
      </c>
      <c r="C201" s="251" t="s">
        <v>442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1056</v>
      </c>
      <c r="C202" s="251" t="s">
        <v>443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444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1296</v>
      </c>
      <c r="C204" s="251" t="s">
        <v>445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1296</v>
      </c>
      <c r="C205" s="251" t="s">
        <v>446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447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407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448</v>
      </c>
      <c r="C209" s="251" t="s">
        <v>449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450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451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452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453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454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455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456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1056</v>
      </c>
      <c r="C217" s="251" t="s">
        <v>457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458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459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460</v>
      </c>
      <c r="C223" s="251" t="s">
        <v>461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462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463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464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465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466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467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1294</v>
      </c>
      <c r="C231" s="251" t="s">
        <v>468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1056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841</v>
      </c>
      <c r="C233" s="251" t="s">
        <v>469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470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471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1056</v>
      </c>
      <c r="C236" s="251" t="s">
        <v>374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472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473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474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475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476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1297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477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1296</v>
      </c>
      <c r="C245" s="251" t="s">
        <v>478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479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1294</v>
      </c>
      <c r="C247" s="251" t="s">
        <v>480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1297</v>
      </c>
      <c r="C248" s="251" t="s">
        <v>481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1294</v>
      </c>
      <c r="C249" s="251" t="s">
        <v>482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483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484</v>
      </c>
      <c r="D252" s="254"/>
      <c r="E252" s="254">
        <v>100000000</v>
      </c>
      <c r="F252" s="255">
        <f t="shared" si="6"/>
        <v>469962000</v>
      </c>
      <c r="G252" s="250" t="s">
        <v>615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485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460</v>
      </c>
      <c r="C255" s="251" t="s">
        <v>486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460</v>
      </c>
      <c r="C256" s="251" t="s">
        <v>487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488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489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382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490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491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1296</v>
      </c>
      <c r="C263" s="251" t="s">
        <v>492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1294</v>
      </c>
      <c r="C264" s="251" t="s">
        <v>493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494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495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496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841</v>
      </c>
      <c r="C268" s="251" t="s">
        <v>469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1056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1056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497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498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499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500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501</v>
      </c>
      <c r="D276" s="254"/>
      <c r="E276" s="254">
        <v>15017000</v>
      </c>
      <c r="F276" s="255">
        <f t="shared" si="8"/>
        <v>388518000</v>
      </c>
      <c r="G276" s="250" t="s">
        <v>615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502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503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1056</v>
      </c>
      <c r="C279" s="251" t="s">
        <v>504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505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506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460</v>
      </c>
      <c r="C282" s="251" t="s">
        <v>507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460</v>
      </c>
      <c r="C283" s="251" t="s">
        <v>508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509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510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1056</v>
      </c>
      <c r="C286" s="251" t="s">
        <v>511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512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513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615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615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415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615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514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515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388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516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517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1056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409</v>
      </c>
      <c r="C304" s="251" t="s">
        <v>891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453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409</v>
      </c>
      <c r="C306" s="251" t="s">
        <v>518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1056</v>
      </c>
      <c r="C307" s="251" t="s">
        <v>519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1056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520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521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495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522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505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615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615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615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408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523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524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525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526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527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460</v>
      </c>
      <c r="C324" s="251" t="s">
        <v>528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1056</v>
      </c>
      <c r="C325" s="251" t="s">
        <v>529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530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1295</v>
      </c>
      <c r="C328" s="251" t="s">
        <v>531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841</v>
      </c>
      <c r="C330" s="251" t="s">
        <v>532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1056</v>
      </c>
      <c r="C331" s="251" t="s">
        <v>533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458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534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1296</v>
      </c>
      <c r="C335" s="251" t="s">
        <v>535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409</v>
      </c>
      <c r="C336" s="251" t="s">
        <v>536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615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377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1296</v>
      </c>
      <c r="C344" s="251" t="s">
        <v>537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538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539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540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541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542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1056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543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1296</v>
      </c>
      <c r="C354" s="251" t="s">
        <v>544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545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546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1295</v>
      </c>
      <c r="C357" s="251" t="s">
        <v>547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495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1056</v>
      </c>
      <c r="C359" s="251" t="s">
        <v>548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549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550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615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551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1296</v>
      </c>
      <c r="C364" s="251" t="s">
        <v>552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553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554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555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1294</v>
      </c>
      <c r="C370" s="251" t="s">
        <v>404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556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1056</v>
      </c>
      <c r="C372" s="251" t="s">
        <v>557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379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539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558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559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1056</v>
      </c>
      <c r="C377" s="251" t="s">
        <v>560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561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562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563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401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564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1294</v>
      </c>
      <c r="C385" s="251" t="s">
        <v>565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566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567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568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615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615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615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378</v>
      </c>
      <c r="D392" s="254"/>
      <c r="E392" s="254">
        <v>100000000</v>
      </c>
      <c r="F392" s="255">
        <f t="shared" si="10"/>
        <v>98538000</v>
      </c>
      <c r="G392" s="250" t="s">
        <v>615</v>
      </c>
      <c r="H392" s="242">
        <f t="shared" si="11"/>
        <v>3</v>
      </c>
    </row>
    <row r="393" spans="1:8" ht="18" customHeight="1">
      <c r="A393" s="253">
        <v>42075</v>
      </c>
      <c r="B393" s="253" t="s">
        <v>448</v>
      </c>
      <c r="C393" s="251" t="s">
        <v>569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1294</v>
      </c>
      <c r="C394" s="251" t="s">
        <v>570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571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572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573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574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495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575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388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576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460</v>
      </c>
      <c r="C405" s="251" t="s">
        <v>577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578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579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580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460</v>
      </c>
      <c r="C409" s="251" t="s">
        <v>577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581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582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841</v>
      </c>
      <c r="C412" s="251" t="s">
        <v>368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583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584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1056</v>
      </c>
      <c r="C416" s="251" t="s">
        <v>585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586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587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588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589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590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1056</v>
      </c>
      <c r="C423" s="251" t="s">
        <v>591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588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584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448</v>
      </c>
      <c r="C426" s="251" t="s">
        <v>592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615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495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593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1056</v>
      </c>
      <c r="C434" s="251" t="s">
        <v>594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1056</v>
      </c>
      <c r="C435" s="251" t="s">
        <v>595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1295</v>
      </c>
      <c r="C436" s="251" t="s">
        <v>596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1295</v>
      </c>
      <c r="C437" s="251" t="s">
        <v>597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598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1296</v>
      </c>
      <c r="C439" s="251" t="s">
        <v>599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600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1294</v>
      </c>
      <c r="C441" s="251" t="s">
        <v>601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1295</v>
      </c>
      <c r="C443" s="251" t="s">
        <v>602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1294</v>
      </c>
      <c r="C444" s="251" t="s">
        <v>603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615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615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604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409</v>
      </c>
      <c r="C449" s="251" t="s">
        <v>605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606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607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1056</v>
      </c>
      <c r="C453" s="251" t="s">
        <v>608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609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1295</v>
      </c>
      <c r="C456" s="251" t="s">
        <v>610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611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612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739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740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542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1056</v>
      </c>
      <c r="C462" s="251" t="s">
        <v>741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409</v>
      </c>
      <c r="C463" s="251" t="s">
        <v>742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584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743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744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1296</v>
      </c>
      <c r="C467" s="251" t="s">
        <v>745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615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501</v>
      </c>
      <c r="D470" s="254"/>
      <c r="E470" s="254">
        <v>150000000</v>
      </c>
      <c r="F470" s="255">
        <f t="shared" si="14"/>
        <v>116809000</v>
      </c>
      <c r="G470" s="250" t="s">
        <v>615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764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495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1056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746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515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747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748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749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750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1294</v>
      </c>
      <c r="C480" s="251" t="s">
        <v>751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1295</v>
      </c>
      <c r="C481" s="251" t="s">
        <v>531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752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753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754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1056</v>
      </c>
      <c r="C487" s="251" t="s">
        <v>533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755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501</v>
      </c>
      <c r="D489" s="254"/>
      <c r="E489" s="254">
        <v>100000000</v>
      </c>
      <c r="F489" s="255">
        <f t="shared" si="14"/>
        <v>1566827000</v>
      </c>
      <c r="G489" s="250" t="s">
        <v>615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756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505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615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458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757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401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760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761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762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495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615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1056</v>
      </c>
      <c r="C507" s="251" t="s">
        <v>763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764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765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766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755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409</v>
      </c>
      <c r="C512" s="251" t="s">
        <v>536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767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1294</v>
      </c>
      <c r="C514" s="251" t="s">
        <v>768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769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1294</v>
      </c>
      <c r="C516" s="251" t="s">
        <v>770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387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771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772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773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774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775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1294</v>
      </c>
      <c r="C523" s="251" t="s">
        <v>776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777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764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1056</v>
      </c>
      <c r="C526" s="251" t="s">
        <v>374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778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779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502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780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781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782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783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388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501</v>
      </c>
      <c r="D535" s="254"/>
      <c r="E535" s="254">
        <v>50000000</v>
      </c>
      <c r="F535" s="255">
        <f t="shared" si="16"/>
        <v>369579000</v>
      </c>
      <c r="G535" s="250" t="s">
        <v>615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784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785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786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787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1296</v>
      </c>
      <c r="C540" s="251" t="s">
        <v>530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409</v>
      </c>
      <c r="C543" s="251" t="s">
        <v>742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788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1056</v>
      </c>
      <c r="C546" s="251" t="s">
        <v>789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765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790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791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1294</v>
      </c>
      <c r="C550" s="251" t="s">
        <v>792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793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755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448</v>
      </c>
      <c r="C554" s="251" t="s">
        <v>794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795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1296</v>
      </c>
      <c r="C556" s="251" t="s">
        <v>793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796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797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1294</v>
      </c>
      <c r="C559" s="251" t="s">
        <v>798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799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800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1056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764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801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755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802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803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502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804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765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805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806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807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1056</v>
      </c>
      <c r="C575" s="251" t="s">
        <v>388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808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1056</v>
      </c>
      <c r="C578" s="251" t="s">
        <v>591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809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409</v>
      </c>
      <c r="C580" s="251" t="s">
        <v>742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810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1295</v>
      </c>
      <c r="C582" s="251" t="s">
        <v>791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594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841</v>
      </c>
      <c r="C584" s="251" t="s">
        <v>811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812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495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615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501</v>
      </c>
      <c r="D588" s="254"/>
      <c r="E588" s="254">
        <v>45000000</v>
      </c>
      <c r="F588" s="255">
        <f t="shared" si="16"/>
        <v>202773000</v>
      </c>
      <c r="G588" s="250" t="s">
        <v>615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756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813</v>
      </c>
      <c r="D590" s="254"/>
      <c r="E590" s="254">
        <v>50000000</v>
      </c>
      <c r="F590" s="255">
        <f t="shared" si="18"/>
        <v>92773000</v>
      </c>
      <c r="G590" s="250" t="s">
        <v>615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1296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522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1056</v>
      </c>
      <c r="C593" s="251" t="s">
        <v>403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814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815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816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817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1294</v>
      </c>
      <c r="C598" s="251" t="s">
        <v>798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778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515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1106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818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819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820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409</v>
      </c>
      <c r="C605" s="251" t="s">
        <v>742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778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841</v>
      </c>
      <c r="C607" s="251" t="s">
        <v>469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1056</v>
      </c>
      <c r="C608" s="251" t="s">
        <v>821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812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756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501</v>
      </c>
      <c r="D611" s="254"/>
      <c r="E611" s="254">
        <v>50000000</v>
      </c>
      <c r="F611" s="255">
        <f t="shared" si="18"/>
        <v>537555000</v>
      </c>
      <c r="G611" s="250" t="s">
        <v>615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822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469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458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823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824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1295</v>
      </c>
      <c r="C618" s="251" t="s">
        <v>825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1056</v>
      </c>
      <c r="C621" s="251" t="s">
        <v>826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559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512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1295</v>
      </c>
      <c r="C625" s="251" t="s">
        <v>827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1056</v>
      </c>
      <c r="C626" s="251" t="s">
        <v>763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828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1294</v>
      </c>
      <c r="C628" s="251" t="s">
        <v>829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806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495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830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1294</v>
      </c>
      <c r="C632" s="251" t="s">
        <v>776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1296</v>
      </c>
      <c r="C633" s="251" t="s">
        <v>831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1296</v>
      </c>
      <c r="C634" s="251" t="s">
        <v>832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833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1056</v>
      </c>
      <c r="C636" s="251" t="s">
        <v>533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834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1056</v>
      </c>
      <c r="C638" s="251" t="s">
        <v>374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837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838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812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501</v>
      </c>
      <c r="D643" s="254"/>
      <c r="E643" s="254">
        <v>50000000</v>
      </c>
      <c r="F643" s="255">
        <f t="shared" si="18"/>
        <v>257510000</v>
      </c>
      <c r="G643" s="250" t="s">
        <v>615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559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388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839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1296</v>
      </c>
      <c r="C649" s="251" t="s">
        <v>840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841</v>
      </c>
      <c r="C650" s="251" t="s">
        <v>811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842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843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844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845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1056</v>
      </c>
      <c r="C656" s="251" t="s">
        <v>846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847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1295</v>
      </c>
      <c r="C658" s="251" t="s">
        <v>842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615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615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848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849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850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851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852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1294</v>
      </c>
      <c r="C666" s="251" t="s">
        <v>853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854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855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856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857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1296</v>
      </c>
      <c r="C673" s="251" t="s">
        <v>858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859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800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861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860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837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1056</v>
      </c>
      <c r="C680" s="251" t="s">
        <v>862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615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484</v>
      </c>
      <c r="D683" s="254"/>
      <c r="E683" s="254">
        <v>100000000</v>
      </c>
      <c r="F683" s="255">
        <f t="shared" si="21"/>
        <v>651916000</v>
      </c>
      <c r="G683" s="250" t="s">
        <v>615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615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501</v>
      </c>
      <c r="D685" s="254"/>
      <c r="E685" s="254">
        <v>90000000</v>
      </c>
      <c r="F685" s="255">
        <f t="shared" si="21"/>
        <v>411916000</v>
      </c>
      <c r="G685" s="250" t="s">
        <v>615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863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378</v>
      </c>
      <c r="D687" s="254"/>
      <c r="E687" s="254">
        <v>100000000</v>
      </c>
      <c r="F687" s="255">
        <f t="shared" si="21"/>
        <v>256756000</v>
      </c>
      <c r="G687" s="250" t="s">
        <v>615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812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864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813</v>
      </c>
      <c r="D690" s="254"/>
      <c r="E690" s="254">
        <v>46340000</v>
      </c>
      <c r="F690" s="255">
        <f t="shared" si="21"/>
        <v>416000</v>
      </c>
      <c r="G690" s="250" t="s">
        <v>615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865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866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867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475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868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1296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841</v>
      </c>
      <c r="C698" s="251" t="s">
        <v>469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841</v>
      </c>
      <c r="C699" s="251" t="s">
        <v>869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841</v>
      </c>
      <c r="C702" s="251" t="s">
        <v>469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841</v>
      </c>
      <c r="C703" s="251" t="s">
        <v>811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870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495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800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615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615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615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871</v>
      </c>
      <c r="D710" s="254"/>
      <c r="E710" s="254">
        <v>32517000</v>
      </c>
      <c r="F710" s="255">
        <f t="shared" si="21"/>
        <v>73808000</v>
      </c>
      <c r="G710" s="250" t="s">
        <v>615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1056</v>
      </c>
      <c r="C712" s="251" t="s">
        <v>872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515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873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874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1294</v>
      </c>
      <c r="C716" s="251" t="s">
        <v>875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876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877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841</v>
      </c>
      <c r="C719" s="251" t="s">
        <v>811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812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878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879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1056</v>
      </c>
      <c r="C723" s="251" t="s">
        <v>594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448</v>
      </c>
      <c r="C724" s="251" t="s">
        <v>880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501</v>
      </c>
      <c r="D726" s="254"/>
      <c r="E726" s="254">
        <v>90000000</v>
      </c>
      <c r="F726" s="255">
        <f t="shared" si="23"/>
        <v>151044000</v>
      </c>
      <c r="G726" s="250" t="s">
        <v>615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881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882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1056</v>
      </c>
      <c r="C729" s="251" t="s">
        <v>883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1056</v>
      </c>
      <c r="C730" s="251" t="s">
        <v>591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884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885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764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841</v>
      </c>
      <c r="C738" s="251" t="s">
        <v>869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931</v>
      </c>
      <c r="D740" s="254"/>
      <c r="E740" s="254">
        <v>140000000</v>
      </c>
      <c r="F740" s="255">
        <f t="shared" si="23"/>
        <v>561000</v>
      </c>
      <c r="G740" s="250" t="s">
        <v>615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1056</v>
      </c>
      <c r="C743" s="251" t="s">
        <v>886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615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458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800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887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888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1295</v>
      </c>
      <c r="C751" s="251" t="s">
        <v>531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409</v>
      </c>
      <c r="C752" s="251" t="s">
        <v>536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889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890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409</v>
      </c>
      <c r="C755" s="251" t="s">
        <v>891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1056</v>
      </c>
      <c r="C757" s="251" t="s">
        <v>374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459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892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1295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555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893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840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894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1056</v>
      </c>
      <c r="C766" s="251" t="s">
        <v>763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1294</v>
      </c>
      <c r="C767" s="251" t="s">
        <v>895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1294</v>
      </c>
      <c r="C768" s="251" t="s">
        <v>896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871</v>
      </c>
      <c r="D769" s="254"/>
      <c r="E769" s="254">
        <v>34172000</v>
      </c>
      <c r="F769" s="255">
        <f t="shared" si="23"/>
        <v>1056565000</v>
      </c>
      <c r="G769" s="250" t="s">
        <v>615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1070</v>
      </c>
      <c r="D770" s="254"/>
      <c r="E770" s="254">
        <v>16000000</v>
      </c>
      <c r="F770" s="255">
        <f t="shared" si="23"/>
        <v>1040565000</v>
      </c>
      <c r="G770" s="250" t="s">
        <v>615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897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898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899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885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900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1294</v>
      </c>
      <c r="C777" s="251" t="s">
        <v>901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902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903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904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841</v>
      </c>
      <c r="C781" s="251" t="s">
        <v>905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906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615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615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813</v>
      </c>
      <c r="D785" s="254"/>
      <c r="E785" s="254">
        <v>50000000</v>
      </c>
      <c r="F785" s="255">
        <f t="shared" si="25"/>
        <v>822690000</v>
      </c>
      <c r="G785" s="250" t="s">
        <v>615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907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501</v>
      </c>
      <c r="D787" s="254"/>
      <c r="E787" s="254">
        <v>60000000</v>
      </c>
      <c r="F787" s="255">
        <f t="shared" si="25"/>
        <v>762330000</v>
      </c>
      <c r="G787" s="250" t="s">
        <v>615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908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1294</v>
      </c>
      <c r="C789" s="251" t="s">
        <v>909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910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1294</v>
      </c>
      <c r="C791" s="251" t="s">
        <v>904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911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501</v>
      </c>
      <c r="D793" s="254"/>
      <c r="E793" s="254">
        <v>20000000</v>
      </c>
      <c r="F793" s="255">
        <f t="shared" si="25"/>
        <v>724864000</v>
      </c>
      <c r="G793" s="250" t="s">
        <v>615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912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800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1056</v>
      </c>
      <c r="C796" s="251" t="s">
        <v>922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923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409</v>
      </c>
      <c r="C798" s="251" t="s">
        <v>742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469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841</v>
      </c>
      <c r="C800" s="251" t="s">
        <v>811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905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514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779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924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925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900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926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927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1296</v>
      </c>
      <c r="C811" s="251" t="s">
        <v>928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409</v>
      </c>
      <c r="C813" s="251" t="s">
        <v>742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495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929</v>
      </c>
      <c r="D816" s="254"/>
      <c r="E816" s="254">
        <v>100000000</v>
      </c>
      <c r="F816" s="255">
        <f t="shared" si="25"/>
        <v>438699000</v>
      </c>
      <c r="G816" s="250" t="s">
        <v>615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930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522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931</v>
      </c>
      <c r="D821" s="254"/>
      <c r="E821" s="254">
        <v>160048000</v>
      </c>
      <c r="F821" s="255">
        <f t="shared" si="25"/>
        <v>200682000</v>
      </c>
      <c r="G821" s="250" t="s">
        <v>615</v>
      </c>
      <c r="H821" s="242">
        <f t="shared" si="26"/>
        <v>6</v>
      </c>
    </row>
    <row r="822" spans="1:8" ht="18" customHeight="1">
      <c r="A822" s="253">
        <v>42173</v>
      </c>
      <c r="B822" s="253" t="s">
        <v>1296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615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501</v>
      </c>
      <c r="D824" s="254"/>
      <c r="E824" s="254">
        <v>30017000</v>
      </c>
      <c r="F824" s="255">
        <f t="shared" si="25"/>
        <v>70565000</v>
      </c>
      <c r="G824" s="250" t="s">
        <v>615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932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933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815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924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1294</v>
      </c>
      <c r="C830" s="251" t="s">
        <v>934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1296</v>
      </c>
      <c r="C831" s="251" t="s">
        <v>935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936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938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936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1056</v>
      </c>
      <c r="C835" s="251" t="s">
        <v>388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939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937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940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941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942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943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944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945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946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1296</v>
      </c>
      <c r="C846" s="251" t="s">
        <v>947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948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949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950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1056</v>
      </c>
      <c r="C851" s="251" t="s">
        <v>951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1056</v>
      </c>
      <c r="C852" s="251" t="s">
        <v>952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953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841</v>
      </c>
      <c r="C854" s="251" t="s">
        <v>954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615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931</v>
      </c>
      <c r="D856" s="254"/>
      <c r="E856" s="254">
        <v>295000000</v>
      </c>
      <c r="F856" s="255">
        <f t="shared" si="27"/>
        <v>312928000</v>
      </c>
      <c r="G856" s="250" t="s">
        <v>615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955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956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1056</v>
      </c>
      <c r="C859" s="251" t="s">
        <v>957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813</v>
      </c>
      <c r="D860" s="254"/>
      <c r="E860" s="254">
        <v>100000000</v>
      </c>
      <c r="F860" s="255">
        <f t="shared" si="27"/>
        <v>165807000</v>
      </c>
      <c r="G860" s="250" t="s">
        <v>615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958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871</v>
      </c>
      <c r="D862" s="254"/>
      <c r="E862" s="254">
        <v>40832000</v>
      </c>
      <c r="F862" s="255">
        <f t="shared" si="27"/>
        <v>31624000</v>
      </c>
      <c r="G862" s="250" t="s">
        <v>615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425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959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1056</v>
      </c>
      <c r="C866" s="251" t="s">
        <v>388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1056</v>
      </c>
      <c r="C867" s="251" t="s">
        <v>960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961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1056</v>
      </c>
      <c r="C870" s="251" t="s">
        <v>591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1294</v>
      </c>
      <c r="C871" s="251" t="s">
        <v>934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501</v>
      </c>
      <c r="D872" s="254"/>
      <c r="E872" s="254">
        <v>60018000</v>
      </c>
      <c r="F872" s="255">
        <f t="shared" si="27"/>
        <v>480209000</v>
      </c>
      <c r="G872" s="250" t="s">
        <v>615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962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959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545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1056</v>
      </c>
      <c r="C876" s="251" t="s">
        <v>403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963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559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964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416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965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1056</v>
      </c>
      <c r="C883" s="251" t="s">
        <v>966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409</v>
      </c>
      <c r="C884" s="251" t="s">
        <v>967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968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460</v>
      </c>
      <c r="C886" s="251" t="s">
        <v>969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929</v>
      </c>
      <c r="D887" s="254"/>
      <c r="E887" s="254">
        <v>200830000</v>
      </c>
      <c r="F887" s="255">
        <f t="shared" si="27"/>
        <v>428134000</v>
      </c>
      <c r="G887" s="250" t="s">
        <v>615</v>
      </c>
      <c r="H887" s="242">
        <f t="shared" si="28"/>
        <v>6</v>
      </c>
    </row>
    <row r="888" spans="1:8" ht="18" customHeight="1">
      <c r="A888" s="253">
        <v>42185</v>
      </c>
      <c r="B888" s="253" t="s">
        <v>1296</v>
      </c>
      <c r="C888" s="251" t="s">
        <v>970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495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409</v>
      </c>
      <c r="C890" s="251" t="s">
        <v>971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497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972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459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973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974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975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976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615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615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977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1295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978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979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1295</v>
      </c>
      <c r="C906" s="251" t="s">
        <v>531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980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458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409</v>
      </c>
      <c r="C909" s="251" t="s">
        <v>981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859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1056</v>
      </c>
      <c r="C912" s="251" t="s">
        <v>982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754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983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425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501</v>
      </c>
      <c r="D916" s="254"/>
      <c r="E916" s="254">
        <v>50000000</v>
      </c>
      <c r="F916" s="255">
        <f t="shared" si="29"/>
        <v>34790000</v>
      </c>
      <c r="G916" s="250" t="s">
        <v>615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515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912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1056</v>
      </c>
      <c r="C920" s="251" t="s">
        <v>374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1294</v>
      </c>
      <c r="C921" s="251" t="s">
        <v>984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985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415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986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409</v>
      </c>
      <c r="C926" s="251" t="s">
        <v>742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987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988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989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990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1296</v>
      </c>
      <c r="C931" s="251" t="s">
        <v>840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991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924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469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992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993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994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995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840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996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997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998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495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425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999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553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841</v>
      </c>
      <c r="C948" s="251" t="s">
        <v>811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1000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1294</v>
      </c>
      <c r="C952" s="251" t="s">
        <v>792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1296</v>
      </c>
      <c r="C953" s="251" t="s">
        <v>1001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1056</v>
      </c>
      <c r="C955" s="251" t="s">
        <v>443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1002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1003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1004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1005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1006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1056</v>
      </c>
      <c r="C962" s="251" t="s">
        <v>1007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841</v>
      </c>
      <c r="C963" s="251" t="s">
        <v>811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857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1008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953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841</v>
      </c>
      <c r="C968" s="251" t="s">
        <v>811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1056</v>
      </c>
      <c r="C969" s="251" t="s">
        <v>1009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841</v>
      </c>
      <c r="C970" s="251" t="s">
        <v>811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501</v>
      </c>
      <c r="D971" s="254"/>
      <c r="E971" s="254">
        <v>70000000</v>
      </c>
      <c r="F971" s="255">
        <f t="shared" si="29"/>
        <v>1331745000</v>
      </c>
      <c r="G971" s="250" t="s">
        <v>615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998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1056</v>
      </c>
      <c r="C974" s="251" t="s">
        <v>591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1005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1056</v>
      </c>
      <c r="C976" s="251" t="s">
        <v>1010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1011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1012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800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522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1013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841</v>
      </c>
      <c r="C986" s="251" t="s">
        <v>469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615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615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871</v>
      </c>
      <c r="D989" s="254"/>
      <c r="E989" s="254">
        <v>50017000</v>
      </c>
      <c r="F989" s="255">
        <f t="shared" si="31"/>
        <v>167105000</v>
      </c>
      <c r="G989" s="250" t="s">
        <v>615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813</v>
      </c>
      <c r="D990" s="254"/>
      <c r="E990" s="254">
        <v>35840000</v>
      </c>
      <c r="F990" s="255">
        <f t="shared" si="31"/>
        <v>131265000</v>
      </c>
      <c r="G990" s="250" t="s">
        <v>615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922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1016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859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859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1056</v>
      </c>
      <c r="C996" s="251" t="s">
        <v>1017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409</v>
      </c>
      <c r="C997" s="251" t="s">
        <v>1018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931</v>
      </c>
      <c r="D999" s="254"/>
      <c r="E999" s="254">
        <v>200060000</v>
      </c>
      <c r="F999" s="255">
        <f t="shared" si="31"/>
        <v>900865000</v>
      </c>
      <c r="G999" s="250" t="s">
        <v>615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615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501</v>
      </c>
      <c r="D1001" s="254"/>
      <c r="E1001" s="254">
        <v>100000000</v>
      </c>
      <c r="F1001" s="255">
        <f t="shared" si="31"/>
        <v>565865000</v>
      </c>
      <c r="G1001" s="250" t="s">
        <v>615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378</v>
      </c>
      <c r="D1002" s="254"/>
      <c r="E1002" s="254">
        <v>100000000</v>
      </c>
      <c r="F1002" s="255">
        <f t="shared" si="31"/>
        <v>465865000</v>
      </c>
      <c r="G1002" s="250" t="s">
        <v>615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743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495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1019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1020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1016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1021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859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409</v>
      </c>
      <c r="C1012" s="251" t="s">
        <v>1022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1023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1024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1025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1295</v>
      </c>
      <c r="C1017" s="251" t="s">
        <v>1023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991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871</v>
      </c>
      <c r="D1019" s="254"/>
      <c r="E1019" s="254">
        <v>55538000</v>
      </c>
      <c r="F1019" s="255">
        <f t="shared" si="31"/>
        <v>145665000</v>
      </c>
      <c r="G1019" s="250" t="s">
        <v>615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859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1026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409</v>
      </c>
      <c r="C1024" s="251" t="s">
        <v>1027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1028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1294</v>
      </c>
      <c r="C1026" s="251" t="s">
        <v>1029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1030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841</v>
      </c>
      <c r="C1028" s="251" t="s">
        <v>1031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841</v>
      </c>
      <c r="C1029" s="251" t="s">
        <v>1032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497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1033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1034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1035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1295</v>
      </c>
      <c r="C1034" s="251" t="s">
        <v>825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460</v>
      </c>
      <c r="C1035" s="251" t="s">
        <v>1041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965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1036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615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1294</v>
      </c>
      <c r="C1041" s="251" t="s">
        <v>1037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1038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1039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1056</v>
      </c>
      <c r="C1044" s="251" t="s">
        <v>763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459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1294</v>
      </c>
      <c r="C1046" s="251" t="s">
        <v>1040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515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929</v>
      </c>
      <c r="D1048" s="254"/>
      <c r="E1048" s="254">
        <v>100000000</v>
      </c>
      <c r="F1048" s="255">
        <f t="shared" si="33"/>
        <v>358764000</v>
      </c>
      <c r="G1048" s="250" t="s">
        <v>615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1042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1043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841</v>
      </c>
      <c r="C1051" s="251" t="s">
        <v>1044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458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1043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501</v>
      </c>
      <c r="D1054" s="254"/>
      <c r="E1054" s="254">
        <v>50000000</v>
      </c>
      <c r="F1054" s="255">
        <f t="shared" si="33"/>
        <v>283507000</v>
      </c>
      <c r="G1054" s="250" t="s">
        <v>615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871</v>
      </c>
      <c r="D1055" s="254"/>
      <c r="E1055" s="254">
        <v>60000000</v>
      </c>
      <c r="F1055" s="255">
        <f t="shared" si="33"/>
        <v>223507000</v>
      </c>
      <c r="G1055" s="250" t="s">
        <v>615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1045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859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1046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1047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1056</v>
      </c>
      <c r="C1060" s="251" t="s">
        <v>1048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1049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1050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1004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1051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1052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1053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1054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1055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1056</v>
      </c>
      <c r="C1070" s="251" t="s">
        <v>1057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1058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1036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841</v>
      </c>
      <c r="C1075" s="251" t="s">
        <v>1059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615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615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1060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871</v>
      </c>
      <c r="D1079" s="254"/>
      <c r="E1079" s="254">
        <v>71430000</v>
      </c>
      <c r="F1079" s="255">
        <f t="shared" si="33"/>
        <v>169599000</v>
      </c>
      <c r="G1079" s="250" t="s">
        <v>615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1061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1051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1062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1063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1064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859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415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1056</v>
      </c>
      <c r="C1087" s="251" t="s">
        <v>1065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1066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1067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501</v>
      </c>
      <c r="D1090" s="254"/>
      <c r="E1090" s="254">
        <v>15017000</v>
      </c>
      <c r="F1090" s="255">
        <f t="shared" si="33"/>
        <v>56310000</v>
      </c>
      <c r="G1090" s="250" t="s">
        <v>615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1068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859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968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1051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1069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1070</v>
      </c>
      <c r="D1097" s="254"/>
      <c r="E1097" s="254">
        <v>30022000</v>
      </c>
      <c r="F1097" s="255">
        <f t="shared" si="33"/>
        <v>21167000</v>
      </c>
      <c r="G1097" s="250" t="s">
        <v>615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1071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1072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1073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1056</v>
      </c>
      <c r="C1105" s="251" t="s">
        <v>591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931</v>
      </c>
      <c r="D1106" s="254"/>
      <c r="E1106" s="254">
        <v>285115000</v>
      </c>
      <c r="F1106" s="255">
        <f t="shared" si="35"/>
        <v>412782000</v>
      </c>
      <c r="G1106" s="250" t="s">
        <v>615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501</v>
      </c>
      <c r="D1107" s="254"/>
      <c r="E1107" s="254">
        <v>60000000</v>
      </c>
      <c r="F1107" s="255">
        <f t="shared" si="35"/>
        <v>352782000</v>
      </c>
      <c r="G1107" s="250" t="s">
        <v>615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1074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409</v>
      </c>
      <c r="C1110" s="251" t="s">
        <v>742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615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929</v>
      </c>
      <c r="D1112" s="254"/>
      <c r="E1112" s="254">
        <v>200000000</v>
      </c>
      <c r="F1112" s="255">
        <f t="shared" si="35"/>
        <v>618723000</v>
      </c>
      <c r="G1112" s="250" t="s">
        <v>615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615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475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1075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1294</v>
      </c>
      <c r="C1118" s="251" t="s">
        <v>1076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1056</v>
      </c>
      <c r="C1119" s="251" t="s">
        <v>1077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1078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859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1079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1080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958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1081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1064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870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1082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1083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1084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1085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448</v>
      </c>
      <c r="C1133" s="251" t="s">
        <v>1086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1087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1088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1089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1090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477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477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1091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1294</v>
      </c>
      <c r="C1142" s="251" t="s">
        <v>1092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1093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871</v>
      </c>
      <c r="D1144" s="254"/>
      <c r="E1144" s="254">
        <v>50017000</v>
      </c>
      <c r="F1144" s="255">
        <f t="shared" si="35"/>
        <v>56914000</v>
      </c>
      <c r="G1144" s="250" t="s">
        <v>615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1094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1095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948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1096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1097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1098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1099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495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1056</v>
      </c>
      <c r="C1154" s="251" t="s">
        <v>1100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1101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553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1102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1103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841</v>
      </c>
      <c r="C1160" s="251" t="s">
        <v>1104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841</v>
      </c>
      <c r="C1161" s="251" t="s">
        <v>1105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1107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841</v>
      </c>
      <c r="C1167" s="251" t="s">
        <v>1104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841</v>
      </c>
      <c r="C1168" s="251" t="s">
        <v>1105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1020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1108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800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1109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1294</v>
      </c>
      <c r="C1173" s="251" t="s">
        <v>1110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1295</v>
      </c>
      <c r="C1174" s="251" t="s">
        <v>531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1111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841</v>
      </c>
      <c r="C1178" s="251" t="s">
        <v>811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1056</v>
      </c>
      <c r="C1180" s="251" t="s">
        <v>1112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1056</v>
      </c>
      <c r="C1184" s="251" t="s">
        <v>1113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1056</v>
      </c>
      <c r="C1185" s="251" t="s">
        <v>1114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459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458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871</v>
      </c>
      <c r="D1188" s="254"/>
      <c r="E1188" s="254">
        <v>66154000</v>
      </c>
      <c r="F1188" s="255">
        <f t="shared" si="37"/>
        <v>622850000</v>
      </c>
      <c r="G1188" s="250" t="s">
        <v>615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497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841</v>
      </c>
      <c r="C1190" s="251" t="s">
        <v>811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1056</v>
      </c>
      <c r="C1192" s="251" t="s">
        <v>1117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1115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1295</v>
      </c>
      <c r="C1194" s="251" t="s">
        <v>1116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1118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1119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841</v>
      </c>
      <c r="C1197" s="251" t="s">
        <v>1120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1121</v>
      </c>
      <c r="D1198" s="254"/>
      <c r="E1198" s="254">
        <v>70021000</v>
      </c>
      <c r="F1198" s="255">
        <f t="shared" si="37"/>
        <v>177670000</v>
      </c>
      <c r="G1198" s="250" t="s">
        <v>615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987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1122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1056</v>
      </c>
      <c r="C1201" s="251" t="s">
        <v>374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1123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1124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1125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1126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841</v>
      </c>
      <c r="C1207" s="251" t="s">
        <v>1032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1127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1128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1294</v>
      </c>
      <c r="C1210" s="251" t="s">
        <v>768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1129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1130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1131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1132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841</v>
      </c>
      <c r="C1215" s="251" t="s">
        <v>1133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1134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501</v>
      </c>
      <c r="D1217" s="254"/>
      <c r="E1217" s="254">
        <v>20017000</v>
      </c>
      <c r="F1217" s="255">
        <f t="shared" si="37"/>
        <v>484136000</v>
      </c>
      <c r="G1217" s="250" t="s">
        <v>615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1135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815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1136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1137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1056</v>
      </c>
      <c r="C1222" s="251" t="s">
        <v>1138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1139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1019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515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1295</v>
      </c>
      <c r="C1227" s="251" t="s">
        <v>1140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1121</v>
      </c>
      <c r="D1228" s="254"/>
      <c r="E1228" s="254">
        <v>45217000</v>
      </c>
      <c r="F1228" s="255">
        <f t="shared" si="37"/>
        <v>392280000</v>
      </c>
      <c r="G1228" s="250" t="s">
        <v>615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871</v>
      </c>
      <c r="D1229" s="254"/>
      <c r="E1229" s="254">
        <v>70021000</v>
      </c>
      <c r="F1229" s="255">
        <f t="shared" si="37"/>
        <v>322259000</v>
      </c>
      <c r="G1229" s="250" t="s">
        <v>615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929</v>
      </c>
      <c r="D1230" s="254"/>
      <c r="E1230" s="254">
        <v>100000000</v>
      </c>
      <c r="F1230" s="255">
        <f t="shared" si="37"/>
        <v>222259000</v>
      </c>
      <c r="G1230" s="250" t="s">
        <v>615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477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1141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1056</v>
      </c>
      <c r="C1234" s="251" t="s">
        <v>1142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1296</v>
      </c>
      <c r="C1235" s="251" t="s">
        <v>1143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1144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1145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1089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1144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1294</v>
      </c>
      <c r="C1242" s="251" t="s">
        <v>1146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448</v>
      </c>
      <c r="C1246" s="251" t="s">
        <v>1147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501</v>
      </c>
      <c r="D1247" s="254"/>
      <c r="E1247" s="254">
        <v>50017000</v>
      </c>
      <c r="F1247" s="255">
        <f t="shared" si="39"/>
        <v>1126321000</v>
      </c>
      <c r="G1247" s="250" t="s">
        <v>615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1070</v>
      </c>
      <c r="D1248" s="254"/>
      <c r="E1248" s="254">
        <v>11597000</v>
      </c>
      <c r="F1248" s="255">
        <f t="shared" si="39"/>
        <v>1114724000</v>
      </c>
      <c r="G1248" s="250" t="s">
        <v>615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1148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1149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1127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1150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965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409</v>
      </c>
      <c r="C1255" s="251" t="s">
        <v>742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1056</v>
      </c>
      <c r="C1257" s="251" t="s">
        <v>591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1184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929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1121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871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1294</v>
      </c>
      <c r="C1262" s="251" t="s">
        <v>1185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948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1056</v>
      </c>
      <c r="C1264" s="251" t="s">
        <v>1186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987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1294</v>
      </c>
      <c r="C1266" s="251" t="s">
        <v>1187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1296</v>
      </c>
      <c r="C1267" s="251" t="s">
        <v>1188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1189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1190</v>
      </c>
      <c r="C1269" s="251" t="s">
        <v>1191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1192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1193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1294</v>
      </c>
      <c r="C1272" s="251" t="s">
        <v>1194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1056</v>
      </c>
      <c r="C1273" s="251" t="s">
        <v>1195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1056</v>
      </c>
      <c r="C1274" s="251" t="s">
        <v>872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1196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1197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1198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1199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841</v>
      </c>
      <c r="C1279" s="251" t="s">
        <v>1200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1201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1202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1294</v>
      </c>
      <c r="C1283" s="251" t="s">
        <v>1203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1204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1205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1206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553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1207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1296</v>
      </c>
      <c r="C1289" s="251" t="s">
        <v>1208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1209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1296</v>
      </c>
      <c r="C1293" s="251" t="s">
        <v>1210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840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501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1295</v>
      </c>
      <c r="C1297" s="251" t="s">
        <v>531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403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1211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1212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1213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1072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1056</v>
      </c>
      <c r="C1304" s="251" t="s">
        <v>1214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1056</v>
      </c>
      <c r="C1305" s="251" t="s">
        <v>1215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1056</v>
      </c>
      <c r="C1308" s="251" t="s">
        <v>763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1216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1217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924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1218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1219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1220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924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1295</v>
      </c>
      <c r="C1318" s="251" t="s">
        <v>1221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1222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1223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931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1224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1225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1127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409</v>
      </c>
      <c r="C1326" s="251" t="s">
        <v>742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459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1226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1228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1222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458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871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1094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1227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1103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1229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1056</v>
      </c>
      <c r="C1338" s="251" t="s">
        <v>374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815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1071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497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1230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1231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1232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1233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1234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501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1235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1236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1237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813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1238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852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1239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1240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1093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1241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453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1242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1243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1244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1245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553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448</v>
      </c>
      <c r="C1368" s="251" t="s">
        <v>1246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1139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1219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1247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1248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1249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841</v>
      </c>
      <c r="C1375" s="251" t="s">
        <v>1031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1250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1251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1252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1253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1254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1296</v>
      </c>
      <c r="C1382" s="251" t="s">
        <v>1255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501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1256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1056</v>
      </c>
      <c r="C1385" s="251" t="s">
        <v>1257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1056</v>
      </c>
      <c r="C1386" s="251" t="s">
        <v>591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460</v>
      </c>
      <c r="C1387" s="251" t="s">
        <v>845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1258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1259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1260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555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1094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1261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871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1102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1262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1263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1264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1265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1266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1056</v>
      </c>
      <c r="C1403" s="251" t="s">
        <v>883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475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1296</v>
      </c>
      <c r="C1405" s="251" t="s">
        <v>935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1267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1020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1294</v>
      </c>
      <c r="C1408" s="251" t="s">
        <v>1268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1127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1269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948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1270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1073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924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1271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1295</v>
      </c>
      <c r="C1419" s="251" t="s">
        <v>1272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1273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1274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1275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1276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1277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1278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501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1279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1280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1108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1295</v>
      </c>
      <c r="C1434" s="251" t="s">
        <v>825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841</v>
      </c>
      <c r="C1435" s="251" t="s">
        <v>1281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1056</v>
      </c>
      <c r="C1437" s="251" t="s">
        <v>872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1222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1282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1283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1056</v>
      </c>
      <c r="C1442" s="251" t="s">
        <v>1284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1294</v>
      </c>
      <c r="C1444" s="251" t="s">
        <v>817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1285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1286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1287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1288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1294</v>
      </c>
      <c r="C1449" s="251" t="s">
        <v>1293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1222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1298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1299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459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1300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1295</v>
      </c>
      <c r="C1456" s="251" t="s">
        <v>825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1056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1294</v>
      </c>
      <c r="C1458" s="251" t="s">
        <v>1301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1302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994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1303</v>
      </c>
      <c r="C1461" s="251" t="s">
        <v>1304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1305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1262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1224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1294</v>
      </c>
      <c r="C1465" s="251" t="s">
        <v>1306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1307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501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1307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1308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1309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1294</v>
      </c>
      <c r="C1471" s="251" t="s">
        <v>1310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1311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1312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1056</v>
      </c>
      <c r="C1475" s="251" t="s">
        <v>1313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1314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1315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1316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1311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1317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1294</v>
      </c>
      <c r="C1481" s="251" t="s">
        <v>1318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1294</v>
      </c>
      <c r="C1482" s="251" t="s">
        <v>1319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409</v>
      </c>
      <c r="C1483" s="251" t="s">
        <v>1320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1056</v>
      </c>
      <c r="C1484" s="251" t="s">
        <v>1321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841</v>
      </c>
      <c r="C1485" s="251" t="s">
        <v>811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1322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1323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1324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1325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377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1326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1307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1327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561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1328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1329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1109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1204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1330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1331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1296</v>
      </c>
      <c r="C1504" s="251" t="s">
        <v>1332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1333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1335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1294</v>
      </c>
      <c r="C1507" s="251" t="s">
        <v>1336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1294</v>
      </c>
      <c r="C1508" s="251" t="s">
        <v>1337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1338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1328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1339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1340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1341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1342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1343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1056</v>
      </c>
      <c r="C1518" s="251" t="s">
        <v>1113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841</v>
      </c>
      <c r="C1519" s="251" t="s">
        <v>1344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1345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1201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501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1124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871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1204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1346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1347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1348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1238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559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1349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1350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1351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1225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458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1294</v>
      </c>
      <c r="C1536" s="251" t="s">
        <v>1352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1276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1353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841</v>
      </c>
      <c r="C1539" s="251" t="s">
        <v>1354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1355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1294</v>
      </c>
      <c r="C1543" s="251" t="s">
        <v>1356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1357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554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1358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1360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1056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377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476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1347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1227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1056</v>
      </c>
      <c r="C1555" s="251" t="s">
        <v>1361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1362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409</v>
      </c>
      <c r="C1559" s="251" t="s">
        <v>742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931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1094</v>
      </c>
      <c r="D1563" s="254"/>
      <c r="E1563" s="254">
        <v>100538000</v>
      </c>
      <c r="F1563" s="255">
        <f t="shared" si="49"/>
        <v>813600000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1363</v>
      </c>
      <c r="D1564" s="254"/>
      <c r="E1564" s="254">
        <v>325000</v>
      </c>
      <c r="F1564" s="255">
        <f t="shared" si="49"/>
        <v>813275000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1364</v>
      </c>
      <c r="D1565" s="254"/>
      <c r="E1565" s="254">
        <v>39398000</v>
      </c>
      <c r="F1565" s="255">
        <f t="shared" si="49"/>
        <v>773877000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1294</v>
      </c>
      <c r="C1566" s="251" t="s">
        <v>1365</v>
      </c>
      <c r="D1566" s="254"/>
      <c r="E1566" s="254">
        <v>600000</v>
      </c>
      <c r="F1566" s="255">
        <f t="shared" si="49"/>
        <v>773277000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1127</v>
      </c>
      <c r="D1567" s="254"/>
      <c r="E1567" s="254">
        <v>100000000</v>
      </c>
      <c r="F1567" s="255">
        <f t="shared" si="49"/>
        <v>673277000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1366</v>
      </c>
      <c r="D1568" s="254"/>
      <c r="E1568" s="254">
        <v>78468000</v>
      </c>
      <c r="F1568" s="255">
        <f t="shared" si="49"/>
        <v>594809000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1367</v>
      </c>
      <c r="D1569" s="254"/>
      <c r="E1569" s="254">
        <v>20000000</v>
      </c>
      <c r="F1569" s="255">
        <f t="shared" si="49"/>
        <v>574809000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1355</v>
      </c>
      <c r="D1570" s="254"/>
      <c r="E1570" s="254">
        <v>10000000</v>
      </c>
      <c r="F1570" s="255">
        <f t="shared" si="49"/>
        <v>564809000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1368</v>
      </c>
      <c r="D1571" s="254"/>
      <c r="E1571" s="254">
        <v>50000000</v>
      </c>
      <c r="F1571" s="255">
        <f t="shared" si="49"/>
        <v>514809000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1224</v>
      </c>
      <c r="D1572" s="254"/>
      <c r="E1572" s="254">
        <v>321726000</v>
      </c>
      <c r="F1572" s="255">
        <f t="shared" si="49"/>
        <v>193083000</v>
      </c>
      <c r="G1572" s="250"/>
      <c r="H1572" s="242">
        <f t="shared" si="50"/>
        <v>11</v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9"/>
        <v>0</v>
      </c>
      <c r="G1573" s="250"/>
      <c r="H1573" s="242" t="str">
        <f t="shared" si="50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9"/>
        <v>0</v>
      </c>
      <c r="G1574" s="250"/>
      <c r="H1574" s="242" t="str">
        <f t="shared" si="50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9"/>
        <v>0</v>
      </c>
      <c r="G1575" s="250"/>
      <c r="H1575" s="242" t="str">
        <f t="shared" si="50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9"/>
        <v>0</v>
      </c>
      <c r="G1576" s="250"/>
      <c r="H1576" s="242" t="str">
        <f t="shared" si="50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9"/>
        <v>0</v>
      </c>
      <c r="G1577" s="250"/>
      <c r="H1577" s="242" t="str">
        <f t="shared" si="50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9"/>
        <v>0</v>
      </c>
      <c r="G1578" s="250"/>
      <c r="H1578" s="242" t="str">
        <f t="shared" si="50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9"/>
        <v>0</v>
      </c>
      <c r="G1579" s="250"/>
      <c r="H1579" s="242" t="str">
        <f t="shared" si="50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9"/>
        <v>0</v>
      </c>
      <c r="G1580" s="250"/>
      <c r="H1580" s="242" t="str">
        <f t="shared" si="50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9"/>
        <v>0</v>
      </c>
      <c r="G1581" s="250"/>
      <c r="H1581" s="242" t="str">
        <f t="shared" si="50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9"/>
        <v>0</v>
      </c>
      <c r="G1582" s="250"/>
      <c r="H1582" s="242" t="str">
        <f t="shared" si="50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9"/>
        <v>0</v>
      </c>
      <c r="G1583" s="250"/>
      <c r="H1583" s="242" t="str">
        <f t="shared" si="50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9"/>
        <v>0</v>
      </c>
      <c r="G1584" s="250"/>
      <c r="H1584" s="242" t="str">
        <f t="shared" si="50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9"/>
        <v>0</v>
      </c>
      <c r="G1585" s="250"/>
      <c r="H1585" s="242" t="str">
        <f t="shared" si="50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9"/>
        <v>0</v>
      </c>
      <c r="G1586" s="250"/>
      <c r="H1586" s="242" t="str">
        <f t="shared" si="50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9"/>
        <v>0</v>
      </c>
      <c r="G1587" s="250"/>
      <c r="H1587" s="242" t="str">
        <f t="shared" si="50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9"/>
        <v>0</v>
      </c>
      <c r="G1588" s="250"/>
      <c r="H1588" s="242" t="str">
        <f t="shared" si="50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9"/>
        <v>0</v>
      </c>
      <c r="G1589" s="250"/>
      <c r="H1589" s="242" t="str">
        <f t="shared" si="50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9"/>
        <v>0</v>
      </c>
      <c r="G1590" s="250"/>
      <c r="H1590" s="242" t="str">
        <f t="shared" si="50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9"/>
        <v>0</v>
      </c>
      <c r="G1591" s="250"/>
      <c r="H1591" s="242" t="str">
        <f t="shared" si="50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9"/>
        <v>0</v>
      </c>
      <c r="G1592" s="250"/>
      <c r="H1592" s="242" t="str">
        <f t="shared" si="50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9"/>
        <v>0</v>
      </c>
      <c r="G1593" s="250"/>
      <c r="H1593" s="242" t="str">
        <f t="shared" si="50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9"/>
        <v>0</v>
      </c>
      <c r="G1594" s="250"/>
      <c r="H1594" s="242" t="str">
        <f t="shared" si="50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9"/>
        <v>0</v>
      </c>
      <c r="G1595" s="250"/>
      <c r="H1595" s="242" t="str">
        <f t="shared" si="50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9"/>
        <v>0</v>
      </c>
      <c r="G1596" s="250"/>
      <c r="H1596" s="242" t="str">
        <f t="shared" si="50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9"/>
        <v>0</v>
      </c>
      <c r="G1597" s="250"/>
      <c r="H1597" s="242" t="str">
        <f t="shared" si="50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9"/>
        <v>0</v>
      </c>
      <c r="G1598" s="250"/>
      <c r="H1598" s="242" t="str">
        <f t="shared" si="50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9"/>
        <v>0</v>
      </c>
      <c r="G1599" s="250"/>
      <c r="H1599" s="242" t="str">
        <f t="shared" si="50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9"/>
        <v>0</v>
      </c>
      <c r="G1600" s="250"/>
      <c r="H1600" s="242" t="str">
        <f t="shared" si="50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9"/>
        <v>0</v>
      </c>
      <c r="G1601" s="250"/>
      <c r="H1601" s="242" t="str">
        <f t="shared" si="50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9"/>
        <v>0</v>
      </c>
      <c r="G1602" s="250"/>
      <c r="H1602" s="242" t="str">
        <f t="shared" si="50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9"/>
        <v>0</v>
      </c>
      <c r="G1603" s="250"/>
      <c r="H1603" s="242" t="str">
        <f t="shared" si="50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9"/>
        <v>0</v>
      </c>
      <c r="G1604" s="250"/>
      <c r="H1604" s="242" t="str">
        <f t="shared" si="50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9"/>
        <v>0</v>
      </c>
      <c r="G1605" s="250"/>
      <c r="H1605" s="242" t="str">
        <f t="shared" si="50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9"/>
        <v>0</v>
      </c>
      <c r="G1606" s="250"/>
      <c r="H1606" s="242" t="str">
        <f t="shared" si="50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9"/>
        <v>0</v>
      </c>
      <c r="G1607" s="250"/>
      <c r="H1607" s="242" t="str">
        <f t="shared" si="50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9"/>
        <v>0</v>
      </c>
      <c r="G1608" s="250"/>
      <c r="H1608" s="242" t="str">
        <f t="shared" si="50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9"/>
        <v>0</v>
      </c>
      <c r="G1609" s="250"/>
      <c r="H1609" s="242" t="str">
        <f t="shared" si="50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9"/>
        <v>0</v>
      </c>
      <c r="G1610" s="250"/>
      <c r="H1610" s="242" t="str">
        <f t="shared" si="50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9"/>
        <v>0</v>
      </c>
      <c r="G1611" s="250"/>
      <c r="H1611" s="242" t="str">
        <f t="shared" si="50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9"/>
        <v>0</v>
      </c>
      <c r="G1612" s="250"/>
      <c r="H1612" s="242" t="str">
        <f t="shared" si="50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si="49"/>
        <v>0</v>
      </c>
      <c r="G1613" s="250"/>
      <c r="H1613" s="242" t="str">
        <f t="shared" si="50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49"/>
        <v>0</v>
      </c>
      <c r="G1614" s="250"/>
      <c r="H1614" s="242" t="str">
        <f t="shared" si="50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49"/>
        <v>0</v>
      </c>
      <c r="G1615" s="250"/>
      <c r="H1615" s="242" t="str">
        <f t="shared" si="50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49"/>
        <v>0</v>
      </c>
      <c r="G1616" s="250"/>
      <c r="H1616" s="242" t="str">
        <f t="shared" si="50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ref="F1617:F1680" si="51">IF(C1617&lt;&gt;"",F1616+D1617-E1617,0)</f>
        <v>0</v>
      </c>
      <c r="G1617" s="250"/>
      <c r="H1617" s="242" t="str">
        <f t="shared" ref="H1617:H1680" si="52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1"/>
        <v>0</v>
      </c>
      <c r="G1618" s="250"/>
      <c r="H1618" s="242" t="str">
        <f t="shared" si="52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1"/>
        <v>0</v>
      </c>
      <c r="G1619" s="250"/>
      <c r="H1619" s="242" t="str">
        <f t="shared" si="52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1"/>
        <v>0</v>
      </c>
      <c r="G1620" s="250"/>
      <c r="H1620" s="242" t="str">
        <f t="shared" si="52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1"/>
        <v>0</v>
      </c>
      <c r="G1621" s="250"/>
      <c r="H1621" s="242" t="str">
        <f t="shared" si="52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1"/>
        <v>0</v>
      </c>
      <c r="G1622" s="250"/>
      <c r="H1622" s="242" t="str">
        <f t="shared" si="52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1"/>
        <v>0</v>
      </c>
      <c r="G1623" s="250"/>
      <c r="H1623" s="242" t="str">
        <f t="shared" si="52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1"/>
        <v>0</v>
      </c>
      <c r="G1624" s="250"/>
      <c r="H1624" s="242" t="str">
        <f t="shared" si="52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1"/>
        <v>0</v>
      </c>
      <c r="G1625" s="250"/>
      <c r="H1625" s="242" t="str">
        <f t="shared" si="52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1"/>
        <v>0</v>
      </c>
      <c r="G1626" s="250"/>
      <c r="H1626" s="242" t="str">
        <f t="shared" si="52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1"/>
        <v>0</v>
      </c>
      <c r="G1627" s="250"/>
      <c r="H1627" s="242" t="str">
        <f t="shared" si="52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1"/>
        <v>0</v>
      </c>
      <c r="G1628" s="250"/>
      <c r="H1628" s="242" t="str">
        <f t="shared" si="52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1"/>
        <v>0</v>
      </c>
      <c r="G1629" s="250"/>
      <c r="H1629" s="242" t="str">
        <f t="shared" si="52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1"/>
        <v>0</v>
      </c>
      <c r="G1630" s="250"/>
      <c r="H1630" s="242" t="str">
        <f t="shared" si="52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1"/>
        <v>0</v>
      </c>
      <c r="G1631" s="250"/>
      <c r="H1631" s="242" t="str">
        <f t="shared" si="52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1"/>
        <v>0</v>
      </c>
      <c r="G1632" s="250"/>
      <c r="H1632" s="242" t="str">
        <f t="shared" si="52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1"/>
        <v>0</v>
      </c>
      <c r="G1633" s="250"/>
      <c r="H1633" s="242" t="str">
        <f t="shared" si="52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1"/>
        <v>0</v>
      </c>
      <c r="G1634" s="250"/>
      <c r="H1634" s="242" t="str">
        <f t="shared" si="52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1"/>
        <v>0</v>
      </c>
      <c r="G1635" s="250"/>
      <c r="H1635" s="242" t="str">
        <f t="shared" si="52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1"/>
        <v>0</v>
      </c>
      <c r="G1636" s="250"/>
      <c r="H1636" s="242" t="str">
        <f t="shared" si="52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1"/>
        <v>0</v>
      </c>
      <c r="G1637" s="250"/>
      <c r="H1637" s="242" t="str">
        <f t="shared" si="52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1"/>
        <v>0</v>
      </c>
      <c r="G1638" s="250"/>
      <c r="H1638" s="242" t="str">
        <f t="shared" si="52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1"/>
        <v>0</v>
      </c>
      <c r="G1639" s="250"/>
      <c r="H1639" s="242" t="str">
        <f t="shared" si="52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1"/>
        <v>0</v>
      </c>
      <c r="G1640" s="250"/>
      <c r="H1640" s="242" t="str">
        <f t="shared" si="52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1"/>
        <v>0</v>
      </c>
      <c r="G1641" s="250"/>
      <c r="H1641" s="242" t="str">
        <f t="shared" si="52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1"/>
        <v>0</v>
      </c>
      <c r="G1642" s="250"/>
      <c r="H1642" s="242" t="str">
        <f t="shared" si="52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1"/>
        <v>0</v>
      </c>
      <c r="G1643" s="250"/>
      <c r="H1643" s="242" t="str">
        <f t="shared" si="52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1"/>
        <v>0</v>
      </c>
      <c r="G1644" s="250"/>
      <c r="H1644" s="242" t="str">
        <f t="shared" si="52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1"/>
        <v>0</v>
      </c>
      <c r="G1645" s="250"/>
      <c r="H1645" s="242" t="str">
        <f t="shared" si="52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1"/>
        <v>0</v>
      </c>
      <c r="G1646" s="250"/>
      <c r="H1646" s="242" t="str">
        <f t="shared" si="52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1"/>
        <v>0</v>
      </c>
      <c r="G1647" s="250"/>
      <c r="H1647" s="242" t="str">
        <f t="shared" si="52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1"/>
        <v>0</v>
      </c>
      <c r="G1648" s="250"/>
      <c r="H1648" s="242" t="str">
        <f t="shared" si="52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1"/>
        <v>0</v>
      </c>
      <c r="G1649" s="250"/>
      <c r="H1649" s="242" t="str">
        <f t="shared" si="52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1"/>
        <v>0</v>
      </c>
      <c r="G1650" s="250"/>
      <c r="H1650" s="242" t="str">
        <f t="shared" si="52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1"/>
        <v>0</v>
      </c>
      <c r="G1651" s="250"/>
      <c r="H1651" s="242" t="str">
        <f t="shared" si="52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1"/>
        <v>0</v>
      </c>
      <c r="G1652" s="250"/>
      <c r="H1652" s="242" t="str">
        <f t="shared" si="52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1"/>
        <v>0</v>
      </c>
      <c r="G1653" s="250"/>
      <c r="H1653" s="242" t="str">
        <f t="shared" si="52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1"/>
        <v>0</v>
      </c>
      <c r="G1654" s="250"/>
      <c r="H1654" s="242" t="str">
        <f t="shared" si="52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1"/>
        <v>0</v>
      </c>
      <c r="G1655" s="250"/>
      <c r="H1655" s="242" t="str">
        <f t="shared" si="52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1"/>
        <v>0</v>
      </c>
      <c r="G1656" s="250"/>
      <c r="H1656" s="242" t="str">
        <f t="shared" si="52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1"/>
        <v>0</v>
      </c>
      <c r="G1657" s="250"/>
      <c r="H1657" s="242" t="str">
        <f t="shared" si="52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1"/>
        <v>0</v>
      </c>
      <c r="G1658" s="250"/>
      <c r="H1658" s="242" t="str">
        <f t="shared" si="52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1"/>
        <v>0</v>
      </c>
      <c r="G1659" s="250"/>
      <c r="H1659" s="242" t="str">
        <f t="shared" si="52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1"/>
        <v>0</v>
      </c>
      <c r="G1660" s="250"/>
      <c r="H1660" s="242" t="str">
        <f t="shared" si="52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1"/>
        <v>0</v>
      </c>
      <c r="G1661" s="250"/>
      <c r="H1661" s="242" t="str">
        <f t="shared" si="52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1"/>
        <v>0</v>
      </c>
      <c r="G1662" s="250"/>
      <c r="H1662" s="242" t="str">
        <f t="shared" si="52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1"/>
        <v>0</v>
      </c>
      <c r="G1663" s="250"/>
      <c r="H1663" s="242" t="str">
        <f t="shared" si="52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1"/>
        <v>0</v>
      </c>
      <c r="G1664" s="250"/>
      <c r="H1664" s="242" t="str">
        <f t="shared" si="52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1"/>
        <v>0</v>
      </c>
      <c r="G1665" s="250"/>
      <c r="H1665" s="242" t="str">
        <f t="shared" si="52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1"/>
        <v>0</v>
      </c>
      <c r="G1666" s="250"/>
      <c r="H1666" s="242" t="str">
        <f t="shared" si="52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1"/>
        <v>0</v>
      </c>
      <c r="G1667" s="250"/>
      <c r="H1667" s="242" t="str">
        <f t="shared" si="52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1"/>
        <v>0</v>
      </c>
      <c r="G1668" s="250"/>
      <c r="H1668" s="242" t="str">
        <f t="shared" si="52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1"/>
        <v>0</v>
      </c>
      <c r="G1669" s="250"/>
      <c r="H1669" s="242" t="str">
        <f t="shared" si="52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1"/>
        <v>0</v>
      </c>
      <c r="G1670" s="250"/>
      <c r="H1670" s="242" t="str">
        <f t="shared" si="52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1"/>
        <v>0</v>
      </c>
      <c r="G1671" s="250"/>
      <c r="H1671" s="242" t="str">
        <f t="shared" si="52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1"/>
        <v>0</v>
      </c>
      <c r="G1672" s="250"/>
      <c r="H1672" s="242" t="str">
        <f t="shared" si="52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1"/>
        <v>0</v>
      </c>
      <c r="G1673" s="250"/>
      <c r="H1673" s="242" t="str">
        <f t="shared" si="52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1"/>
        <v>0</v>
      </c>
      <c r="G1674" s="250"/>
      <c r="H1674" s="242" t="str">
        <f t="shared" si="52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1"/>
        <v>0</v>
      </c>
      <c r="G1675" s="250"/>
      <c r="H1675" s="242" t="str">
        <f t="shared" si="52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1"/>
        <v>0</v>
      </c>
      <c r="G1676" s="250"/>
      <c r="H1676" s="242" t="str">
        <f t="shared" si="52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si="51"/>
        <v>0</v>
      </c>
      <c r="G1677" s="250"/>
      <c r="H1677" s="242" t="str">
        <f t="shared" si="52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1"/>
        <v>0</v>
      </c>
      <c r="G1678" s="250"/>
      <c r="H1678" s="242" t="str">
        <f t="shared" si="52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1"/>
        <v>0</v>
      </c>
      <c r="G1679" s="250"/>
      <c r="H1679" s="242" t="str">
        <f t="shared" si="52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1"/>
        <v>0</v>
      </c>
      <c r="G1680" s="250"/>
      <c r="H1680" s="242" t="str">
        <f t="shared" si="52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ref="F1681:F1744" si="53">IF(C1681&lt;&gt;"",F1680+D1681-E1681,0)</f>
        <v>0</v>
      </c>
      <c r="G1681" s="250"/>
      <c r="H1681" s="242" t="str">
        <f t="shared" ref="H1681" si="54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3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3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3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3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3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3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3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3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3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3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3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3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3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3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3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3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3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3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3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3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3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3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3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3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3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3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3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3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3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3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3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3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3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3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3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3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3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3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3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3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3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3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3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3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3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3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3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3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3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3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3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3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3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3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3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3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3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3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3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si="53"/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3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3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3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ref="F1745:F1808" si="55">IF(C1745&lt;&gt;"",F1744+D1745-E1745,0)</f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5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5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5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5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5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5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5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5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5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5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5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5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5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5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5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5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5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5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5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5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5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5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5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5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5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5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5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5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5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5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5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5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5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5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5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5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5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5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5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5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5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5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5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5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5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5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5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5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5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5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5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5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5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5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5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5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5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5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5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si="55"/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ref="F1809:F1872" si="56">IF(C1809&lt;&gt;"",F1808+D1809-E1809,0)</f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6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6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6"/>
        <v>0</v>
      </c>
      <c r="G1812" s="250"/>
    </row>
    <row r="1813" spans="1:7" ht="18" customHeight="1">
      <c r="A1813" s="253"/>
      <c r="B1813" s="253"/>
      <c r="C1813" s="251"/>
      <c r="D1813" s="254"/>
      <c r="E1813" s="254"/>
      <c r="F1813" s="255">
        <f t="shared" si="56"/>
        <v>0</v>
      </c>
      <c r="G1813" s="250"/>
    </row>
    <row r="1814" spans="1:7" ht="18" customHeight="1">
      <c r="A1814" s="253"/>
      <c r="B1814" s="253"/>
      <c r="C1814" s="251"/>
      <c r="D1814" s="254"/>
      <c r="E1814" s="254"/>
      <c r="F1814" s="255">
        <f t="shared" si="56"/>
        <v>0</v>
      </c>
      <c r="G1814" s="250"/>
    </row>
    <row r="1815" spans="1:7" ht="18" customHeight="1">
      <c r="A1815" s="253"/>
      <c r="B1815" s="253"/>
      <c r="C1815" s="251"/>
      <c r="D1815" s="254"/>
      <c r="E1815" s="254"/>
      <c r="F1815" s="255">
        <f t="shared" si="56"/>
        <v>0</v>
      </c>
      <c r="G1815" s="250"/>
    </row>
    <row r="1816" spans="1:7" ht="18" customHeight="1">
      <c r="A1816" s="253"/>
      <c r="B1816" s="253"/>
      <c r="C1816" s="251"/>
      <c r="D1816" s="254"/>
      <c r="E1816" s="254"/>
      <c r="F1816" s="255">
        <f t="shared" si="56"/>
        <v>0</v>
      </c>
      <c r="G1816" s="250"/>
    </row>
    <row r="1817" spans="1:7" ht="18" customHeight="1">
      <c r="A1817" s="253"/>
      <c r="B1817" s="253"/>
      <c r="C1817" s="251"/>
      <c r="D1817" s="254"/>
      <c r="E1817" s="254"/>
      <c r="F1817" s="255">
        <f t="shared" si="56"/>
        <v>0</v>
      </c>
      <c r="G1817" s="250"/>
    </row>
    <row r="1818" spans="1:7" ht="18" customHeight="1">
      <c r="A1818" s="253"/>
      <c r="B1818" s="253"/>
      <c r="C1818" s="251"/>
      <c r="D1818" s="254"/>
      <c r="E1818" s="254"/>
      <c r="F1818" s="255">
        <f t="shared" si="56"/>
        <v>0</v>
      </c>
      <c r="G1818" s="250"/>
    </row>
    <row r="1819" spans="1:7" ht="18" customHeight="1">
      <c r="A1819" s="253"/>
      <c r="B1819" s="253"/>
      <c r="C1819" s="251"/>
      <c r="D1819" s="254"/>
      <c r="E1819" s="254"/>
      <c r="F1819" s="255">
        <f t="shared" si="56"/>
        <v>0</v>
      </c>
      <c r="G1819" s="250"/>
    </row>
    <row r="1820" spans="1:7" ht="18" customHeight="1">
      <c r="A1820" s="253"/>
      <c r="B1820" s="253"/>
      <c r="C1820" s="251"/>
      <c r="D1820" s="254"/>
      <c r="E1820" s="254"/>
      <c r="F1820" s="255">
        <f t="shared" si="56"/>
        <v>0</v>
      </c>
      <c r="G1820" s="250"/>
    </row>
    <row r="1821" spans="1:7" ht="18" customHeight="1">
      <c r="A1821" s="253"/>
      <c r="B1821" s="253"/>
      <c r="C1821" s="251"/>
      <c r="D1821" s="254"/>
      <c r="E1821" s="254"/>
      <c r="F1821" s="255">
        <f t="shared" si="56"/>
        <v>0</v>
      </c>
      <c r="G1821" s="250"/>
    </row>
    <row r="1822" spans="1:7" ht="18" customHeight="1">
      <c r="A1822" s="253"/>
      <c r="B1822" s="253"/>
      <c r="C1822" s="251"/>
      <c r="D1822" s="254"/>
      <c r="E1822" s="254"/>
      <c r="F1822" s="255">
        <f t="shared" si="56"/>
        <v>0</v>
      </c>
      <c r="G1822" s="250"/>
    </row>
    <row r="1823" spans="1:7" ht="18" customHeight="1">
      <c r="A1823" s="253"/>
      <c r="B1823" s="253"/>
      <c r="C1823" s="251"/>
      <c r="D1823" s="254"/>
      <c r="E1823" s="254"/>
      <c r="F1823" s="255">
        <f t="shared" si="56"/>
        <v>0</v>
      </c>
      <c r="G1823" s="250"/>
    </row>
    <row r="1824" spans="1:7" ht="18" customHeight="1">
      <c r="A1824" s="253"/>
      <c r="B1824" s="253"/>
      <c r="C1824" s="251"/>
      <c r="D1824" s="254"/>
      <c r="E1824" s="254"/>
      <c r="F1824" s="255">
        <f t="shared" si="56"/>
        <v>0</v>
      </c>
      <c r="G1824" s="250"/>
    </row>
    <row r="1825" spans="1:7" ht="18" customHeight="1">
      <c r="A1825" s="253"/>
      <c r="B1825" s="253"/>
      <c r="C1825" s="251"/>
      <c r="D1825" s="254"/>
      <c r="E1825" s="254"/>
      <c r="F1825" s="255">
        <f t="shared" si="56"/>
        <v>0</v>
      </c>
      <c r="G1825" s="250"/>
    </row>
    <row r="1826" spans="1:7" ht="18" customHeight="1">
      <c r="A1826" s="253"/>
      <c r="B1826" s="253"/>
      <c r="C1826" s="251"/>
      <c r="D1826" s="254"/>
      <c r="E1826" s="254"/>
      <c r="F1826" s="255">
        <f t="shared" si="56"/>
        <v>0</v>
      </c>
      <c r="G1826" s="250"/>
    </row>
    <row r="1827" spans="1:7" ht="18" customHeight="1">
      <c r="A1827" s="253"/>
      <c r="B1827" s="253"/>
      <c r="C1827" s="251"/>
      <c r="D1827" s="254"/>
      <c r="E1827" s="254"/>
      <c r="F1827" s="255">
        <f t="shared" si="56"/>
        <v>0</v>
      </c>
      <c r="G1827" s="250"/>
    </row>
    <row r="1828" spans="1:7" ht="18" customHeight="1">
      <c r="A1828" s="253"/>
      <c r="B1828" s="253"/>
      <c r="C1828" s="251"/>
      <c r="D1828" s="254"/>
      <c r="E1828" s="254"/>
      <c r="F1828" s="255">
        <f t="shared" si="56"/>
        <v>0</v>
      </c>
      <c r="G1828" s="250"/>
    </row>
    <row r="1829" spans="1:7" ht="18" customHeight="1">
      <c r="A1829" s="253"/>
      <c r="B1829" s="253"/>
      <c r="C1829" s="251"/>
      <c r="D1829" s="254"/>
      <c r="E1829" s="254"/>
      <c r="F1829" s="255">
        <f t="shared" si="56"/>
        <v>0</v>
      </c>
      <c r="G1829" s="250"/>
    </row>
    <row r="1830" spans="1:7" ht="18" customHeight="1">
      <c r="A1830" s="253"/>
      <c r="B1830" s="253"/>
      <c r="C1830" s="251"/>
      <c r="D1830" s="254"/>
      <c r="E1830" s="254"/>
      <c r="F1830" s="255">
        <f t="shared" si="56"/>
        <v>0</v>
      </c>
      <c r="G1830" s="250"/>
    </row>
    <row r="1831" spans="1:7" ht="18" customHeight="1">
      <c r="A1831" s="253"/>
      <c r="B1831" s="253"/>
      <c r="C1831" s="251"/>
      <c r="D1831" s="254"/>
      <c r="E1831" s="254"/>
      <c r="F1831" s="255">
        <f t="shared" si="56"/>
        <v>0</v>
      </c>
      <c r="G1831" s="250"/>
    </row>
    <row r="1832" spans="1:7" ht="18" customHeight="1">
      <c r="A1832" s="253"/>
      <c r="B1832" s="253"/>
      <c r="C1832" s="251"/>
      <c r="D1832" s="254"/>
      <c r="E1832" s="254"/>
      <c r="F1832" s="255">
        <f t="shared" si="56"/>
        <v>0</v>
      </c>
      <c r="G1832" s="250"/>
    </row>
    <row r="1833" spans="1:7" ht="18" customHeight="1">
      <c r="A1833" s="253"/>
      <c r="B1833" s="253"/>
      <c r="C1833" s="251"/>
      <c r="D1833" s="254"/>
      <c r="E1833" s="254"/>
      <c r="F1833" s="255">
        <f t="shared" si="56"/>
        <v>0</v>
      </c>
      <c r="G1833" s="250"/>
    </row>
    <row r="1834" spans="1:7" ht="18" customHeight="1">
      <c r="A1834" s="253"/>
      <c r="B1834" s="253"/>
      <c r="C1834" s="251"/>
      <c r="D1834" s="254"/>
      <c r="E1834" s="254"/>
      <c r="F1834" s="255">
        <f t="shared" si="56"/>
        <v>0</v>
      </c>
      <c r="G1834" s="250"/>
    </row>
    <row r="1835" spans="1:7" ht="18" customHeight="1">
      <c r="A1835" s="253"/>
      <c r="B1835" s="253"/>
      <c r="C1835" s="251"/>
      <c r="D1835" s="254"/>
      <c r="E1835" s="254"/>
      <c r="F1835" s="255">
        <f t="shared" si="56"/>
        <v>0</v>
      </c>
      <c r="G1835" s="250"/>
    </row>
    <row r="1836" spans="1:7" ht="18" customHeight="1">
      <c r="A1836" s="253"/>
      <c r="B1836" s="253"/>
      <c r="C1836" s="251"/>
      <c r="D1836" s="254"/>
      <c r="E1836" s="254"/>
      <c r="F1836" s="255">
        <f t="shared" si="56"/>
        <v>0</v>
      </c>
      <c r="G1836" s="250"/>
    </row>
    <row r="1837" spans="1:7" ht="18" customHeight="1">
      <c r="A1837" s="253"/>
      <c r="B1837" s="253"/>
      <c r="C1837" s="251"/>
      <c r="D1837" s="254"/>
      <c r="E1837" s="254"/>
      <c r="F1837" s="255">
        <f t="shared" si="56"/>
        <v>0</v>
      </c>
      <c r="G1837" s="250"/>
    </row>
    <row r="1838" spans="1:7" ht="18" customHeight="1">
      <c r="A1838" s="253"/>
      <c r="B1838" s="253"/>
      <c r="C1838" s="251"/>
      <c r="D1838" s="254"/>
      <c r="E1838" s="254"/>
      <c r="F1838" s="255">
        <f t="shared" si="56"/>
        <v>0</v>
      </c>
      <c r="G1838" s="250"/>
    </row>
    <row r="1839" spans="1:7" ht="18" customHeight="1">
      <c r="A1839" s="253"/>
      <c r="B1839" s="253"/>
      <c r="C1839" s="251"/>
      <c r="D1839" s="254"/>
      <c r="E1839" s="254"/>
      <c r="F1839" s="255">
        <f t="shared" si="56"/>
        <v>0</v>
      </c>
      <c r="G1839" s="250"/>
    </row>
    <row r="1840" spans="1:7" ht="18" customHeight="1">
      <c r="A1840" s="253"/>
      <c r="B1840" s="253"/>
      <c r="C1840" s="251"/>
      <c r="D1840" s="254"/>
      <c r="E1840" s="254"/>
      <c r="F1840" s="255">
        <f t="shared" si="56"/>
        <v>0</v>
      </c>
      <c r="G1840" s="250"/>
    </row>
    <row r="1841" spans="1:7" ht="18" customHeight="1">
      <c r="A1841" s="253"/>
      <c r="B1841" s="253"/>
      <c r="C1841" s="251"/>
      <c r="D1841" s="254"/>
      <c r="E1841" s="254"/>
      <c r="F1841" s="255">
        <f t="shared" si="56"/>
        <v>0</v>
      </c>
      <c r="G1841" s="250"/>
    </row>
    <row r="1842" spans="1:7" ht="18" customHeight="1">
      <c r="A1842" s="253"/>
      <c r="B1842" s="253"/>
      <c r="C1842" s="251"/>
      <c r="D1842" s="254"/>
      <c r="E1842" s="254"/>
      <c r="F1842" s="255">
        <f t="shared" si="56"/>
        <v>0</v>
      </c>
      <c r="G1842" s="250"/>
    </row>
    <row r="1843" spans="1:7" ht="18" customHeight="1">
      <c r="A1843" s="253"/>
      <c r="B1843" s="253"/>
      <c r="C1843" s="251"/>
      <c r="D1843" s="254"/>
      <c r="E1843" s="254"/>
      <c r="F1843" s="255">
        <f t="shared" si="56"/>
        <v>0</v>
      </c>
      <c r="G1843" s="250"/>
    </row>
    <row r="1844" spans="1:7" ht="18" customHeight="1">
      <c r="A1844" s="253"/>
      <c r="B1844" s="253"/>
      <c r="C1844" s="251"/>
      <c r="D1844" s="254"/>
      <c r="E1844" s="254"/>
      <c r="F1844" s="255">
        <f t="shared" si="56"/>
        <v>0</v>
      </c>
      <c r="G1844" s="250"/>
    </row>
    <row r="1845" spans="1:7" ht="18" customHeight="1">
      <c r="A1845" s="253"/>
      <c r="B1845" s="253"/>
      <c r="C1845" s="251"/>
      <c r="D1845" s="254"/>
      <c r="E1845" s="254"/>
      <c r="F1845" s="255">
        <f t="shared" si="56"/>
        <v>0</v>
      </c>
      <c r="G1845" s="250"/>
    </row>
    <row r="1846" spans="1:7" ht="18" customHeight="1">
      <c r="A1846" s="253"/>
      <c r="B1846" s="253"/>
      <c r="C1846" s="251"/>
      <c r="D1846" s="254"/>
      <c r="E1846" s="254"/>
      <c r="F1846" s="255">
        <f t="shared" si="56"/>
        <v>0</v>
      </c>
      <c r="G1846" s="250"/>
    </row>
    <row r="1847" spans="1:7" ht="18" customHeight="1">
      <c r="A1847" s="253"/>
      <c r="B1847" s="253"/>
      <c r="C1847" s="251"/>
      <c r="D1847" s="254"/>
      <c r="E1847" s="254"/>
      <c r="F1847" s="255">
        <f t="shared" si="56"/>
        <v>0</v>
      </c>
      <c r="G1847" s="250"/>
    </row>
    <row r="1848" spans="1:7" ht="18" customHeight="1">
      <c r="A1848" s="253"/>
      <c r="B1848" s="253"/>
      <c r="C1848" s="251"/>
      <c r="D1848" s="254"/>
      <c r="E1848" s="254"/>
      <c r="F1848" s="255">
        <f t="shared" si="56"/>
        <v>0</v>
      </c>
      <c r="G1848" s="250"/>
    </row>
    <row r="1849" spans="1:7" ht="18" customHeight="1">
      <c r="A1849" s="253"/>
      <c r="B1849" s="253"/>
      <c r="C1849" s="251"/>
      <c r="D1849" s="254"/>
      <c r="E1849" s="254"/>
      <c r="F1849" s="255">
        <f t="shared" si="56"/>
        <v>0</v>
      </c>
      <c r="G1849" s="250"/>
    </row>
    <row r="1850" spans="1:7" ht="18" customHeight="1">
      <c r="A1850" s="253"/>
      <c r="B1850" s="253"/>
      <c r="C1850" s="251"/>
      <c r="D1850" s="254"/>
      <c r="E1850" s="254"/>
      <c r="F1850" s="255">
        <f t="shared" si="56"/>
        <v>0</v>
      </c>
      <c r="G1850" s="250"/>
    </row>
    <row r="1851" spans="1:7" ht="18" customHeight="1">
      <c r="A1851" s="253"/>
      <c r="B1851" s="253"/>
      <c r="C1851" s="251"/>
      <c r="D1851" s="254"/>
      <c r="E1851" s="254"/>
      <c r="F1851" s="255">
        <f t="shared" si="56"/>
        <v>0</v>
      </c>
      <c r="G1851" s="250"/>
    </row>
    <row r="1852" spans="1:7" ht="18" customHeight="1">
      <c r="A1852" s="253"/>
      <c r="B1852" s="253"/>
      <c r="C1852" s="251"/>
      <c r="D1852" s="254"/>
      <c r="E1852" s="254"/>
      <c r="F1852" s="255">
        <f t="shared" si="56"/>
        <v>0</v>
      </c>
      <c r="G1852" s="250"/>
    </row>
    <row r="1853" spans="1:7" ht="18" customHeight="1">
      <c r="A1853" s="253"/>
      <c r="B1853" s="253"/>
      <c r="C1853" s="251"/>
      <c r="D1853" s="254"/>
      <c r="E1853" s="254"/>
      <c r="F1853" s="255">
        <f t="shared" si="56"/>
        <v>0</v>
      </c>
      <c r="G1853" s="250"/>
    </row>
    <row r="1854" spans="1:7" ht="18" customHeight="1">
      <c r="A1854" s="253"/>
      <c r="B1854" s="253"/>
      <c r="C1854" s="251"/>
      <c r="D1854" s="254"/>
      <c r="E1854" s="254"/>
      <c r="F1854" s="255">
        <f t="shared" si="56"/>
        <v>0</v>
      </c>
      <c r="G1854" s="250"/>
    </row>
    <row r="1855" spans="1:7" ht="18" customHeight="1">
      <c r="A1855" s="253"/>
      <c r="B1855" s="253"/>
      <c r="C1855" s="251"/>
      <c r="D1855" s="254"/>
      <c r="E1855" s="254"/>
      <c r="F1855" s="255">
        <f t="shared" si="56"/>
        <v>0</v>
      </c>
      <c r="G1855" s="250"/>
    </row>
    <row r="1856" spans="1:7" ht="18" customHeight="1">
      <c r="A1856" s="253"/>
      <c r="B1856" s="253"/>
      <c r="C1856" s="251"/>
      <c r="D1856" s="254"/>
      <c r="E1856" s="254"/>
      <c r="F1856" s="255">
        <f t="shared" si="56"/>
        <v>0</v>
      </c>
      <c r="G1856" s="250"/>
    </row>
    <row r="1857" spans="1:7" ht="18" customHeight="1">
      <c r="A1857" s="253"/>
      <c r="B1857" s="253"/>
      <c r="C1857" s="251"/>
      <c r="D1857" s="254"/>
      <c r="E1857" s="254"/>
      <c r="F1857" s="255">
        <f t="shared" si="56"/>
        <v>0</v>
      </c>
      <c r="G1857" s="250"/>
    </row>
    <row r="1858" spans="1:7" ht="18" customHeight="1">
      <c r="A1858" s="253"/>
      <c r="B1858" s="253"/>
      <c r="C1858" s="251"/>
      <c r="D1858" s="254"/>
      <c r="E1858" s="254"/>
      <c r="F1858" s="255">
        <f t="shared" si="56"/>
        <v>0</v>
      </c>
      <c r="G1858" s="250"/>
    </row>
    <row r="1859" spans="1:7" ht="18" customHeight="1">
      <c r="A1859" s="253"/>
      <c r="B1859" s="253"/>
      <c r="C1859" s="251"/>
      <c r="D1859" s="254"/>
      <c r="E1859" s="254"/>
      <c r="F1859" s="255">
        <f t="shared" si="56"/>
        <v>0</v>
      </c>
      <c r="G1859" s="250"/>
    </row>
    <row r="1860" spans="1:7" ht="18" customHeight="1">
      <c r="A1860" s="253"/>
      <c r="B1860" s="253"/>
      <c r="C1860" s="251"/>
      <c r="D1860" s="254"/>
      <c r="E1860" s="254"/>
      <c r="F1860" s="255">
        <f t="shared" si="56"/>
        <v>0</v>
      </c>
      <c r="G1860" s="250"/>
    </row>
    <row r="1861" spans="1:7" ht="18" customHeight="1">
      <c r="A1861" s="253"/>
      <c r="B1861" s="253"/>
      <c r="C1861" s="251"/>
      <c r="D1861" s="254"/>
      <c r="E1861" s="254"/>
      <c r="F1861" s="255">
        <f t="shared" si="56"/>
        <v>0</v>
      </c>
      <c r="G1861" s="250"/>
    </row>
    <row r="1862" spans="1:7" ht="18" customHeight="1">
      <c r="A1862" s="253"/>
      <c r="B1862" s="253"/>
      <c r="C1862" s="251"/>
      <c r="D1862" s="254"/>
      <c r="E1862" s="254"/>
      <c r="F1862" s="255">
        <f t="shared" si="56"/>
        <v>0</v>
      </c>
      <c r="G1862" s="250"/>
    </row>
    <row r="1863" spans="1:7" ht="18" customHeight="1">
      <c r="A1863" s="253"/>
      <c r="B1863" s="253"/>
      <c r="C1863" s="251"/>
      <c r="D1863" s="254"/>
      <c r="E1863" s="254"/>
      <c r="F1863" s="255">
        <f t="shared" si="56"/>
        <v>0</v>
      </c>
      <c r="G1863" s="250"/>
    </row>
    <row r="1864" spans="1:7" ht="18" customHeight="1">
      <c r="A1864" s="253"/>
      <c r="B1864" s="253"/>
      <c r="C1864" s="251"/>
      <c r="D1864" s="254"/>
      <c r="E1864" s="254"/>
      <c r="F1864" s="255">
        <f t="shared" si="56"/>
        <v>0</v>
      </c>
      <c r="G1864" s="250"/>
    </row>
    <row r="1865" spans="1:7" ht="18" customHeight="1">
      <c r="A1865" s="253"/>
      <c r="B1865" s="253"/>
      <c r="C1865" s="251"/>
      <c r="D1865" s="254"/>
      <c r="E1865" s="254"/>
      <c r="F1865" s="255">
        <f t="shared" si="56"/>
        <v>0</v>
      </c>
      <c r="G1865" s="250"/>
    </row>
    <row r="1866" spans="1:7" ht="18" customHeight="1">
      <c r="A1866" s="253"/>
      <c r="B1866" s="253"/>
      <c r="C1866" s="251"/>
      <c r="D1866" s="254"/>
      <c r="E1866" s="254"/>
      <c r="F1866" s="255">
        <f t="shared" si="56"/>
        <v>0</v>
      </c>
      <c r="G1866" s="250"/>
    </row>
    <row r="1867" spans="1:7" ht="18" customHeight="1">
      <c r="A1867" s="253"/>
      <c r="B1867" s="253"/>
      <c r="C1867" s="251"/>
      <c r="D1867" s="254"/>
      <c r="E1867" s="254"/>
      <c r="F1867" s="255">
        <f t="shared" si="56"/>
        <v>0</v>
      </c>
      <c r="G1867" s="250"/>
    </row>
    <row r="1868" spans="1:7" ht="18" customHeight="1">
      <c r="A1868" s="253"/>
      <c r="B1868" s="253"/>
      <c r="C1868" s="251"/>
      <c r="D1868" s="254"/>
      <c r="E1868" s="254"/>
      <c r="F1868" s="255">
        <f t="shared" si="56"/>
        <v>0</v>
      </c>
      <c r="G1868" s="250"/>
    </row>
    <row r="1869" spans="1:7" ht="18" customHeight="1">
      <c r="A1869" s="253"/>
      <c r="B1869" s="253"/>
      <c r="C1869" s="251"/>
      <c r="D1869" s="254"/>
      <c r="E1869" s="254"/>
      <c r="F1869" s="255">
        <f t="shared" si="56"/>
        <v>0</v>
      </c>
      <c r="G1869" s="250"/>
    </row>
    <row r="1870" spans="1:7" ht="18" customHeight="1">
      <c r="A1870" s="253"/>
      <c r="B1870" s="253"/>
      <c r="C1870" s="251"/>
      <c r="D1870" s="254"/>
      <c r="E1870" s="254"/>
      <c r="F1870" s="255">
        <f t="shared" si="56"/>
        <v>0</v>
      </c>
      <c r="G1870" s="250"/>
    </row>
    <row r="1871" spans="1:7" ht="18" customHeight="1">
      <c r="A1871" s="253"/>
      <c r="B1871" s="253"/>
      <c r="C1871" s="251"/>
      <c r="D1871" s="254"/>
      <c r="E1871" s="254"/>
      <c r="F1871" s="255">
        <f t="shared" si="56"/>
        <v>0</v>
      </c>
      <c r="G1871" s="250"/>
    </row>
    <row r="1872" spans="1:7" ht="18" customHeight="1">
      <c r="A1872" s="253"/>
      <c r="B1872" s="253"/>
      <c r="C1872" s="251"/>
      <c r="D1872" s="254"/>
      <c r="E1872" s="254"/>
      <c r="F1872" s="255">
        <f t="shared" si="56"/>
        <v>0</v>
      </c>
      <c r="G1872" s="250"/>
    </row>
    <row r="1873" spans="1:7" ht="18" customHeight="1">
      <c r="A1873" s="253"/>
      <c r="B1873" s="253"/>
      <c r="C1873" s="251"/>
      <c r="D1873" s="254"/>
      <c r="E1873" s="254"/>
      <c r="F1873" s="255">
        <f t="shared" ref="F1873:F1936" si="57">IF(C1873&lt;&gt;"",F1872+D1873-E1873,0)</f>
        <v>0</v>
      </c>
      <c r="G1873" s="250"/>
    </row>
    <row r="1874" spans="1:7" ht="18" customHeight="1">
      <c r="A1874" s="253"/>
      <c r="B1874" s="253"/>
      <c r="C1874" s="251"/>
      <c r="D1874" s="254"/>
      <c r="E1874" s="254"/>
      <c r="F1874" s="255">
        <f t="shared" si="57"/>
        <v>0</v>
      </c>
      <c r="G1874" s="250"/>
    </row>
    <row r="1875" spans="1:7" ht="18" customHeight="1">
      <c r="A1875" s="253"/>
      <c r="B1875" s="253"/>
      <c r="C1875" s="251"/>
      <c r="D1875" s="254"/>
      <c r="E1875" s="254"/>
      <c r="F1875" s="255">
        <f t="shared" si="57"/>
        <v>0</v>
      </c>
      <c r="G1875" s="250"/>
    </row>
    <row r="1876" spans="1:7" ht="18" customHeight="1">
      <c r="A1876" s="253"/>
      <c r="B1876" s="253"/>
      <c r="C1876" s="251"/>
      <c r="D1876" s="254"/>
      <c r="E1876" s="254"/>
      <c r="F1876" s="255">
        <f t="shared" si="57"/>
        <v>0</v>
      </c>
      <c r="G1876" s="250"/>
    </row>
    <row r="1877" spans="1:7" ht="18" customHeight="1">
      <c r="A1877" s="253"/>
      <c r="B1877" s="253"/>
      <c r="C1877" s="251"/>
      <c r="D1877" s="254"/>
      <c r="E1877" s="254"/>
      <c r="F1877" s="255">
        <f t="shared" si="57"/>
        <v>0</v>
      </c>
      <c r="G1877" s="250"/>
    </row>
    <row r="1878" spans="1:7" ht="18" customHeight="1">
      <c r="A1878" s="253"/>
      <c r="B1878" s="253"/>
      <c r="C1878" s="251"/>
      <c r="D1878" s="254"/>
      <c r="E1878" s="254"/>
      <c r="F1878" s="255">
        <f t="shared" si="57"/>
        <v>0</v>
      </c>
      <c r="G1878" s="250"/>
    </row>
    <row r="1879" spans="1:7" ht="18" customHeight="1">
      <c r="A1879" s="253"/>
      <c r="B1879" s="253"/>
      <c r="C1879" s="251"/>
      <c r="D1879" s="254"/>
      <c r="E1879" s="254"/>
      <c r="F1879" s="255">
        <f t="shared" si="57"/>
        <v>0</v>
      </c>
      <c r="G1879" s="250"/>
    </row>
    <row r="1880" spans="1:7" ht="18" customHeight="1">
      <c r="A1880" s="253"/>
      <c r="B1880" s="253"/>
      <c r="C1880" s="251"/>
      <c r="D1880" s="254"/>
      <c r="E1880" s="254"/>
      <c r="F1880" s="255">
        <f t="shared" si="57"/>
        <v>0</v>
      </c>
      <c r="G1880" s="250"/>
    </row>
    <row r="1881" spans="1:7" ht="18" customHeight="1">
      <c r="A1881" s="253"/>
      <c r="B1881" s="253"/>
      <c r="C1881" s="251"/>
      <c r="D1881" s="254"/>
      <c r="E1881" s="254"/>
      <c r="F1881" s="255">
        <f t="shared" si="57"/>
        <v>0</v>
      </c>
      <c r="G1881" s="250"/>
    </row>
    <row r="1882" spans="1:7" ht="18" customHeight="1">
      <c r="A1882" s="253"/>
      <c r="B1882" s="253"/>
      <c r="C1882" s="251"/>
      <c r="D1882" s="254"/>
      <c r="E1882" s="254"/>
      <c r="F1882" s="255">
        <f t="shared" si="57"/>
        <v>0</v>
      </c>
      <c r="G1882" s="250"/>
    </row>
    <row r="1883" spans="1:7" ht="18" customHeight="1">
      <c r="A1883" s="253"/>
      <c r="B1883" s="253"/>
      <c r="C1883" s="251"/>
      <c r="D1883" s="254"/>
      <c r="E1883" s="254"/>
      <c r="F1883" s="255">
        <f t="shared" si="57"/>
        <v>0</v>
      </c>
      <c r="G1883" s="250"/>
    </row>
    <row r="1884" spans="1:7" ht="18" customHeight="1">
      <c r="A1884" s="253"/>
      <c r="B1884" s="253"/>
      <c r="C1884" s="251"/>
      <c r="D1884" s="254"/>
      <c r="E1884" s="254"/>
      <c r="F1884" s="255">
        <f t="shared" si="57"/>
        <v>0</v>
      </c>
      <c r="G1884" s="250"/>
    </row>
    <row r="1885" spans="1:7" ht="18" customHeight="1">
      <c r="A1885" s="253"/>
      <c r="B1885" s="253"/>
      <c r="C1885" s="251"/>
      <c r="D1885" s="254"/>
      <c r="E1885" s="254"/>
      <c r="F1885" s="255">
        <f t="shared" si="57"/>
        <v>0</v>
      </c>
      <c r="G1885" s="250"/>
    </row>
    <row r="1886" spans="1:7" ht="18" customHeight="1">
      <c r="A1886" s="253"/>
      <c r="B1886" s="253"/>
      <c r="C1886" s="251"/>
      <c r="D1886" s="254"/>
      <c r="E1886" s="254"/>
      <c r="F1886" s="255">
        <f t="shared" si="57"/>
        <v>0</v>
      </c>
      <c r="G1886" s="250"/>
    </row>
    <row r="1887" spans="1:7" ht="18" customHeight="1">
      <c r="A1887" s="253"/>
      <c r="B1887" s="253"/>
      <c r="C1887" s="251"/>
      <c r="D1887" s="254"/>
      <c r="E1887" s="254"/>
      <c r="F1887" s="255">
        <f t="shared" si="57"/>
        <v>0</v>
      </c>
      <c r="G1887" s="250"/>
    </row>
    <row r="1888" spans="1:7" ht="18" customHeight="1">
      <c r="A1888" s="253"/>
      <c r="B1888" s="253"/>
      <c r="C1888" s="251"/>
      <c r="D1888" s="254"/>
      <c r="E1888" s="254"/>
      <c r="F1888" s="255">
        <f t="shared" si="57"/>
        <v>0</v>
      </c>
      <c r="G1888" s="250"/>
    </row>
    <row r="1889" spans="1:7" ht="18" customHeight="1">
      <c r="A1889" s="253"/>
      <c r="B1889" s="253"/>
      <c r="C1889" s="251"/>
      <c r="D1889" s="254"/>
      <c r="E1889" s="254"/>
      <c r="F1889" s="255">
        <f t="shared" si="57"/>
        <v>0</v>
      </c>
      <c r="G1889" s="250"/>
    </row>
    <row r="1890" spans="1:7" ht="18" customHeight="1">
      <c r="A1890" s="253"/>
      <c r="B1890" s="253"/>
      <c r="C1890" s="251"/>
      <c r="D1890" s="254"/>
      <c r="E1890" s="254"/>
      <c r="F1890" s="255">
        <f t="shared" si="57"/>
        <v>0</v>
      </c>
      <c r="G1890" s="250"/>
    </row>
    <row r="1891" spans="1:7" ht="18" customHeight="1">
      <c r="A1891" s="253"/>
      <c r="B1891" s="253"/>
      <c r="C1891" s="251"/>
      <c r="D1891" s="254"/>
      <c r="E1891" s="254"/>
      <c r="F1891" s="255">
        <f t="shared" si="57"/>
        <v>0</v>
      </c>
      <c r="G1891" s="250"/>
    </row>
    <row r="1892" spans="1:7" ht="18" customHeight="1">
      <c r="A1892" s="253"/>
      <c r="B1892" s="253"/>
      <c r="C1892" s="251"/>
      <c r="D1892" s="254"/>
      <c r="E1892" s="254"/>
      <c r="F1892" s="255">
        <f t="shared" si="57"/>
        <v>0</v>
      </c>
      <c r="G1892" s="250"/>
    </row>
    <row r="1893" spans="1:7" ht="18" customHeight="1">
      <c r="A1893" s="253"/>
      <c r="B1893" s="253"/>
      <c r="C1893" s="251"/>
      <c r="D1893" s="254"/>
      <c r="E1893" s="254"/>
      <c r="F1893" s="255">
        <f t="shared" si="57"/>
        <v>0</v>
      </c>
      <c r="G1893" s="250"/>
    </row>
    <row r="1894" spans="1:7" ht="18" customHeight="1">
      <c r="A1894" s="253"/>
      <c r="B1894" s="253"/>
      <c r="C1894" s="251"/>
      <c r="D1894" s="254"/>
      <c r="E1894" s="254"/>
      <c r="F1894" s="255">
        <f t="shared" si="57"/>
        <v>0</v>
      </c>
      <c r="G1894" s="250"/>
    </row>
    <row r="1895" spans="1:7" ht="18" customHeight="1">
      <c r="A1895" s="253"/>
      <c r="B1895" s="253"/>
      <c r="C1895" s="251"/>
      <c r="D1895" s="254"/>
      <c r="E1895" s="254"/>
      <c r="F1895" s="255">
        <f t="shared" si="57"/>
        <v>0</v>
      </c>
      <c r="G1895" s="250"/>
    </row>
    <row r="1896" spans="1:7" ht="18" customHeight="1">
      <c r="A1896" s="253"/>
      <c r="B1896" s="253"/>
      <c r="C1896" s="251"/>
      <c r="D1896" s="254"/>
      <c r="E1896" s="254"/>
      <c r="F1896" s="255">
        <f t="shared" si="57"/>
        <v>0</v>
      </c>
      <c r="G1896" s="250"/>
    </row>
    <row r="1897" spans="1:7" ht="18" customHeight="1">
      <c r="A1897" s="253"/>
      <c r="B1897" s="253"/>
      <c r="C1897" s="251"/>
      <c r="D1897" s="254"/>
      <c r="E1897" s="254"/>
      <c r="F1897" s="255">
        <f t="shared" si="57"/>
        <v>0</v>
      </c>
      <c r="G1897" s="250"/>
    </row>
    <row r="1898" spans="1:7" ht="18" customHeight="1">
      <c r="A1898" s="253"/>
      <c r="B1898" s="253"/>
      <c r="C1898" s="251"/>
      <c r="D1898" s="254"/>
      <c r="E1898" s="254"/>
      <c r="F1898" s="255">
        <f t="shared" si="57"/>
        <v>0</v>
      </c>
      <c r="G1898" s="250"/>
    </row>
    <row r="1899" spans="1:7" ht="18" customHeight="1">
      <c r="A1899" s="253"/>
      <c r="B1899" s="253"/>
      <c r="C1899" s="251"/>
      <c r="D1899" s="254"/>
      <c r="E1899" s="254"/>
      <c r="F1899" s="255">
        <f t="shared" si="57"/>
        <v>0</v>
      </c>
      <c r="G1899" s="250"/>
    </row>
    <row r="1900" spans="1:7" ht="18" customHeight="1">
      <c r="A1900" s="253"/>
      <c r="B1900" s="253"/>
      <c r="C1900" s="251"/>
      <c r="D1900" s="254"/>
      <c r="E1900" s="254"/>
      <c r="F1900" s="255">
        <f t="shared" si="57"/>
        <v>0</v>
      </c>
      <c r="G1900" s="250"/>
    </row>
    <row r="1901" spans="1:7" ht="18" customHeight="1">
      <c r="A1901" s="253"/>
      <c r="B1901" s="253"/>
      <c r="C1901" s="251"/>
      <c r="D1901" s="254"/>
      <c r="E1901" s="254"/>
      <c r="F1901" s="255">
        <f t="shared" si="57"/>
        <v>0</v>
      </c>
      <c r="G1901" s="250"/>
    </row>
    <row r="1902" spans="1:7" ht="18" customHeight="1">
      <c r="A1902" s="253"/>
      <c r="B1902" s="253"/>
      <c r="C1902" s="251"/>
      <c r="D1902" s="254"/>
      <c r="E1902" s="254"/>
      <c r="F1902" s="255">
        <f t="shared" si="57"/>
        <v>0</v>
      </c>
      <c r="G1902" s="250"/>
    </row>
    <row r="1903" spans="1:7" ht="18" customHeight="1">
      <c r="A1903" s="253"/>
      <c r="B1903" s="253"/>
      <c r="C1903" s="251"/>
      <c r="D1903" s="254"/>
      <c r="E1903" s="254"/>
      <c r="F1903" s="255">
        <f t="shared" si="57"/>
        <v>0</v>
      </c>
      <c r="G1903" s="250"/>
    </row>
    <row r="1904" spans="1:7" ht="18" customHeight="1">
      <c r="A1904" s="253"/>
      <c r="B1904" s="253"/>
      <c r="C1904" s="251"/>
      <c r="D1904" s="254"/>
      <c r="E1904" s="254"/>
      <c r="F1904" s="255">
        <f t="shared" si="57"/>
        <v>0</v>
      </c>
      <c r="G1904" s="250"/>
    </row>
    <row r="1905" spans="1:7" ht="18" customHeight="1">
      <c r="A1905" s="253"/>
      <c r="B1905" s="253"/>
      <c r="C1905" s="251"/>
      <c r="D1905" s="254"/>
      <c r="E1905" s="254"/>
      <c r="F1905" s="255">
        <f t="shared" si="57"/>
        <v>0</v>
      </c>
      <c r="G1905" s="250"/>
    </row>
    <row r="1906" spans="1:7" ht="18" customHeight="1">
      <c r="A1906" s="253"/>
      <c r="B1906" s="253"/>
      <c r="C1906" s="251"/>
      <c r="D1906" s="254"/>
      <c r="E1906" s="254"/>
      <c r="F1906" s="255">
        <f t="shared" si="57"/>
        <v>0</v>
      </c>
      <c r="G1906" s="250"/>
    </row>
    <row r="1907" spans="1:7" ht="18" customHeight="1">
      <c r="A1907" s="253"/>
      <c r="B1907" s="253"/>
      <c r="C1907" s="251"/>
      <c r="D1907" s="254"/>
      <c r="E1907" s="254"/>
      <c r="F1907" s="255">
        <f t="shared" si="57"/>
        <v>0</v>
      </c>
      <c r="G1907" s="250"/>
    </row>
    <row r="1908" spans="1:7" ht="18" customHeight="1">
      <c r="A1908" s="253"/>
      <c r="B1908" s="253"/>
      <c r="C1908" s="251"/>
      <c r="D1908" s="254"/>
      <c r="E1908" s="254"/>
      <c r="F1908" s="255">
        <f t="shared" si="57"/>
        <v>0</v>
      </c>
      <c r="G1908" s="250"/>
    </row>
    <row r="1909" spans="1:7" ht="18" customHeight="1">
      <c r="A1909" s="253"/>
      <c r="B1909" s="253"/>
      <c r="C1909" s="251"/>
      <c r="D1909" s="254"/>
      <c r="E1909" s="254"/>
      <c r="F1909" s="255">
        <f t="shared" si="57"/>
        <v>0</v>
      </c>
      <c r="G1909" s="250"/>
    </row>
    <row r="1910" spans="1:7" ht="18" customHeight="1">
      <c r="A1910" s="253"/>
      <c r="B1910" s="253"/>
      <c r="C1910" s="251"/>
      <c r="D1910" s="254"/>
      <c r="E1910" s="254"/>
      <c r="F1910" s="255">
        <f t="shared" si="57"/>
        <v>0</v>
      </c>
      <c r="G1910" s="250"/>
    </row>
    <row r="1911" spans="1:7" ht="18" customHeight="1">
      <c r="A1911" s="253"/>
      <c r="B1911" s="253"/>
      <c r="C1911" s="251"/>
      <c r="D1911" s="254"/>
      <c r="E1911" s="254"/>
      <c r="F1911" s="255">
        <f t="shared" si="57"/>
        <v>0</v>
      </c>
      <c r="G1911" s="250"/>
    </row>
    <row r="1912" spans="1:7" ht="18" customHeight="1">
      <c r="A1912" s="253"/>
      <c r="B1912" s="253"/>
      <c r="C1912" s="251"/>
      <c r="D1912" s="254"/>
      <c r="E1912" s="254"/>
      <c r="F1912" s="255">
        <f t="shared" si="57"/>
        <v>0</v>
      </c>
      <c r="G1912" s="250"/>
    </row>
    <row r="1913" spans="1:7" ht="18" customHeight="1">
      <c r="A1913" s="253"/>
      <c r="B1913" s="253"/>
      <c r="C1913" s="251"/>
      <c r="D1913" s="254"/>
      <c r="E1913" s="254"/>
      <c r="F1913" s="255">
        <f t="shared" si="57"/>
        <v>0</v>
      </c>
      <c r="G1913" s="250"/>
    </row>
    <row r="1914" spans="1:7" ht="18" customHeight="1">
      <c r="A1914" s="253"/>
      <c r="B1914" s="253"/>
      <c r="C1914" s="251"/>
      <c r="D1914" s="254"/>
      <c r="E1914" s="254"/>
      <c r="F1914" s="255">
        <f t="shared" si="57"/>
        <v>0</v>
      </c>
      <c r="G1914" s="250"/>
    </row>
    <row r="1915" spans="1:7" ht="18" customHeight="1">
      <c r="A1915" s="253"/>
      <c r="B1915" s="253"/>
      <c r="C1915" s="251"/>
      <c r="D1915" s="254"/>
      <c r="E1915" s="254"/>
      <c r="F1915" s="255">
        <f t="shared" si="57"/>
        <v>0</v>
      </c>
      <c r="G1915" s="250"/>
    </row>
    <row r="1916" spans="1:7" ht="18" customHeight="1">
      <c r="A1916" s="253"/>
      <c r="B1916" s="253"/>
      <c r="C1916" s="251"/>
      <c r="D1916" s="254"/>
      <c r="E1916" s="254"/>
      <c r="F1916" s="255">
        <f t="shared" si="57"/>
        <v>0</v>
      </c>
      <c r="G1916" s="250"/>
    </row>
    <row r="1917" spans="1:7" ht="18" customHeight="1">
      <c r="A1917" s="253"/>
      <c r="B1917" s="253"/>
      <c r="C1917" s="251"/>
      <c r="D1917" s="254"/>
      <c r="E1917" s="254"/>
      <c r="F1917" s="255">
        <f t="shared" si="57"/>
        <v>0</v>
      </c>
      <c r="G1917" s="250"/>
    </row>
    <row r="1918" spans="1:7" ht="18" customHeight="1">
      <c r="A1918" s="253"/>
      <c r="B1918" s="253"/>
      <c r="C1918" s="251"/>
      <c r="D1918" s="254"/>
      <c r="E1918" s="254"/>
      <c r="F1918" s="255">
        <f t="shared" si="57"/>
        <v>0</v>
      </c>
      <c r="G1918" s="250"/>
    </row>
    <row r="1919" spans="1:7" ht="18" customHeight="1">
      <c r="A1919" s="253"/>
      <c r="B1919" s="253"/>
      <c r="C1919" s="251"/>
      <c r="D1919" s="254"/>
      <c r="E1919" s="254"/>
      <c r="F1919" s="255">
        <f t="shared" si="57"/>
        <v>0</v>
      </c>
      <c r="G1919" s="250"/>
    </row>
    <row r="1920" spans="1:7" ht="18" customHeight="1">
      <c r="A1920" s="253"/>
      <c r="B1920" s="253"/>
      <c r="C1920" s="251"/>
      <c r="D1920" s="254"/>
      <c r="E1920" s="254"/>
      <c r="F1920" s="255">
        <f t="shared" si="57"/>
        <v>0</v>
      </c>
      <c r="G1920" s="250"/>
    </row>
    <row r="1921" spans="1:7" ht="18" customHeight="1">
      <c r="A1921" s="253"/>
      <c r="B1921" s="253"/>
      <c r="C1921" s="251"/>
      <c r="D1921" s="254"/>
      <c r="E1921" s="254"/>
      <c r="F1921" s="255">
        <f t="shared" si="57"/>
        <v>0</v>
      </c>
      <c r="G1921" s="250"/>
    </row>
    <row r="1922" spans="1:7" ht="18" customHeight="1">
      <c r="A1922" s="253"/>
      <c r="B1922" s="253"/>
      <c r="C1922" s="251"/>
      <c r="D1922" s="254"/>
      <c r="E1922" s="254"/>
      <c r="F1922" s="255">
        <f t="shared" si="57"/>
        <v>0</v>
      </c>
      <c r="G1922" s="250"/>
    </row>
    <row r="1923" spans="1:7" ht="18" customHeight="1">
      <c r="A1923" s="253"/>
      <c r="B1923" s="253"/>
      <c r="C1923" s="251"/>
      <c r="D1923" s="254"/>
      <c r="E1923" s="254"/>
      <c r="F1923" s="255">
        <f t="shared" si="57"/>
        <v>0</v>
      </c>
      <c r="G1923" s="250"/>
    </row>
    <row r="1924" spans="1:7" ht="18" customHeight="1">
      <c r="A1924" s="253"/>
      <c r="B1924" s="253"/>
      <c r="C1924" s="251"/>
      <c r="D1924" s="254"/>
      <c r="E1924" s="254"/>
      <c r="F1924" s="255">
        <f t="shared" si="57"/>
        <v>0</v>
      </c>
      <c r="G1924" s="250"/>
    </row>
    <row r="1925" spans="1:7" ht="18" customHeight="1">
      <c r="A1925" s="253"/>
      <c r="B1925" s="253"/>
      <c r="C1925" s="251"/>
      <c r="D1925" s="254"/>
      <c r="E1925" s="254"/>
      <c r="F1925" s="255">
        <f t="shared" si="57"/>
        <v>0</v>
      </c>
      <c r="G1925" s="250"/>
    </row>
    <row r="1926" spans="1:7" ht="18" customHeight="1">
      <c r="A1926" s="253"/>
      <c r="B1926" s="253"/>
      <c r="C1926" s="251"/>
      <c r="D1926" s="254"/>
      <c r="E1926" s="254"/>
      <c r="F1926" s="255">
        <f t="shared" si="57"/>
        <v>0</v>
      </c>
      <c r="G1926" s="250"/>
    </row>
    <row r="1927" spans="1:7" ht="18" customHeight="1">
      <c r="A1927" s="253"/>
      <c r="B1927" s="253"/>
      <c r="C1927" s="251"/>
      <c r="D1927" s="254"/>
      <c r="E1927" s="254"/>
      <c r="F1927" s="255">
        <f t="shared" si="57"/>
        <v>0</v>
      </c>
      <c r="G1927" s="250"/>
    </row>
    <row r="1928" spans="1:7" ht="18" customHeight="1">
      <c r="A1928" s="253"/>
      <c r="B1928" s="253"/>
      <c r="C1928" s="251"/>
      <c r="D1928" s="254"/>
      <c r="E1928" s="254"/>
      <c r="F1928" s="255">
        <f t="shared" si="57"/>
        <v>0</v>
      </c>
      <c r="G1928" s="250"/>
    </row>
    <row r="1929" spans="1:7" ht="18" customHeight="1">
      <c r="A1929" s="253"/>
      <c r="B1929" s="253"/>
      <c r="C1929" s="251"/>
      <c r="D1929" s="254"/>
      <c r="E1929" s="254"/>
      <c r="F1929" s="255">
        <f t="shared" si="57"/>
        <v>0</v>
      </c>
      <c r="G1929" s="250"/>
    </row>
    <row r="1930" spans="1:7" ht="18" customHeight="1">
      <c r="A1930" s="253"/>
      <c r="B1930" s="253"/>
      <c r="C1930" s="251"/>
      <c r="D1930" s="254"/>
      <c r="E1930" s="254"/>
      <c r="F1930" s="255">
        <f t="shared" si="57"/>
        <v>0</v>
      </c>
      <c r="G1930" s="250"/>
    </row>
    <row r="1931" spans="1:7" ht="18" customHeight="1">
      <c r="A1931" s="253"/>
      <c r="B1931" s="253"/>
      <c r="C1931" s="251"/>
      <c r="D1931" s="254"/>
      <c r="E1931" s="254"/>
      <c r="F1931" s="255">
        <f t="shared" si="57"/>
        <v>0</v>
      </c>
      <c r="G1931" s="250"/>
    </row>
    <row r="1932" spans="1:7" ht="18" customHeight="1">
      <c r="A1932" s="253"/>
      <c r="B1932" s="253"/>
      <c r="C1932" s="251"/>
      <c r="D1932" s="254"/>
      <c r="E1932" s="254"/>
      <c r="F1932" s="255">
        <f t="shared" si="57"/>
        <v>0</v>
      </c>
      <c r="G1932" s="250"/>
    </row>
    <row r="1933" spans="1:7" ht="18" customHeight="1">
      <c r="A1933" s="253"/>
      <c r="B1933" s="253"/>
      <c r="C1933" s="251"/>
      <c r="D1933" s="254"/>
      <c r="E1933" s="254"/>
      <c r="F1933" s="255">
        <f t="shared" si="57"/>
        <v>0</v>
      </c>
      <c r="G1933" s="250"/>
    </row>
    <row r="1934" spans="1:7" ht="18" customHeight="1">
      <c r="A1934" s="253"/>
      <c r="B1934" s="253"/>
      <c r="C1934" s="251"/>
      <c r="D1934" s="254"/>
      <c r="E1934" s="254"/>
      <c r="F1934" s="255">
        <f t="shared" si="57"/>
        <v>0</v>
      </c>
      <c r="G1934" s="250"/>
    </row>
    <row r="1935" spans="1:7" ht="18" customHeight="1">
      <c r="A1935" s="253"/>
      <c r="B1935" s="253"/>
      <c r="C1935" s="251"/>
      <c r="D1935" s="254"/>
      <c r="E1935" s="254"/>
      <c r="F1935" s="255">
        <f t="shared" si="57"/>
        <v>0</v>
      </c>
      <c r="G1935" s="250"/>
    </row>
    <row r="1936" spans="1:7" ht="18" customHeight="1">
      <c r="A1936" s="253"/>
      <c r="B1936" s="253"/>
      <c r="C1936" s="251"/>
      <c r="D1936" s="254"/>
      <c r="E1936" s="254"/>
      <c r="F1936" s="255">
        <f t="shared" si="57"/>
        <v>0</v>
      </c>
      <c r="G1936" s="250"/>
    </row>
    <row r="1937" spans="1:7" ht="18" customHeight="1">
      <c r="A1937" s="253"/>
      <c r="B1937" s="253"/>
      <c r="C1937" s="251"/>
      <c r="D1937" s="254"/>
      <c r="E1937" s="254"/>
      <c r="F1937" s="255">
        <f t="shared" ref="F1937:F2000" si="58">IF(C1937&lt;&gt;"",F1936+D1937-E1937,0)</f>
        <v>0</v>
      </c>
      <c r="G1937" s="250"/>
    </row>
    <row r="1938" spans="1:7" ht="18" customHeight="1">
      <c r="A1938" s="253"/>
      <c r="B1938" s="253"/>
      <c r="C1938" s="251"/>
      <c r="D1938" s="254"/>
      <c r="E1938" s="254"/>
      <c r="F1938" s="255">
        <f t="shared" si="58"/>
        <v>0</v>
      </c>
      <c r="G1938" s="250"/>
    </row>
    <row r="1939" spans="1:7" ht="18" customHeight="1">
      <c r="A1939" s="253"/>
      <c r="B1939" s="253"/>
      <c r="C1939" s="251"/>
      <c r="D1939" s="254"/>
      <c r="E1939" s="254"/>
      <c r="F1939" s="255">
        <f t="shared" si="58"/>
        <v>0</v>
      </c>
      <c r="G1939" s="250"/>
    </row>
    <row r="1940" spans="1:7" ht="18" customHeight="1">
      <c r="A1940" s="253"/>
      <c r="B1940" s="253"/>
      <c r="C1940" s="251"/>
      <c r="D1940" s="254"/>
      <c r="E1940" s="254"/>
      <c r="F1940" s="255">
        <f t="shared" si="58"/>
        <v>0</v>
      </c>
      <c r="G1940" s="250"/>
    </row>
    <row r="1941" spans="1:7" ht="18" customHeight="1">
      <c r="A1941" s="253"/>
      <c r="B1941" s="253"/>
      <c r="C1941" s="251"/>
      <c r="D1941" s="254"/>
      <c r="E1941" s="254"/>
      <c r="F1941" s="255">
        <f t="shared" si="58"/>
        <v>0</v>
      </c>
      <c r="G1941" s="250"/>
    </row>
    <row r="1942" spans="1:7" ht="18" customHeight="1">
      <c r="A1942" s="253"/>
      <c r="B1942" s="253"/>
      <c r="C1942" s="251"/>
      <c r="D1942" s="254"/>
      <c r="E1942" s="254"/>
      <c r="F1942" s="255">
        <f t="shared" si="58"/>
        <v>0</v>
      </c>
      <c r="G1942" s="250"/>
    </row>
    <row r="1943" spans="1:7" ht="18" customHeight="1">
      <c r="A1943" s="253"/>
      <c r="B1943" s="253"/>
      <c r="C1943" s="251"/>
      <c r="D1943" s="254"/>
      <c r="E1943" s="254"/>
      <c r="F1943" s="255">
        <f t="shared" si="58"/>
        <v>0</v>
      </c>
      <c r="G1943" s="250"/>
    </row>
    <row r="1944" spans="1:7" ht="18" customHeight="1">
      <c r="A1944" s="253"/>
      <c r="B1944" s="253"/>
      <c r="C1944" s="251"/>
      <c r="D1944" s="254"/>
      <c r="E1944" s="254"/>
      <c r="F1944" s="255">
        <f t="shared" si="58"/>
        <v>0</v>
      </c>
      <c r="G1944" s="250"/>
    </row>
    <row r="1945" spans="1:7" ht="18" customHeight="1">
      <c r="A1945" s="253"/>
      <c r="B1945" s="253"/>
      <c r="C1945" s="251"/>
      <c r="D1945" s="254"/>
      <c r="E1945" s="254"/>
      <c r="F1945" s="255">
        <f t="shared" si="58"/>
        <v>0</v>
      </c>
      <c r="G1945" s="250"/>
    </row>
    <row r="1946" spans="1:7" ht="18" customHeight="1">
      <c r="A1946" s="253"/>
      <c r="B1946" s="253"/>
      <c r="C1946" s="251"/>
      <c r="D1946" s="254"/>
      <c r="E1946" s="254"/>
      <c r="F1946" s="255">
        <f t="shared" si="58"/>
        <v>0</v>
      </c>
      <c r="G1946" s="250"/>
    </row>
    <row r="1947" spans="1:7" ht="18" customHeight="1">
      <c r="A1947" s="253"/>
      <c r="B1947" s="253"/>
      <c r="C1947" s="251"/>
      <c r="D1947" s="254"/>
      <c r="E1947" s="254"/>
      <c r="F1947" s="255">
        <f t="shared" si="58"/>
        <v>0</v>
      </c>
      <c r="G1947" s="250"/>
    </row>
    <row r="1948" spans="1:7" ht="18" customHeight="1">
      <c r="A1948" s="253"/>
      <c r="B1948" s="253"/>
      <c r="C1948" s="251"/>
      <c r="D1948" s="254"/>
      <c r="E1948" s="254"/>
      <c r="F1948" s="255">
        <f t="shared" si="58"/>
        <v>0</v>
      </c>
      <c r="G1948" s="250"/>
    </row>
    <row r="1949" spans="1:7" ht="18" customHeight="1">
      <c r="A1949" s="253"/>
      <c r="B1949" s="253"/>
      <c r="C1949" s="251"/>
      <c r="D1949" s="254"/>
      <c r="E1949" s="254"/>
      <c r="F1949" s="255">
        <f t="shared" si="58"/>
        <v>0</v>
      </c>
      <c r="G1949" s="250"/>
    </row>
    <row r="1950" spans="1:7" ht="18" customHeight="1">
      <c r="A1950" s="253"/>
      <c r="B1950" s="253"/>
      <c r="C1950" s="251"/>
      <c r="D1950" s="254"/>
      <c r="E1950" s="254"/>
      <c r="F1950" s="255">
        <f t="shared" si="58"/>
        <v>0</v>
      </c>
      <c r="G1950" s="250"/>
    </row>
    <row r="1951" spans="1:7" ht="18" customHeight="1">
      <c r="A1951" s="253"/>
      <c r="B1951" s="253"/>
      <c r="C1951" s="251"/>
      <c r="D1951" s="254"/>
      <c r="E1951" s="254"/>
      <c r="F1951" s="255">
        <f t="shared" si="58"/>
        <v>0</v>
      </c>
      <c r="G1951" s="250"/>
    </row>
    <row r="1952" spans="1:7" ht="18" customHeight="1">
      <c r="A1952" s="253"/>
      <c r="B1952" s="253"/>
      <c r="C1952" s="251"/>
      <c r="D1952" s="254"/>
      <c r="E1952" s="254"/>
      <c r="F1952" s="255">
        <f t="shared" si="58"/>
        <v>0</v>
      </c>
      <c r="G1952" s="250"/>
    </row>
    <row r="1953" spans="1:7" ht="18" customHeight="1">
      <c r="A1953" s="253"/>
      <c r="B1953" s="253"/>
      <c r="C1953" s="251"/>
      <c r="D1953" s="254"/>
      <c r="E1953" s="254"/>
      <c r="F1953" s="255">
        <f t="shared" si="58"/>
        <v>0</v>
      </c>
      <c r="G1953" s="250"/>
    </row>
    <row r="1954" spans="1:7" ht="18" customHeight="1">
      <c r="A1954" s="253"/>
      <c r="B1954" s="253"/>
      <c r="C1954" s="251"/>
      <c r="D1954" s="254"/>
      <c r="E1954" s="254"/>
      <c r="F1954" s="255">
        <f t="shared" si="58"/>
        <v>0</v>
      </c>
      <c r="G1954" s="250"/>
    </row>
    <row r="1955" spans="1:7" ht="18" customHeight="1">
      <c r="A1955" s="253"/>
      <c r="B1955" s="253"/>
      <c r="C1955" s="251"/>
      <c r="D1955" s="254"/>
      <c r="E1955" s="254"/>
      <c r="F1955" s="255">
        <f t="shared" si="58"/>
        <v>0</v>
      </c>
      <c r="G1955" s="250"/>
    </row>
    <row r="1956" spans="1:7" ht="18" customHeight="1">
      <c r="A1956" s="253"/>
      <c r="B1956" s="253"/>
      <c r="C1956" s="251"/>
      <c r="D1956" s="254"/>
      <c r="E1956" s="254"/>
      <c r="F1956" s="255">
        <f t="shared" si="58"/>
        <v>0</v>
      </c>
      <c r="G1956" s="250"/>
    </row>
    <row r="1957" spans="1:7" ht="18" customHeight="1">
      <c r="A1957" s="253"/>
      <c r="B1957" s="253"/>
      <c r="C1957" s="251"/>
      <c r="D1957" s="254"/>
      <c r="E1957" s="254"/>
      <c r="F1957" s="255">
        <f t="shared" si="58"/>
        <v>0</v>
      </c>
      <c r="G1957" s="250"/>
    </row>
    <row r="1958" spans="1:7" ht="18" customHeight="1">
      <c r="A1958" s="253"/>
      <c r="B1958" s="253"/>
      <c r="C1958" s="251"/>
      <c r="D1958" s="254"/>
      <c r="E1958" s="254"/>
      <c r="F1958" s="255">
        <f t="shared" si="58"/>
        <v>0</v>
      </c>
      <c r="G1958" s="250"/>
    </row>
    <row r="1959" spans="1:7" ht="18" customHeight="1">
      <c r="A1959" s="253"/>
      <c r="B1959" s="253"/>
      <c r="C1959" s="251"/>
      <c r="D1959" s="254"/>
      <c r="E1959" s="254"/>
      <c r="F1959" s="255">
        <f t="shared" si="58"/>
        <v>0</v>
      </c>
      <c r="G1959" s="250"/>
    </row>
    <row r="1960" spans="1:7" ht="18" customHeight="1">
      <c r="A1960" s="253"/>
      <c r="B1960" s="253"/>
      <c r="C1960" s="251"/>
      <c r="D1960" s="254"/>
      <c r="E1960" s="254"/>
      <c r="F1960" s="255">
        <f t="shared" si="58"/>
        <v>0</v>
      </c>
      <c r="G1960" s="250"/>
    </row>
    <row r="1961" spans="1:7" ht="18" customHeight="1">
      <c r="A1961" s="253"/>
      <c r="B1961" s="253"/>
      <c r="C1961" s="251"/>
      <c r="D1961" s="254"/>
      <c r="E1961" s="254"/>
      <c r="F1961" s="255">
        <f t="shared" si="58"/>
        <v>0</v>
      </c>
      <c r="G1961" s="250"/>
    </row>
    <row r="1962" spans="1:7" ht="18" customHeight="1">
      <c r="A1962" s="253"/>
      <c r="B1962" s="253"/>
      <c r="C1962" s="251"/>
      <c r="D1962" s="254"/>
      <c r="E1962" s="254"/>
      <c r="F1962" s="255">
        <f t="shared" si="58"/>
        <v>0</v>
      </c>
      <c r="G1962" s="250"/>
    </row>
    <row r="1963" spans="1:7" ht="18" customHeight="1">
      <c r="A1963" s="253"/>
      <c r="B1963" s="253"/>
      <c r="C1963" s="251"/>
      <c r="D1963" s="254"/>
      <c r="E1963" s="254"/>
      <c r="F1963" s="255">
        <f t="shared" si="58"/>
        <v>0</v>
      </c>
      <c r="G1963" s="250"/>
    </row>
    <row r="1964" spans="1:7" ht="18" customHeight="1">
      <c r="A1964" s="253"/>
      <c r="B1964" s="253"/>
      <c r="C1964" s="251"/>
      <c r="D1964" s="254"/>
      <c r="E1964" s="254"/>
      <c r="F1964" s="255">
        <f t="shared" si="58"/>
        <v>0</v>
      </c>
      <c r="G1964" s="250"/>
    </row>
    <row r="1965" spans="1:7" ht="18" customHeight="1">
      <c r="A1965" s="253"/>
      <c r="B1965" s="253"/>
      <c r="C1965" s="251"/>
      <c r="D1965" s="254"/>
      <c r="E1965" s="254"/>
      <c r="F1965" s="255">
        <f t="shared" si="58"/>
        <v>0</v>
      </c>
      <c r="G1965" s="250"/>
    </row>
    <row r="1966" spans="1:7" ht="18" customHeight="1">
      <c r="A1966" s="253"/>
      <c r="B1966" s="253"/>
      <c r="C1966" s="251"/>
      <c r="D1966" s="254"/>
      <c r="E1966" s="254"/>
      <c r="F1966" s="255">
        <f t="shared" si="58"/>
        <v>0</v>
      </c>
      <c r="G1966" s="250"/>
    </row>
    <row r="1967" spans="1:7" ht="18" customHeight="1">
      <c r="A1967" s="253"/>
      <c r="B1967" s="253"/>
      <c r="C1967" s="251"/>
      <c r="D1967" s="254"/>
      <c r="E1967" s="254"/>
      <c r="F1967" s="255">
        <f t="shared" si="58"/>
        <v>0</v>
      </c>
      <c r="G1967" s="250"/>
    </row>
    <row r="1968" spans="1:7" ht="18" customHeight="1">
      <c r="A1968" s="253"/>
      <c r="B1968" s="253"/>
      <c r="C1968" s="251"/>
      <c r="D1968" s="254"/>
      <c r="E1968" s="254"/>
      <c r="F1968" s="255">
        <f t="shared" si="58"/>
        <v>0</v>
      </c>
      <c r="G1968" s="250"/>
    </row>
    <row r="1969" spans="1:7" ht="18" customHeight="1">
      <c r="A1969" s="253"/>
      <c r="B1969" s="253"/>
      <c r="C1969" s="251"/>
      <c r="D1969" s="254"/>
      <c r="E1969" s="254"/>
      <c r="F1969" s="255">
        <f t="shared" si="58"/>
        <v>0</v>
      </c>
      <c r="G1969" s="250"/>
    </row>
    <row r="1970" spans="1:7" ht="18" customHeight="1">
      <c r="A1970" s="253"/>
      <c r="B1970" s="253"/>
      <c r="C1970" s="251"/>
      <c r="D1970" s="254"/>
      <c r="E1970" s="254"/>
      <c r="F1970" s="255">
        <f t="shared" si="58"/>
        <v>0</v>
      </c>
      <c r="G1970" s="250"/>
    </row>
    <row r="1971" spans="1:7" ht="18" customHeight="1">
      <c r="A1971" s="253"/>
      <c r="B1971" s="253"/>
      <c r="C1971" s="251"/>
      <c r="D1971" s="254"/>
      <c r="E1971" s="254"/>
      <c r="F1971" s="255">
        <f t="shared" si="58"/>
        <v>0</v>
      </c>
      <c r="G1971" s="250"/>
    </row>
    <row r="1972" spans="1:7" ht="18" customHeight="1">
      <c r="A1972" s="253"/>
      <c r="B1972" s="253"/>
      <c r="C1972" s="251"/>
      <c r="D1972" s="254"/>
      <c r="E1972" s="254"/>
      <c r="F1972" s="255">
        <f t="shared" si="58"/>
        <v>0</v>
      </c>
      <c r="G1972" s="250"/>
    </row>
    <row r="1973" spans="1:7" ht="18" customHeight="1">
      <c r="A1973" s="253"/>
      <c r="B1973" s="253"/>
      <c r="C1973" s="251"/>
      <c r="D1973" s="254"/>
      <c r="E1973" s="254"/>
      <c r="F1973" s="255">
        <f t="shared" si="58"/>
        <v>0</v>
      </c>
      <c r="G1973" s="250"/>
    </row>
    <row r="1974" spans="1:7" ht="18" customHeight="1">
      <c r="A1974" s="253"/>
      <c r="B1974" s="253"/>
      <c r="C1974" s="251"/>
      <c r="D1974" s="254"/>
      <c r="E1974" s="254"/>
      <c r="F1974" s="255">
        <f t="shared" si="58"/>
        <v>0</v>
      </c>
      <c r="G1974" s="250"/>
    </row>
    <row r="1975" spans="1:7" ht="18" customHeight="1">
      <c r="A1975" s="253"/>
      <c r="B1975" s="253"/>
      <c r="C1975" s="251"/>
      <c r="D1975" s="254"/>
      <c r="E1975" s="254"/>
      <c r="F1975" s="255">
        <f t="shared" si="58"/>
        <v>0</v>
      </c>
      <c r="G1975" s="250"/>
    </row>
    <row r="1976" spans="1:7" ht="18" customHeight="1">
      <c r="A1976" s="253"/>
      <c r="B1976" s="253"/>
      <c r="C1976" s="251"/>
      <c r="D1976" s="254"/>
      <c r="E1976" s="254"/>
      <c r="F1976" s="255">
        <f t="shared" si="58"/>
        <v>0</v>
      </c>
      <c r="G1976" s="250"/>
    </row>
    <row r="1977" spans="1:7" ht="18" customHeight="1">
      <c r="A1977" s="253"/>
      <c r="B1977" s="253"/>
      <c r="C1977" s="251"/>
      <c r="D1977" s="254"/>
      <c r="E1977" s="254"/>
      <c r="F1977" s="255">
        <f t="shared" si="58"/>
        <v>0</v>
      </c>
      <c r="G1977" s="250"/>
    </row>
    <row r="1978" spans="1:7" ht="18" customHeight="1">
      <c r="A1978" s="253"/>
      <c r="B1978" s="253"/>
      <c r="C1978" s="251"/>
      <c r="D1978" s="254"/>
      <c r="E1978" s="254"/>
      <c r="F1978" s="255">
        <f t="shared" si="58"/>
        <v>0</v>
      </c>
      <c r="G1978" s="250"/>
    </row>
    <row r="1979" spans="1:7" ht="18" customHeight="1">
      <c r="A1979" s="253"/>
      <c r="B1979" s="253"/>
      <c r="C1979" s="251"/>
      <c r="D1979" s="254"/>
      <c r="E1979" s="254"/>
      <c r="F1979" s="255">
        <f t="shared" si="58"/>
        <v>0</v>
      </c>
      <c r="G1979" s="250"/>
    </row>
    <row r="1980" spans="1:7" ht="18" customHeight="1">
      <c r="A1980" s="253"/>
      <c r="B1980" s="253"/>
      <c r="C1980" s="251"/>
      <c r="D1980" s="254"/>
      <c r="E1980" s="254"/>
      <c r="F1980" s="255">
        <f t="shared" si="58"/>
        <v>0</v>
      </c>
      <c r="G1980" s="250"/>
    </row>
    <row r="1981" spans="1:7" ht="18" customHeight="1">
      <c r="A1981" s="253"/>
      <c r="B1981" s="253"/>
      <c r="C1981" s="251"/>
      <c r="D1981" s="254"/>
      <c r="E1981" s="254"/>
      <c r="F1981" s="255">
        <f t="shared" si="58"/>
        <v>0</v>
      </c>
      <c r="G1981" s="250"/>
    </row>
    <row r="1982" spans="1:7" ht="18" customHeight="1">
      <c r="A1982" s="253"/>
      <c r="B1982" s="253"/>
      <c r="C1982" s="251"/>
      <c r="D1982" s="254"/>
      <c r="E1982" s="254"/>
      <c r="F1982" s="255">
        <f t="shared" si="58"/>
        <v>0</v>
      </c>
      <c r="G1982" s="250"/>
    </row>
    <row r="1983" spans="1:7" ht="18" customHeight="1">
      <c r="A1983" s="253"/>
      <c r="B1983" s="253"/>
      <c r="C1983" s="251"/>
      <c r="D1983" s="254"/>
      <c r="E1983" s="254"/>
      <c r="F1983" s="255">
        <f t="shared" si="58"/>
        <v>0</v>
      </c>
      <c r="G1983" s="250"/>
    </row>
    <row r="1984" spans="1:7" ht="18" customHeight="1">
      <c r="A1984" s="253"/>
      <c r="B1984" s="253"/>
      <c r="C1984" s="251"/>
      <c r="D1984" s="254"/>
      <c r="E1984" s="254"/>
      <c r="F1984" s="255">
        <f t="shared" si="58"/>
        <v>0</v>
      </c>
      <c r="G1984" s="250"/>
    </row>
    <row r="1985" spans="1:7" ht="18" customHeight="1">
      <c r="A1985" s="253"/>
      <c r="B1985" s="253"/>
      <c r="C1985" s="251"/>
      <c r="D1985" s="254"/>
      <c r="E1985" s="254"/>
      <c r="F1985" s="255">
        <f t="shared" si="58"/>
        <v>0</v>
      </c>
      <c r="G1985" s="250"/>
    </row>
    <row r="1986" spans="1:7" ht="18" customHeight="1">
      <c r="A1986" s="253"/>
      <c r="B1986" s="253"/>
      <c r="C1986" s="251"/>
      <c r="D1986" s="254"/>
      <c r="E1986" s="254"/>
      <c r="F1986" s="255">
        <f t="shared" si="58"/>
        <v>0</v>
      </c>
      <c r="G1986" s="250"/>
    </row>
    <row r="1987" spans="1:7" ht="18" customHeight="1">
      <c r="A1987" s="253"/>
      <c r="B1987" s="253"/>
      <c r="C1987" s="251"/>
      <c r="D1987" s="254"/>
      <c r="E1987" s="254"/>
      <c r="F1987" s="255">
        <f t="shared" si="58"/>
        <v>0</v>
      </c>
      <c r="G1987" s="250"/>
    </row>
    <row r="1988" spans="1:7" ht="18" customHeight="1">
      <c r="A1988" s="253"/>
      <c r="B1988" s="253"/>
      <c r="C1988" s="251"/>
      <c r="D1988" s="254"/>
      <c r="E1988" s="254"/>
      <c r="F1988" s="255">
        <f t="shared" si="58"/>
        <v>0</v>
      </c>
      <c r="G1988" s="250"/>
    </row>
    <row r="1989" spans="1:7" ht="18" customHeight="1">
      <c r="A1989" s="253"/>
      <c r="B1989" s="253"/>
      <c r="C1989" s="251"/>
      <c r="D1989" s="254"/>
      <c r="E1989" s="254"/>
      <c r="F1989" s="255">
        <f t="shared" si="58"/>
        <v>0</v>
      </c>
      <c r="G1989" s="250"/>
    </row>
    <row r="1990" spans="1:7" ht="18" customHeight="1">
      <c r="A1990" s="253"/>
      <c r="B1990" s="253"/>
      <c r="C1990" s="251"/>
      <c r="D1990" s="254"/>
      <c r="E1990" s="254"/>
      <c r="F1990" s="255">
        <f t="shared" si="58"/>
        <v>0</v>
      </c>
      <c r="G1990" s="250"/>
    </row>
    <row r="1991" spans="1:7" ht="18" customHeight="1">
      <c r="A1991" s="253"/>
      <c r="B1991" s="253"/>
      <c r="C1991" s="251"/>
      <c r="D1991" s="254"/>
      <c r="E1991" s="254"/>
      <c r="F1991" s="255">
        <f t="shared" si="58"/>
        <v>0</v>
      </c>
      <c r="G1991" s="250"/>
    </row>
    <row r="1992" spans="1:7" ht="18" customHeight="1">
      <c r="A1992" s="253"/>
      <c r="B1992" s="253"/>
      <c r="C1992" s="251"/>
      <c r="D1992" s="254"/>
      <c r="E1992" s="254"/>
      <c r="F1992" s="255">
        <f t="shared" si="58"/>
        <v>0</v>
      </c>
      <c r="G1992" s="250"/>
    </row>
    <row r="1993" spans="1:7" ht="18" customHeight="1">
      <c r="A1993" s="253"/>
      <c r="B1993" s="253"/>
      <c r="C1993" s="251"/>
      <c r="D1993" s="254"/>
      <c r="E1993" s="254"/>
      <c r="F1993" s="255">
        <f t="shared" si="58"/>
        <v>0</v>
      </c>
      <c r="G1993" s="250"/>
    </row>
    <row r="1994" spans="1:7" ht="18" customHeight="1">
      <c r="A1994" s="253"/>
      <c r="B1994" s="253"/>
      <c r="C1994" s="251"/>
      <c r="D1994" s="254"/>
      <c r="E1994" s="254"/>
      <c r="F1994" s="255">
        <f t="shared" si="58"/>
        <v>0</v>
      </c>
      <c r="G1994" s="250"/>
    </row>
    <row r="1995" spans="1:7" ht="18" customHeight="1">
      <c r="A1995" s="253"/>
      <c r="B1995" s="253"/>
      <c r="C1995" s="251"/>
      <c r="D1995" s="254"/>
      <c r="E1995" s="254"/>
      <c r="F1995" s="255">
        <f t="shared" si="58"/>
        <v>0</v>
      </c>
      <c r="G1995" s="250"/>
    </row>
    <row r="1996" spans="1:7" ht="18" customHeight="1">
      <c r="A1996" s="253"/>
      <c r="B1996" s="253"/>
      <c r="C1996" s="251"/>
      <c r="D1996" s="254"/>
      <c r="E1996" s="254"/>
      <c r="F1996" s="255">
        <f t="shared" si="58"/>
        <v>0</v>
      </c>
      <c r="G1996" s="250"/>
    </row>
    <row r="1997" spans="1:7" ht="18" customHeight="1">
      <c r="A1997" s="253"/>
      <c r="B1997" s="253"/>
      <c r="C1997" s="251"/>
      <c r="D1997" s="254"/>
      <c r="E1997" s="254"/>
      <c r="F1997" s="255">
        <f t="shared" si="58"/>
        <v>0</v>
      </c>
      <c r="G1997" s="250"/>
    </row>
    <row r="1998" spans="1:7" ht="18" customHeight="1">
      <c r="A1998" s="253"/>
      <c r="B1998" s="253"/>
      <c r="C1998" s="251"/>
      <c r="D1998" s="254"/>
      <c r="E1998" s="254"/>
      <c r="F1998" s="255">
        <f t="shared" si="58"/>
        <v>0</v>
      </c>
      <c r="G1998" s="250"/>
    </row>
    <row r="1999" spans="1:7" ht="18" customHeight="1">
      <c r="A1999" s="253"/>
      <c r="B1999" s="253"/>
      <c r="C1999" s="251"/>
      <c r="D1999" s="254"/>
      <c r="E1999" s="254"/>
      <c r="F1999" s="255">
        <f t="shared" si="58"/>
        <v>0</v>
      </c>
      <c r="G1999" s="250"/>
    </row>
    <row r="2000" spans="1:7" ht="18" customHeight="1">
      <c r="A2000" s="253"/>
      <c r="B2000" s="253"/>
      <c r="C2000" s="251"/>
      <c r="D2000" s="254"/>
      <c r="E2000" s="254"/>
      <c r="F2000" s="255">
        <f t="shared" si="58"/>
        <v>0</v>
      </c>
      <c r="G2000" s="250"/>
    </row>
    <row r="2001" spans="1:7" ht="18" customHeight="1">
      <c r="A2001" s="253"/>
      <c r="B2001" s="253"/>
      <c r="C2001" s="251"/>
      <c r="D2001" s="254"/>
      <c r="E2001" s="254"/>
      <c r="F2001" s="255">
        <f t="shared" ref="F2001:F2048" si="59">IF(C2001&lt;&gt;"",F2000+D2001-E2001,0)</f>
        <v>0</v>
      </c>
      <c r="G2001" s="250"/>
    </row>
    <row r="2002" spans="1:7" ht="18" customHeight="1">
      <c r="A2002" s="253"/>
      <c r="B2002" s="253"/>
      <c r="C2002" s="251"/>
      <c r="D2002" s="254"/>
      <c r="E2002" s="254"/>
      <c r="F2002" s="255">
        <f t="shared" si="59"/>
        <v>0</v>
      </c>
      <c r="G2002" s="250"/>
    </row>
    <row r="2003" spans="1:7" ht="18" customHeight="1">
      <c r="A2003" s="253"/>
      <c r="B2003" s="253"/>
      <c r="C2003" s="251"/>
      <c r="D2003" s="254"/>
      <c r="E2003" s="254"/>
      <c r="F2003" s="255">
        <f t="shared" si="59"/>
        <v>0</v>
      </c>
      <c r="G2003" s="250"/>
    </row>
    <row r="2004" spans="1:7" ht="18" customHeight="1">
      <c r="A2004" s="253"/>
      <c r="B2004" s="253"/>
      <c r="C2004" s="251"/>
      <c r="D2004" s="254"/>
      <c r="E2004" s="254"/>
      <c r="F2004" s="255">
        <f t="shared" si="59"/>
        <v>0</v>
      </c>
      <c r="G2004" s="250"/>
    </row>
    <row r="2005" spans="1:7" ht="18" customHeight="1">
      <c r="A2005" s="253"/>
      <c r="B2005" s="253"/>
      <c r="C2005" s="251"/>
      <c r="D2005" s="254"/>
      <c r="E2005" s="254"/>
      <c r="F2005" s="255">
        <f t="shared" si="59"/>
        <v>0</v>
      </c>
      <c r="G2005" s="250"/>
    </row>
    <row r="2006" spans="1:7" ht="18" customHeight="1">
      <c r="A2006" s="253"/>
      <c r="B2006" s="253"/>
      <c r="C2006" s="251"/>
      <c r="D2006" s="254"/>
      <c r="E2006" s="254"/>
      <c r="F2006" s="255">
        <f t="shared" si="59"/>
        <v>0</v>
      </c>
      <c r="G2006" s="250"/>
    </row>
    <row r="2007" spans="1:7" ht="18" customHeight="1">
      <c r="A2007" s="253"/>
      <c r="B2007" s="253"/>
      <c r="C2007" s="251"/>
      <c r="D2007" s="254"/>
      <c r="E2007" s="254"/>
      <c r="F2007" s="255">
        <f t="shared" si="59"/>
        <v>0</v>
      </c>
      <c r="G2007" s="250"/>
    </row>
    <row r="2008" spans="1:7" ht="18" customHeight="1">
      <c r="A2008" s="253"/>
      <c r="B2008" s="253"/>
      <c r="C2008" s="251"/>
      <c r="D2008" s="254"/>
      <c r="E2008" s="254"/>
      <c r="F2008" s="255">
        <f t="shared" si="59"/>
        <v>0</v>
      </c>
      <c r="G2008" s="250"/>
    </row>
    <row r="2009" spans="1:7" ht="18" customHeight="1">
      <c r="A2009" s="253"/>
      <c r="B2009" s="253"/>
      <c r="C2009" s="251"/>
      <c r="D2009" s="254"/>
      <c r="E2009" s="254"/>
      <c r="F2009" s="255">
        <f t="shared" si="59"/>
        <v>0</v>
      </c>
      <c r="G2009" s="250"/>
    </row>
    <row r="2010" spans="1:7" ht="18" customHeight="1">
      <c r="A2010" s="253"/>
      <c r="B2010" s="253"/>
      <c r="C2010" s="251"/>
      <c r="D2010" s="254"/>
      <c r="E2010" s="254"/>
      <c r="F2010" s="255">
        <f t="shared" si="59"/>
        <v>0</v>
      </c>
      <c r="G2010" s="250"/>
    </row>
    <row r="2011" spans="1:7" ht="18" customHeight="1">
      <c r="A2011" s="253"/>
      <c r="B2011" s="253"/>
      <c r="C2011" s="251"/>
      <c r="D2011" s="254"/>
      <c r="E2011" s="254"/>
      <c r="F2011" s="255">
        <f t="shared" si="59"/>
        <v>0</v>
      </c>
      <c r="G2011" s="250"/>
    </row>
    <row r="2012" spans="1:7" ht="18" customHeight="1">
      <c r="A2012" s="253"/>
      <c r="B2012" s="253"/>
      <c r="C2012" s="251"/>
      <c r="D2012" s="254"/>
      <c r="E2012" s="254"/>
      <c r="F2012" s="255">
        <f t="shared" si="59"/>
        <v>0</v>
      </c>
      <c r="G2012" s="250"/>
    </row>
    <row r="2013" spans="1:7" ht="18" customHeight="1">
      <c r="A2013" s="253"/>
      <c r="B2013" s="253"/>
      <c r="C2013" s="251"/>
      <c r="D2013" s="254"/>
      <c r="E2013" s="254"/>
      <c r="F2013" s="255">
        <f t="shared" si="59"/>
        <v>0</v>
      </c>
      <c r="G2013" s="250"/>
    </row>
    <row r="2014" spans="1:7" ht="18" customHeight="1">
      <c r="A2014" s="253"/>
      <c r="B2014" s="253"/>
      <c r="C2014" s="251"/>
      <c r="D2014" s="254"/>
      <c r="E2014" s="254"/>
      <c r="F2014" s="255">
        <f t="shared" si="59"/>
        <v>0</v>
      </c>
      <c r="G2014" s="250"/>
    </row>
    <row r="2015" spans="1:7" ht="18" customHeight="1">
      <c r="A2015" s="253"/>
      <c r="B2015" s="253"/>
      <c r="C2015" s="251"/>
      <c r="D2015" s="254"/>
      <c r="E2015" s="254"/>
      <c r="F2015" s="255">
        <f t="shared" si="59"/>
        <v>0</v>
      </c>
      <c r="G2015" s="250"/>
    </row>
    <row r="2016" spans="1:7" ht="18" customHeight="1">
      <c r="A2016" s="253"/>
      <c r="B2016" s="253"/>
      <c r="C2016" s="251"/>
      <c r="D2016" s="254"/>
      <c r="E2016" s="254"/>
      <c r="F2016" s="255">
        <f t="shared" si="59"/>
        <v>0</v>
      </c>
      <c r="G2016" s="250"/>
    </row>
    <row r="2017" spans="1:7" ht="18" customHeight="1">
      <c r="A2017" s="253"/>
      <c r="B2017" s="253"/>
      <c r="C2017" s="251"/>
      <c r="D2017" s="254"/>
      <c r="E2017" s="254"/>
      <c r="F2017" s="255">
        <f t="shared" si="59"/>
        <v>0</v>
      </c>
      <c r="G2017" s="250"/>
    </row>
    <row r="2018" spans="1:7" ht="18" customHeight="1">
      <c r="A2018" s="253"/>
      <c r="B2018" s="253"/>
      <c r="C2018" s="251"/>
      <c r="D2018" s="254"/>
      <c r="E2018" s="254"/>
      <c r="F2018" s="255">
        <f t="shared" si="59"/>
        <v>0</v>
      </c>
      <c r="G2018" s="250"/>
    </row>
    <row r="2019" spans="1:7" ht="18" customHeight="1">
      <c r="A2019" s="253"/>
      <c r="B2019" s="253"/>
      <c r="C2019" s="251"/>
      <c r="D2019" s="254"/>
      <c r="E2019" s="254"/>
      <c r="F2019" s="255">
        <f t="shared" si="59"/>
        <v>0</v>
      </c>
      <c r="G2019" s="250"/>
    </row>
    <row r="2020" spans="1:7" ht="18" customHeight="1">
      <c r="A2020" s="253"/>
      <c r="B2020" s="253"/>
      <c r="C2020" s="251"/>
      <c r="D2020" s="254"/>
      <c r="E2020" s="254"/>
      <c r="F2020" s="255">
        <f t="shared" si="59"/>
        <v>0</v>
      </c>
      <c r="G2020" s="250"/>
    </row>
    <row r="2021" spans="1:7" ht="18" customHeight="1">
      <c r="A2021" s="253"/>
      <c r="B2021" s="253"/>
      <c r="C2021" s="251"/>
      <c r="D2021" s="254"/>
      <c r="E2021" s="254"/>
      <c r="F2021" s="255">
        <f t="shared" si="59"/>
        <v>0</v>
      </c>
      <c r="G2021" s="250"/>
    </row>
    <row r="2022" spans="1:7" ht="18" customHeight="1">
      <c r="A2022" s="253"/>
      <c r="B2022" s="253"/>
      <c r="C2022" s="251"/>
      <c r="D2022" s="254"/>
      <c r="E2022" s="254"/>
      <c r="F2022" s="255">
        <f t="shared" si="59"/>
        <v>0</v>
      </c>
      <c r="G2022" s="250"/>
    </row>
    <row r="2023" spans="1:7" ht="18" customHeight="1">
      <c r="A2023" s="253"/>
      <c r="B2023" s="253"/>
      <c r="C2023" s="251"/>
      <c r="D2023" s="254"/>
      <c r="E2023" s="254"/>
      <c r="F2023" s="255">
        <f t="shared" si="59"/>
        <v>0</v>
      </c>
      <c r="G2023" s="250"/>
    </row>
    <row r="2024" spans="1:7" ht="18" customHeight="1">
      <c r="A2024" s="253"/>
      <c r="B2024" s="253"/>
      <c r="C2024" s="251"/>
      <c r="D2024" s="254"/>
      <c r="E2024" s="254"/>
      <c r="F2024" s="255">
        <f t="shared" si="59"/>
        <v>0</v>
      </c>
      <c r="G2024" s="250"/>
    </row>
    <row r="2025" spans="1:7" ht="18" customHeight="1">
      <c r="A2025" s="253"/>
      <c r="B2025" s="253"/>
      <c r="C2025" s="251"/>
      <c r="D2025" s="254"/>
      <c r="E2025" s="254"/>
      <c r="F2025" s="255">
        <f t="shared" si="59"/>
        <v>0</v>
      </c>
      <c r="G2025" s="250"/>
    </row>
    <row r="2026" spans="1:7" ht="18" customHeight="1">
      <c r="A2026" s="253"/>
      <c r="B2026" s="253"/>
      <c r="C2026" s="251"/>
      <c r="D2026" s="254"/>
      <c r="E2026" s="254"/>
      <c r="F2026" s="255">
        <f t="shared" si="59"/>
        <v>0</v>
      </c>
      <c r="G2026" s="250"/>
    </row>
    <row r="2027" spans="1:7" ht="18" customHeight="1">
      <c r="A2027" s="253"/>
      <c r="B2027" s="253"/>
      <c r="C2027" s="251"/>
      <c r="D2027" s="254"/>
      <c r="E2027" s="254"/>
      <c r="F2027" s="255">
        <f t="shared" si="59"/>
        <v>0</v>
      </c>
      <c r="G2027" s="250"/>
    </row>
    <row r="2028" spans="1:7" ht="18" customHeight="1">
      <c r="A2028" s="253"/>
      <c r="B2028" s="253"/>
      <c r="C2028" s="251"/>
      <c r="D2028" s="254"/>
      <c r="E2028" s="254"/>
      <c r="F2028" s="255">
        <f t="shared" si="59"/>
        <v>0</v>
      </c>
      <c r="G2028" s="250"/>
    </row>
    <row r="2029" spans="1:7" ht="18" customHeight="1">
      <c r="A2029" s="253"/>
      <c r="B2029" s="253"/>
      <c r="C2029" s="251"/>
      <c r="D2029" s="254"/>
      <c r="E2029" s="254"/>
      <c r="F2029" s="255">
        <f t="shared" si="59"/>
        <v>0</v>
      </c>
      <c r="G2029" s="250"/>
    </row>
    <row r="2030" spans="1:7" ht="18" customHeight="1">
      <c r="A2030" s="253"/>
      <c r="B2030" s="253"/>
      <c r="C2030" s="251"/>
      <c r="D2030" s="254"/>
      <c r="E2030" s="254"/>
      <c r="F2030" s="255">
        <f t="shared" si="59"/>
        <v>0</v>
      </c>
      <c r="G2030" s="250"/>
    </row>
    <row r="2031" spans="1:7" ht="18" customHeight="1">
      <c r="A2031" s="253"/>
      <c r="B2031" s="253"/>
      <c r="C2031" s="251"/>
      <c r="D2031" s="254"/>
      <c r="E2031" s="254"/>
      <c r="F2031" s="255">
        <f t="shared" si="59"/>
        <v>0</v>
      </c>
      <c r="G2031" s="250"/>
    </row>
    <row r="2032" spans="1:7" ht="18" customHeight="1">
      <c r="A2032" s="253"/>
      <c r="B2032" s="253"/>
      <c r="C2032" s="251"/>
      <c r="D2032" s="254"/>
      <c r="E2032" s="254"/>
      <c r="F2032" s="255">
        <f t="shared" si="59"/>
        <v>0</v>
      </c>
      <c r="G2032" s="250"/>
    </row>
    <row r="2033" spans="1:7" ht="18" customHeight="1">
      <c r="A2033" s="253"/>
      <c r="B2033" s="253"/>
      <c r="C2033" s="251"/>
      <c r="D2033" s="254"/>
      <c r="E2033" s="254"/>
      <c r="F2033" s="255">
        <f t="shared" si="59"/>
        <v>0</v>
      </c>
      <c r="G2033" s="250"/>
    </row>
    <row r="2034" spans="1:7" ht="18" customHeight="1">
      <c r="A2034" s="253"/>
      <c r="B2034" s="253"/>
      <c r="C2034" s="251"/>
      <c r="D2034" s="254"/>
      <c r="E2034" s="254"/>
      <c r="F2034" s="255">
        <f t="shared" si="59"/>
        <v>0</v>
      </c>
      <c r="G2034" s="250"/>
    </row>
    <row r="2035" spans="1:7" ht="18" customHeight="1">
      <c r="A2035" s="253"/>
      <c r="B2035" s="253"/>
      <c r="C2035" s="251"/>
      <c r="D2035" s="254"/>
      <c r="E2035" s="254"/>
      <c r="F2035" s="255">
        <f t="shared" si="59"/>
        <v>0</v>
      </c>
      <c r="G2035" s="250"/>
    </row>
    <row r="2036" spans="1:7" ht="18" customHeight="1">
      <c r="A2036" s="253"/>
      <c r="B2036" s="253"/>
      <c r="C2036" s="251"/>
      <c r="D2036" s="254"/>
      <c r="E2036" s="254"/>
      <c r="F2036" s="255">
        <f t="shared" si="59"/>
        <v>0</v>
      </c>
      <c r="G2036" s="250"/>
    </row>
    <row r="2037" spans="1:7" ht="18" customHeight="1">
      <c r="A2037" s="253"/>
      <c r="B2037" s="253"/>
      <c r="C2037" s="251"/>
      <c r="D2037" s="254"/>
      <c r="E2037" s="254"/>
      <c r="F2037" s="255">
        <f t="shared" si="59"/>
        <v>0</v>
      </c>
      <c r="G2037" s="250"/>
    </row>
    <row r="2038" spans="1:7" ht="18" customHeight="1">
      <c r="A2038" s="253"/>
      <c r="B2038" s="253"/>
      <c r="C2038" s="251"/>
      <c r="D2038" s="254"/>
      <c r="E2038" s="254"/>
      <c r="F2038" s="255">
        <f t="shared" si="59"/>
        <v>0</v>
      </c>
      <c r="G2038" s="250"/>
    </row>
    <row r="2039" spans="1:7" ht="18" customHeight="1">
      <c r="A2039" s="253"/>
      <c r="B2039" s="253"/>
      <c r="C2039" s="251"/>
      <c r="D2039" s="254"/>
      <c r="E2039" s="254"/>
      <c r="F2039" s="255">
        <f t="shared" si="59"/>
        <v>0</v>
      </c>
      <c r="G2039" s="250"/>
    </row>
    <row r="2040" spans="1:7" ht="18" customHeight="1">
      <c r="A2040" s="253"/>
      <c r="B2040" s="253"/>
      <c r="C2040" s="251"/>
      <c r="D2040" s="254"/>
      <c r="E2040" s="254"/>
      <c r="F2040" s="255">
        <f t="shared" si="59"/>
        <v>0</v>
      </c>
      <c r="G2040" s="250"/>
    </row>
    <row r="2041" spans="1:7" ht="18" customHeight="1">
      <c r="A2041" s="253"/>
      <c r="B2041" s="253"/>
      <c r="C2041" s="251"/>
      <c r="D2041" s="254"/>
      <c r="E2041" s="254"/>
      <c r="F2041" s="255">
        <f t="shared" si="59"/>
        <v>0</v>
      </c>
      <c r="G2041" s="250"/>
    </row>
    <row r="2042" spans="1:7" ht="18" customHeight="1">
      <c r="A2042" s="253"/>
      <c r="B2042" s="253"/>
      <c r="C2042" s="251"/>
      <c r="D2042" s="254"/>
      <c r="E2042" s="254"/>
      <c r="F2042" s="255">
        <f t="shared" si="59"/>
        <v>0</v>
      </c>
      <c r="G2042" s="250"/>
    </row>
    <row r="2043" spans="1:7" ht="18" customHeight="1">
      <c r="A2043" s="253"/>
      <c r="B2043" s="253"/>
      <c r="C2043" s="251"/>
      <c r="D2043" s="254"/>
      <c r="E2043" s="254"/>
      <c r="F2043" s="255">
        <f t="shared" si="59"/>
        <v>0</v>
      </c>
      <c r="G2043" s="250"/>
    </row>
    <row r="2044" spans="1:7" ht="18" customHeight="1">
      <c r="A2044" s="253"/>
      <c r="B2044" s="253"/>
      <c r="C2044" s="251"/>
      <c r="D2044" s="254"/>
      <c r="E2044" s="254"/>
      <c r="F2044" s="255">
        <f t="shared" si="59"/>
        <v>0</v>
      </c>
      <c r="G2044" s="250"/>
    </row>
    <row r="2045" spans="1:7" ht="18" customHeight="1">
      <c r="A2045" s="253"/>
      <c r="B2045" s="253"/>
      <c r="C2045" s="251"/>
      <c r="D2045" s="254"/>
      <c r="E2045" s="254"/>
      <c r="F2045" s="255">
        <f t="shared" si="59"/>
        <v>0</v>
      </c>
      <c r="G2045" s="250"/>
    </row>
    <row r="2046" spans="1:7" ht="18" customHeight="1">
      <c r="A2046" s="253"/>
      <c r="B2046" s="253"/>
      <c r="C2046" s="251"/>
      <c r="D2046" s="254"/>
      <c r="E2046" s="254"/>
      <c r="F2046" s="255">
        <f t="shared" si="59"/>
        <v>0</v>
      </c>
      <c r="G2046" s="250"/>
    </row>
    <row r="2047" spans="1:7" ht="18" customHeight="1">
      <c r="A2047" s="253"/>
      <c r="B2047" s="253"/>
      <c r="C2047" s="251"/>
      <c r="D2047" s="254"/>
      <c r="E2047" s="254"/>
      <c r="F2047" s="255">
        <f t="shared" si="59"/>
        <v>0</v>
      </c>
      <c r="G2047" s="250"/>
    </row>
    <row r="2048" spans="1:7" ht="18" customHeight="1">
      <c r="A2048" s="253"/>
      <c r="B2048" s="250" t="s">
        <v>613</v>
      </c>
      <c r="C2048" s="250"/>
      <c r="D2048" s="250"/>
      <c r="E2048" s="252"/>
      <c r="F2048" s="255">
        <f t="shared" si="59"/>
        <v>0</v>
      </c>
      <c r="G2048" s="250"/>
    </row>
    <row r="2049" spans="1:7" ht="18" customHeight="1">
      <c r="A2049" s="253"/>
      <c r="B2049" s="250"/>
      <c r="C2049" s="250" t="s">
        <v>614</v>
      </c>
      <c r="D2049" s="250">
        <f>SUM(D13:D2048)</f>
        <v>66764919000</v>
      </c>
      <c r="E2049" s="252">
        <f>SUM(E13:E2048)</f>
        <v>66582955000</v>
      </c>
      <c r="F2049" s="255" t="s">
        <v>615</v>
      </c>
      <c r="G2049" s="255" t="s">
        <v>615</v>
      </c>
    </row>
    <row r="2050" spans="1:7" ht="18" customHeight="1">
      <c r="A2050" s="250"/>
      <c r="B2050" s="257"/>
      <c r="C2050" s="257" t="s">
        <v>616</v>
      </c>
      <c r="D2050" s="258" t="s">
        <v>615</v>
      </c>
      <c r="E2050" s="259" t="s">
        <v>615</v>
      </c>
      <c r="F2050" s="260">
        <f>F12+D2049-E2049</f>
        <v>193083000</v>
      </c>
      <c r="G2050" s="258" t="s">
        <v>615</v>
      </c>
    </row>
    <row r="2051" spans="1:7">
      <c r="A2051" s="257"/>
    </row>
    <row r="2053" spans="1:7">
      <c r="A2053" s="261" t="s">
        <v>617</v>
      </c>
    </row>
    <row r="2054" spans="1:7">
      <c r="A2054" s="261" t="s">
        <v>618</v>
      </c>
      <c r="F2054" s="262" t="s">
        <v>619</v>
      </c>
    </row>
    <row r="2055" spans="1:7" s="263" customFormat="1">
      <c r="A2055" s="242"/>
      <c r="B2055" s="263" t="s">
        <v>620</v>
      </c>
      <c r="C2055" s="263" t="s">
        <v>621</v>
      </c>
      <c r="E2055" s="264"/>
      <c r="F2055" s="263" t="s">
        <v>622</v>
      </c>
    </row>
    <row r="2056" spans="1:7" s="265" customFormat="1">
      <c r="A2056" s="263"/>
      <c r="B2056" s="265" t="s">
        <v>623</v>
      </c>
      <c r="C2056" s="265" t="s">
        <v>623</v>
      </c>
      <c r="E2056" s="266"/>
      <c r="F2056" s="265" t="s">
        <v>624</v>
      </c>
    </row>
    <row r="2057" spans="1:7" s="265" customFormat="1">
      <c r="E2057" s="266"/>
    </row>
    <row r="2058" spans="1:7">
      <c r="A2058" s="265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6"/>
  <sheetViews>
    <sheetView tabSelected="1" workbookViewId="0">
      <selection activeCell="C9" sqref="C9"/>
    </sheetView>
  </sheetViews>
  <sheetFormatPr defaultRowHeight="19.5" customHeight="1"/>
  <cols>
    <col min="1" max="1" width="4.7109375" style="1" customWidth="1"/>
    <col min="2" max="2" width="37.5703125" style="2" customWidth="1"/>
    <col min="3" max="3" width="14.57031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25/12/2015</v>
      </c>
      <c r="E1" s="30" t="str">
        <f ca="1">"CÔNG NỢ KHÁC - LONG AN : " &amp; DAY($I$1)&amp;"/"&amp;MONTH($I$1)&amp;"/"&amp;YEAR($I$1)</f>
        <v>CÔNG NỢ KHÁC - LONG AN : 25/12/2015</v>
      </c>
      <c r="I1" s="36">
        <f ca="1">TODAY()</f>
        <v>42363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98205176</v>
      </c>
      <c r="I3" s="142"/>
    </row>
    <row r="4" spans="1:9" s="17" customFormat="1" ht="19.5" customHeight="1">
      <c r="A4" s="27">
        <v>2</v>
      </c>
      <c r="B4" s="32" t="s">
        <v>1158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1159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1160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1292</v>
      </c>
      <c r="G6" s="131"/>
      <c r="I6" s="140"/>
    </row>
    <row r="7" spans="1:9" s="17" customFormat="1" ht="19.5" customHeight="1">
      <c r="A7" s="27">
        <v>5</v>
      </c>
      <c r="B7" s="35" t="s">
        <v>1161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1381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1162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1390</v>
      </c>
      <c r="G8" s="159"/>
      <c r="I8" s="140"/>
    </row>
    <row r="9" spans="1:9" s="17" customFormat="1" ht="19.5" customHeight="1">
      <c r="A9" s="598">
        <v>7</v>
      </c>
      <c r="B9" s="597" t="s">
        <v>1392</v>
      </c>
      <c r="C9" s="131"/>
      <c r="D9" s="45"/>
      <c r="E9" s="25">
        <v>8</v>
      </c>
      <c r="F9" s="161" t="s">
        <v>1378</v>
      </c>
      <c r="G9" s="159">
        <v>26755190</v>
      </c>
      <c r="I9" s="140"/>
    </row>
    <row r="10" spans="1:9" s="17" customFormat="1" ht="19.5" customHeight="1">
      <c r="A10" s="25">
        <v>8</v>
      </c>
      <c r="B10" s="39" t="s">
        <v>1375</v>
      </c>
      <c r="C10" s="44">
        <f>88506000-50000000</f>
        <v>38506000</v>
      </c>
      <c r="D10" s="45"/>
      <c r="E10" s="25">
        <v>9</v>
      </c>
      <c r="F10" s="161" t="s">
        <v>1400</v>
      </c>
      <c r="G10" s="159">
        <v>26699860</v>
      </c>
      <c r="I10" s="140"/>
    </row>
    <row r="11" spans="1:9" s="17" customFormat="1" ht="19.5" customHeight="1">
      <c r="A11" s="598"/>
      <c r="B11" s="597"/>
      <c r="C11" s="131"/>
      <c r="D11" s="45"/>
      <c r="E11" s="25"/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325360673</v>
      </c>
      <c r="D13" s="88"/>
      <c r="E13" s="608" t="s">
        <v>4</v>
      </c>
      <c r="F13" s="609"/>
      <c r="G13" s="33">
        <f>SUM(G3:G12)</f>
        <v>165377226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25/12/2015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25/12/2015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161" t="s">
        <v>1393</v>
      </c>
      <c r="G17" s="159"/>
      <c r="I17" s="140"/>
    </row>
    <row r="18" spans="1:9" s="17" customFormat="1" ht="19.5" customHeight="1">
      <c r="A18" s="25">
        <v>2</v>
      </c>
      <c r="B18" s="192" t="s">
        <v>1163</v>
      </c>
      <c r="C18" s="131">
        <f>'Song Tân'!H235</f>
        <v>0</v>
      </c>
      <c r="D18" s="26"/>
      <c r="E18" s="25">
        <v>2</v>
      </c>
      <c r="F18" s="161" t="s">
        <v>1401</v>
      </c>
      <c r="G18" s="159">
        <v>28293504</v>
      </c>
    </row>
    <row r="19" spans="1:9" s="17" customFormat="1" ht="19.5" customHeight="1">
      <c r="A19" s="25">
        <v>3</v>
      </c>
      <c r="B19" s="192" t="s">
        <v>1151</v>
      </c>
      <c r="C19" s="131">
        <f>AAAS!I82</f>
        <v>0</v>
      </c>
      <c r="D19" s="26"/>
      <c r="E19" s="25">
        <v>3</v>
      </c>
      <c r="F19" s="161"/>
      <c r="G19" s="159"/>
    </row>
    <row r="20" spans="1:9" s="17" customFormat="1" ht="19.5" customHeight="1">
      <c r="A20" s="25">
        <v>4</v>
      </c>
      <c r="B20" s="192" t="s">
        <v>1164</v>
      </c>
      <c r="C20" s="131">
        <f>'Keo Cont'!K38</f>
        <v>20040000</v>
      </c>
      <c r="D20" s="26"/>
      <c r="E20" s="25"/>
      <c r="F20" s="192"/>
      <c r="G20" s="131"/>
    </row>
    <row r="21" spans="1:9" s="20" customFormat="1" ht="19.5" customHeight="1">
      <c r="A21" s="25">
        <v>5</v>
      </c>
      <c r="B21" s="670" t="s">
        <v>1402</v>
      </c>
      <c r="C21" s="131">
        <v>12210000</v>
      </c>
      <c r="D21" s="671"/>
      <c r="E21" s="669"/>
      <c r="F21" s="670"/>
      <c r="G21" s="131"/>
    </row>
    <row r="22" spans="1:9" s="17" customFormat="1" ht="19.5" customHeight="1">
      <c r="A22" s="607" t="s">
        <v>4</v>
      </c>
      <c r="B22" s="607"/>
      <c r="C22" s="33">
        <f>SUM(C17:C21)</f>
        <v>154302598.4000001</v>
      </c>
      <c r="D22" s="26"/>
      <c r="E22" s="607" t="s">
        <v>4</v>
      </c>
      <c r="F22" s="607"/>
      <c r="G22" s="33">
        <f>SUM(G17:G21)</f>
        <v>28293504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25/12/2015</v>
      </c>
      <c r="B24" s="6"/>
      <c r="C24" s="7"/>
      <c r="D24" s="26"/>
      <c r="E24" s="15" t="str">
        <f ca="1">"CÔNG NỢ CÁ - TRÀ VINH: " &amp; DAY(I1)&amp;"/"&amp;MONTH(I1)&amp;"/"&amp;YEAR(I1)</f>
        <v>CÔNG NỢ CÁ - TRÀ VINH: 25/12/2015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500562</v>
      </c>
      <c r="D27" s="26"/>
      <c r="E27" s="25">
        <f t="array" ref="E27">IF(G27&lt;&gt;0,SUM(($G$26:G27&lt;&gt;0)*1),"")</f>
        <v>1</v>
      </c>
      <c r="F27" s="35" t="s">
        <v>1182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129826.5</v>
      </c>
      <c r="D28" s="26"/>
      <c r="E28" s="25" t="str">
        <f t="array" ref="E28">IF(G28&lt;&gt;0,SUM(($G$26:G28&lt;&gt;0)*1),"")</f>
        <v/>
      </c>
      <c r="F28" s="35" t="s">
        <v>1183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1181</v>
      </c>
      <c r="C29" s="42">
        <f>IF(ISNA(VLOOKUP(B29,[3]T.KẾT!$B$4:$C$33,2,0)),0,VLOOKUP(B29,[3]T.KẾT!$B$4:$C$33,2,0))</f>
        <v>666896</v>
      </c>
      <c r="D29" s="26"/>
      <c r="E29" s="25">
        <f t="array" ref="E29">IF(G29&lt;&gt;0,SUM(($G$26:G29&lt;&gt;0)*1),"")</f>
        <v>2</v>
      </c>
      <c r="F29" s="35" t="s">
        <v>1291</v>
      </c>
      <c r="G29" s="567">
        <f>IF(ISNA(VLOOKUP(F29,[3]T.KẾT!$F$4:$G$33,2,0)),0,VLOOKUP(F29,[3]T.KẾT!$F$4:$G$33,2,0))</f>
        <v>239360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1165</v>
      </c>
      <c r="C30" s="42">
        <f>IF(ISNA(VLOOKUP(B30,[3]T.KẾT!$B$4:$C$33,2,0)),0,VLOOKUP(B30,[3]T.KẾT!$B$4:$C$33,2,0))</f>
        <v>245985</v>
      </c>
      <c r="D30" s="26"/>
      <c r="E30" s="25" t="str">
        <f t="array" ref="E30">IF(G30&lt;&gt;0,SUM(($G$26:G30&lt;&gt;0)*1),"")</f>
        <v/>
      </c>
      <c r="F30" s="35" t="s">
        <v>1290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1370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1180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1289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 t="str">
        <f t="array" ref="A34">IF(C34&lt;&gt;0,SUM(($C$26:C34&lt;&gt;0)*1),"")</f>
        <v/>
      </c>
      <c r="B34" s="35" t="s">
        <v>1371</v>
      </c>
      <c r="C34" s="42">
        <f>IF(ISNA(VLOOKUP(B34,[3]T.KẾT!$B$4:$C$33,2,0)),0,VLOOKUP(B34,[3]T.KẾT!$B$4:$C$33,2,0))</f>
        <v>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8</v>
      </c>
      <c r="B35" s="35" t="s">
        <v>1166</v>
      </c>
      <c r="C35" s="42">
        <f>IF(ISNA(VLOOKUP(B35,[3]T.KẾT!$B$4:$C$33,2,0)),0,VLOOKUP(B35,[3]T.KẾT!$B$4:$C$33,2,0))</f>
        <v>300670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9</v>
      </c>
      <c r="B36" s="35" t="s">
        <v>1167</v>
      </c>
      <c r="C36" s="42">
        <f>IF(ISNA(VLOOKUP(B36,[3]T.KẾT!$B$4:$C$33,2,0)),0,VLOOKUP(B36,[3]T.KẾT!$B$4:$C$33,2,0))</f>
        <v>1893426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IF(C37&lt;&gt;0,SUM(($C$26:C37&lt;&gt;0)*1),"")</f>
        <v>10</v>
      </c>
      <c r="B37" s="35" t="s">
        <v>1372</v>
      </c>
      <c r="C37" s="42">
        <f>IF(ISNA(VLOOKUP(B37,[3]T.KẾT!$B$4:$C$33,2,0)),0,VLOOKUP(B37,[3]T.KẾT!$B$4:$C$33,2,0))</f>
        <v>118577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1168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1373</v>
      </c>
      <c r="C39" s="42">
        <f>IF(ISNA(VLOOKUP(B39,[3]T.KẾT!$B$4:$C$33,2,0)),0,VLOOKUP(B39,[3]T.KẾT!$B$4:$C$33,2,0))</f>
        <v>271534.90000000002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1169</v>
      </c>
      <c r="C40" s="42">
        <f>IF(ISNA(VLOOKUP(B40,[3]T.KẾT!$B$4:$C$33,2,0)),0,VLOOKUP(B40,[3]T.KẾT!$B$4:$C$33,2,0))</f>
        <v>-120263.5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1170</v>
      </c>
      <c r="C41" s="42">
        <f>IF(ISNA(VLOOKUP(B41,[3]T.KẾT!$B$4:$C$33,2,0)),0,VLOOKUP(B41,[3]T.KẾT!$B$4:$C$33,2,0))</f>
        <v>695500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1171</v>
      </c>
      <c r="C42" s="42">
        <f>IF(ISNA(VLOOKUP(B42,[3]T.KẾT!$B$4:$C$33,2,0)),0,VLOOKUP(B42,[3]T.KẾT!$B$4:$C$33,2,0))</f>
        <v>104996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1172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07" t="s">
        <v>4</v>
      </c>
      <c r="B45" s="607"/>
      <c r="C45" s="12">
        <f>SUM(C26:C44)</f>
        <v>6821095.5</v>
      </c>
      <c r="E45" s="607" t="s">
        <v>4</v>
      </c>
      <c r="F45" s="607"/>
      <c r="G45" s="12">
        <f>SUM(G26:G44)</f>
        <v>331700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59"/>
  <sheetViews>
    <sheetView topLeftCell="A5" zoomScale="95" workbookViewId="0">
      <pane ySplit="7" topLeftCell="A101" activePane="bottomLeft" state="frozen"/>
      <selection activeCell="A5" sqref="A5"/>
      <selection pane="bottomLeft" activeCell="H118" sqref="H118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15" t="s">
        <v>18</v>
      </c>
      <c r="B2" s="615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17" t="s">
        <v>20</v>
      </c>
      <c r="B5" s="617"/>
      <c r="C5" s="617"/>
      <c r="D5" s="617"/>
      <c r="E5" s="617"/>
      <c r="F5" s="617"/>
      <c r="G5" s="617"/>
      <c r="H5" s="617"/>
      <c r="I5" s="617"/>
      <c r="J5" s="98"/>
    </row>
    <row r="6" spans="1:10" ht="9" hidden="1" customHeight="1">
      <c r="A6" s="618"/>
      <c r="B6" s="618"/>
      <c r="C6" s="618"/>
      <c r="D6" s="618"/>
      <c r="E6" s="618"/>
      <c r="F6" s="618"/>
      <c r="G6" s="618"/>
      <c r="H6" s="618"/>
      <c r="I6" s="618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10" t="s">
        <v>64</v>
      </c>
      <c r="B12" s="611"/>
      <c r="C12" s="612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13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14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3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/>
      <c r="B119" s="156"/>
      <c r="C119" s="114"/>
      <c r="D119" s="157"/>
      <c r="E119" s="158"/>
      <c r="F119" s="77"/>
      <c r="G119" s="74">
        <f t="shared" ref="G119:G137" si="12">ROUND(F119*10%,0)</f>
        <v>0</v>
      </c>
      <c r="H119" s="77"/>
      <c r="I119" s="74">
        <f t="shared" ref="I119:I137" si="13">IF(C119&lt;&gt;"",I118+F119+G119-H119,0)</f>
        <v>0</v>
      </c>
      <c r="J119" s="99"/>
    </row>
    <row r="120" spans="1:10" ht="18" customHeight="1">
      <c r="A120" s="76"/>
      <c r="B120" s="156"/>
      <c r="C120" s="114"/>
      <c r="D120" s="157"/>
      <c r="E120" s="158"/>
      <c r="F120" s="77"/>
      <c r="G120" s="74">
        <f t="shared" si="12"/>
        <v>0</v>
      </c>
      <c r="H120" s="77"/>
      <c r="I120" s="74">
        <f t="shared" si="13"/>
        <v>0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16" t="s">
        <v>4</v>
      </c>
      <c r="B139" s="616"/>
      <c r="C139" s="616"/>
      <c r="D139" s="56"/>
      <c r="E139" s="56"/>
      <c r="F139" s="78">
        <f>I12+SUM(F13:F138)</f>
        <v>2566608114.5799999</v>
      </c>
      <c r="G139" s="78">
        <f>SUM(G13:G138)</f>
        <v>102483628</v>
      </c>
      <c r="H139" s="78">
        <f>SUM(H13:H138)</f>
        <v>2570886566.5799999</v>
      </c>
      <c r="I139" s="56">
        <f>F139+G139-H139</f>
        <v>98205176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15" t="s">
        <v>18</v>
      </c>
      <c r="B2" s="615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17" t="s">
        <v>20</v>
      </c>
      <c r="B5" s="617"/>
      <c r="C5" s="617"/>
      <c r="D5" s="617"/>
      <c r="E5" s="617"/>
      <c r="F5" s="617"/>
      <c r="G5" s="98"/>
    </row>
    <row r="6" spans="1:7" ht="9" hidden="1" customHeight="1">
      <c r="A6" s="618"/>
      <c r="B6" s="618"/>
      <c r="C6" s="618"/>
      <c r="D6" s="618"/>
      <c r="E6" s="618"/>
      <c r="F6" s="618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758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759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921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1374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107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16" t="s">
        <v>4</v>
      </c>
      <c r="B109" s="616"/>
      <c r="C109" s="616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15" t="s">
        <v>18</v>
      </c>
      <c r="B2" s="615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17" t="s">
        <v>20</v>
      </c>
      <c r="B5" s="617"/>
      <c r="C5" s="617"/>
      <c r="D5" s="617"/>
      <c r="E5" s="617"/>
      <c r="F5" s="617"/>
      <c r="G5" s="617"/>
      <c r="H5" s="98"/>
    </row>
    <row r="6" spans="1:8" ht="9" hidden="1" customHeight="1">
      <c r="A6" s="618"/>
      <c r="B6" s="618"/>
      <c r="C6" s="618"/>
      <c r="D6" s="618"/>
      <c r="E6" s="618"/>
      <c r="F6" s="618"/>
      <c r="G6" s="618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16" t="s">
        <v>4</v>
      </c>
      <c r="B58" s="616"/>
      <c r="C58" s="616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15" t="s">
        <v>18</v>
      </c>
      <c r="B2" s="615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17"/>
      <c r="B5" s="617"/>
      <c r="C5" s="617"/>
      <c r="D5" s="617"/>
      <c r="E5" s="617"/>
      <c r="F5" s="617"/>
      <c r="G5" s="617"/>
      <c r="H5" s="98"/>
    </row>
    <row r="6" spans="1:8" ht="9" hidden="1" customHeight="1">
      <c r="A6" s="618"/>
      <c r="B6" s="618"/>
      <c r="C6" s="618"/>
      <c r="D6" s="618"/>
      <c r="E6" s="618"/>
      <c r="F6" s="618"/>
      <c r="G6" s="618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724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725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916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16" t="s">
        <v>4</v>
      </c>
      <c r="B27" s="616"/>
      <c r="C27" s="616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19" t="s">
        <v>18</v>
      </c>
      <c r="B2" s="619"/>
      <c r="C2" s="619"/>
      <c r="D2" s="619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17" t="s">
        <v>187</v>
      </c>
      <c r="B5" s="617"/>
      <c r="C5" s="617"/>
      <c r="D5" s="617"/>
      <c r="E5" s="617"/>
      <c r="F5" s="617"/>
      <c r="G5" s="617"/>
      <c r="H5" s="617"/>
      <c r="I5" s="617"/>
      <c r="J5" s="98"/>
    </row>
    <row r="6" spans="1:10" ht="9" hidden="1" customHeight="1">
      <c r="A6" s="618"/>
      <c r="B6" s="618"/>
      <c r="C6" s="618"/>
      <c r="D6" s="618"/>
      <c r="E6" s="618"/>
      <c r="F6" s="618"/>
      <c r="G6" s="618"/>
      <c r="H6" s="618"/>
      <c r="I6" s="618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835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835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835</v>
      </c>
      <c r="C60" s="569"/>
      <c r="D60" s="570"/>
      <c r="E60" s="476" t="s">
        <v>836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918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918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920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920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917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917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1014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1015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1015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1334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1334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1376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1376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1376</v>
      </c>
      <c r="C88" s="173"/>
      <c r="D88" s="174"/>
      <c r="E88" s="75" t="s">
        <v>1377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1379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1379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1380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1380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16" t="s">
        <v>4</v>
      </c>
      <c r="B105" s="616"/>
      <c r="C105" s="616"/>
      <c r="D105" s="616"/>
      <c r="E105" s="616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20">
        <f>I105</f>
        <v>122052598.4000001</v>
      </c>
      <c r="E107" s="620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21" t="s">
        <v>18</v>
      </c>
      <c r="B2" s="621"/>
      <c r="C2" s="621"/>
      <c r="D2" s="621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22" t="s">
        <v>187</v>
      </c>
      <c r="B5" s="622"/>
      <c r="C5" s="622"/>
      <c r="D5" s="622"/>
      <c r="E5" s="622"/>
      <c r="F5" s="622"/>
      <c r="G5" s="622"/>
      <c r="H5" s="622"/>
      <c r="I5" s="622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1152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1152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23" t="s">
        <v>4</v>
      </c>
      <c r="B82" s="623"/>
      <c r="C82" s="623"/>
      <c r="D82" s="623"/>
      <c r="E82" s="623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24">
        <f>I82</f>
        <v>0</v>
      </c>
      <c r="E84" s="624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15" t="s">
        <v>18</v>
      </c>
      <c r="B2" s="615"/>
      <c r="C2" s="615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17" t="s">
        <v>20</v>
      </c>
      <c r="B5" s="617"/>
      <c r="C5" s="617"/>
      <c r="D5" s="617"/>
      <c r="E5" s="617"/>
      <c r="F5" s="617"/>
      <c r="G5" s="617"/>
      <c r="H5" s="617"/>
      <c r="I5" s="98"/>
    </row>
    <row r="6" spans="1:9" ht="9" hidden="1" customHeight="1">
      <c r="A6" s="618"/>
      <c r="B6" s="618"/>
      <c r="C6" s="618"/>
      <c r="D6" s="618"/>
      <c r="E6" s="618"/>
      <c r="F6" s="618"/>
      <c r="G6" s="618"/>
      <c r="H6" s="618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25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26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919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16" t="s">
        <v>4</v>
      </c>
      <c r="B235" s="616"/>
      <c r="C235" s="616"/>
      <c r="D235" s="616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20">
        <f>H235</f>
        <v>0</v>
      </c>
      <c r="D237" s="620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27" t="s">
        <v>18</v>
      </c>
      <c r="B2" s="627"/>
      <c r="C2" s="627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28" t="s">
        <v>20</v>
      </c>
      <c r="B5" s="628"/>
      <c r="C5" s="628"/>
      <c r="D5" s="628"/>
      <c r="E5" s="628"/>
      <c r="F5" s="628"/>
      <c r="G5" s="628"/>
      <c r="H5" s="628"/>
      <c r="I5" s="628"/>
      <c r="J5" s="628"/>
      <c r="K5" s="628"/>
      <c r="L5" s="435"/>
    </row>
    <row r="6" spans="1:12" ht="9" hidden="1" customHeight="1">
      <c r="A6" s="629"/>
      <c r="B6" s="629"/>
      <c r="C6" s="629"/>
      <c r="D6" s="629"/>
      <c r="E6" s="629"/>
      <c r="F6" s="629"/>
      <c r="G6" s="629"/>
      <c r="H6" s="629"/>
      <c r="I6" s="629"/>
      <c r="J6" s="629"/>
      <c r="K6" s="629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726</v>
      </c>
      <c r="C11" s="449" t="s">
        <v>727</v>
      </c>
      <c r="D11" s="450" t="s">
        <v>728</v>
      </c>
      <c r="E11" s="449" t="s">
        <v>729</v>
      </c>
      <c r="F11" s="449" t="s">
        <v>730</v>
      </c>
      <c r="G11" s="449" t="s">
        <v>732</v>
      </c>
      <c r="H11" s="449" t="s">
        <v>731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733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734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736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735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737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738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1179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1173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1174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1175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1176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1177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1178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1391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30" t="s">
        <v>4</v>
      </c>
      <c r="B38" s="630"/>
      <c r="C38" s="630"/>
      <c r="D38" s="630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31">
        <f>K38</f>
        <v>20040000</v>
      </c>
      <c r="D40" s="631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34" t="s">
        <v>647</v>
      </c>
      <c r="B1" s="634"/>
      <c r="C1" s="634"/>
      <c r="D1" s="634"/>
      <c r="E1" s="634"/>
      <c r="F1" s="634"/>
      <c r="G1" s="634"/>
      <c r="H1" s="634"/>
      <c r="I1" s="634"/>
    </row>
    <row r="2" spans="1:16">
      <c r="A2" s="635" t="s">
        <v>648</v>
      </c>
      <c r="B2" s="635"/>
      <c r="C2" s="635"/>
      <c r="D2" s="635"/>
      <c r="E2" s="635"/>
      <c r="F2" s="635"/>
      <c r="G2" s="635"/>
      <c r="H2" s="635"/>
      <c r="I2" s="635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36" t="s">
        <v>649</v>
      </c>
      <c r="B4" s="636"/>
      <c r="C4" s="636"/>
      <c r="D4" s="636"/>
      <c r="E4" s="636"/>
      <c r="F4" s="636"/>
      <c r="G4" s="636"/>
      <c r="H4" s="636"/>
      <c r="I4" s="636"/>
    </row>
    <row r="5" spans="1:16" s="321" customFormat="1" ht="56.25">
      <c r="A5" s="318" t="s">
        <v>0</v>
      </c>
      <c r="B5" s="318"/>
      <c r="C5" s="318" t="s">
        <v>650</v>
      </c>
      <c r="D5" s="319" t="s">
        <v>651</v>
      </c>
      <c r="E5" s="320" t="s">
        <v>652</v>
      </c>
      <c r="F5" s="320" t="s">
        <v>653</v>
      </c>
      <c r="G5" s="320" t="s">
        <v>654</v>
      </c>
      <c r="H5" s="320" t="s">
        <v>653</v>
      </c>
      <c r="I5" s="320" t="s">
        <v>655</v>
      </c>
    </row>
    <row r="6" spans="1:16">
      <c r="A6" s="322">
        <v>1</v>
      </c>
      <c r="B6" s="322"/>
      <c r="C6" s="323" t="s">
        <v>656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657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658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33" t="s">
        <v>4</v>
      </c>
      <c r="B9" s="633"/>
      <c r="C9" s="633"/>
      <c r="D9" s="633"/>
      <c r="E9" s="633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659</v>
      </c>
      <c r="B11" s="334"/>
      <c r="C11" s="335"/>
      <c r="D11" s="336">
        <v>41523</v>
      </c>
      <c r="G11" s="632"/>
      <c r="H11" s="632"/>
      <c r="I11" s="632"/>
    </row>
    <row r="12" spans="1:16" ht="23.25">
      <c r="A12" s="338" t="s">
        <v>660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650</v>
      </c>
      <c r="D13" s="319" t="s">
        <v>651</v>
      </c>
      <c r="E13" s="320" t="s">
        <v>652</v>
      </c>
      <c r="F13" s="320" t="s">
        <v>653</v>
      </c>
      <c r="G13" s="320" t="s">
        <v>654</v>
      </c>
      <c r="H13" s="320" t="s">
        <v>653</v>
      </c>
      <c r="I13" s="327" t="s">
        <v>655</v>
      </c>
    </row>
    <row r="14" spans="1:16" ht="18.75" customHeight="1">
      <c r="A14" s="322">
        <v>1</v>
      </c>
      <c r="B14" s="322"/>
      <c r="C14" s="340" t="s">
        <v>661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662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657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33" t="s">
        <v>4</v>
      </c>
      <c r="B17" s="633"/>
      <c r="C17" s="633"/>
      <c r="D17" s="633"/>
      <c r="E17" s="633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38" t="s">
        <v>663</v>
      </c>
      <c r="B18" s="638"/>
      <c r="C18" s="638"/>
      <c r="D18" s="638"/>
      <c r="E18" s="638"/>
      <c r="F18" s="638"/>
      <c r="G18" s="638"/>
      <c r="H18" s="638"/>
      <c r="I18" s="638"/>
    </row>
    <row r="20" spans="1:12">
      <c r="A20" s="639" t="s">
        <v>664</v>
      </c>
      <c r="B20" s="639"/>
      <c r="C20" s="639"/>
      <c r="D20" s="639"/>
      <c r="G20" s="632" t="s">
        <v>665</v>
      </c>
      <c r="H20" s="632"/>
      <c r="I20" s="632"/>
    </row>
    <row r="21" spans="1:12">
      <c r="A21" s="637" t="s">
        <v>666</v>
      </c>
      <c r="B21" s="637"/>
      <c r="C21" s="637"/>
      <c r="D21" s="637"/>
      <c r="G21" s="632"/>
      <c r="H21" s="632"/>
      <c r="I21" s="632"/>
    </row>
    <row r="22" spans="1:12">
      <c r="A22" s="637" t="s">
        <v>667</v>
      </c>
      <c r="B22" s="637"/>
      <c r="C22" s="637"/>
      <c r="D22" s="637"/>
    </row>
    <row r="23" spans="1:12">
      <c r="A23" s="335" t="s">
        <v>668</v>
      </c>
      <c r="B23" s="335"/>
      <c r="C23" s="335"/>
      <c r="D23" s="335"/>
    </row>
    <row r="24" spans="1:12">
      <c r="A24" s="334" t="s">
        <v>659</v>
      </c>
      <c r="B24" s="334"/>
      <c r="C24" s="335"/>
      <c r="D24" s="336">
        <v>41586</v>
      </c>
      <c r="G24" s="632"/>
      <c r="H24" s="632"/>
      <c r="I24" s="632"/>
    </row>
    <row r="25" spans="1:12">
      <c r="A25" s="637"/>
      <c r="B25" s="637"/>
      <c r="C25" s="637"/>
      <c r="D25" s="637"/>
    </row>
    <row r="26" spans="1:12" ht="22.5">
      <c r="A26" s="634" t="s">
        <v>647</v>
      </c>
      <c r="B26" s="634"/>
      <c r="C26" s="634"/>
      <c r="D26" s="634"/>
      <c r="E26" s="634"/>
      <c r="F26" s="634"/>
      <c r="G26" s="634"/>
      <c r="H26" s="634"/>
      <c r="I26" s="634"/>
    </row>
    <row r="27" spans="1:12">
      <c r="A27" s="635" t="s">
        <v>648</v>
      </c>
      <c r="B27" s="635"/>
      <c r="C27" s="635"/>
      <c r="D27" s="635"/>
      <c r="E27" s="635"/>
      <c r="F27" s="635"/>
      <c r="G27" s="635"/>
      <c r="H27" s="635"/>
      <c r="I27" s="635"/>
    </row>
    <row r="28" spans="1:12" ht="22.5">
      <c r="A28" s="636" t="s">
        <v>669</v>
      </c>
      <c r="B28" s="636"/>
      <c r="C28" s="636"/>
      <c r="D28" s="636"/>
      <c r="E28" s="636"/>
      <c r="F28" s="636"/>
      <c r="G28" s="636"/>
      <c r="H28" s="636"/>
      <c r="I28" s="636"/>
    </row>
    <row r="29" spans="1:12" s="321" customFormat="1" ht="56.25">
      <c r="A29" s="318" t="s">
        <v>0</v>
      </c>
      <c r="B29" s="318"/>
      <c r="C29" s="318" t="s">
        <v>650</v>
      </c>
      <c r="D29" s="319" t="s">
        <v>651</v>
      </c>
      <c r="E29" s="320" t="s">
        <v>652</v>
      </c>
      <c r="F29" s="320" t="s">
        <v>653</v>
      </c>
      <c r="G29" s="320" t="s">
        <v>654</v>
      </c>
      <c r="H29" s="320" t="s">
        <v>653</v>
      </c>
      <c r="I29" s="320" t="s">
        <v>655</v>
      </c>
    </row>
    <row r="30" spans="1:12">
      <c r="A30" s="322">
        <v>1</v>
      </c>
      <c r="B30" s="322"/>
      <c r="C30" s="323" t="s">
        <v>656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33" t="s">
        <v>4</v>
      </c>
      <c r="B31" s="633"/>
      <c r="C31" s="633"/>
      <c r="D31" s="633"/>
      <c r="E31" s="633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659</v>
      </c>
      <c r="B32" s="334"/>
      <c r="C32" s="335"/>
      <c r="D32" s="336">
        <v>41635</v>
      </c>
      <c r="G32" s="632"/>
      <c r="H32" s="632"/>
      <c r="I32" s="632"/>
    </row>
    <row r="33" spans="1:16" ht="23.25">
      <c r="A33" s="338" t="s">
        <v>670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650</v>
      </c>
      <c r="D34" s="319" t="s">
        <v>651</v>
      </c>
      <c r="E34" s="320" t="s">
        <v>652</v>
      </c>
      <c r="F34" s="320" t="s">
        <v>653</v>
      </c>
      <c r="G34" s="320" t="s">
        <v>654</v>
      </c>
      <c r="H34" s="320" t="s">
        <v>653</v>
      </c>
      <c r="I34" s="320" t="s">
        <v>655</v>
      </c>
    </row>
    <row r="35" spans="1:16" s="321" customFormat="1">
      <c r="A35" s="322">
        <v>1</v>
      </c>
      <c r="B35" s="322"/>
      <c r="C35" s="323" t="s">
        <v>671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662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661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33" t="s">
        <v>4</v>
      </c>
      <c r="B38" s="633"/>
      <c r="C38" s="633"/>
      <c r="D38" s="633"/>
      <c r="E38" s="633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659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672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650</v>
      </c>
      <c r="D41" s="319" t="s">
        <v>651</v>
      </c>
      <c r="E41" s="320" t="s">
        <v>652</v>
      </c>
      <c r="F41" s="320" t="s">
        <v>653</v>
      </c>
      <c r="G41" s="320" t="s">
        <v>654</v>
      </c>
      <c r="H41" s="320" t="s">
        <v>653</v>
      </c>
      <c r="I41" s="320" t="s">
        <v>655</v>
      </c>
    </row>
    <row r="42" spans="1:16" s="321" customFormat="1">
      <c r="A42" s="322">
        <v>1</v>
      </c>
      <c r="B42" s="322"/>
      <c r="C42" s="340" t="s">
        <v>661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657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33" t="s">
        <v>4</v>
      </c>
      <c r="B44" s="633"/>
      <c r="C44" s="633"/>
      <c r="D44" s="633"/>
      <c r="E44" s="633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659</v>
      </c>
      <c r="B46" s="334"/>
      <c r="C46" s="335"/>
      <c r="D46" s="336"/>
      <c r="G46" s="343"/>
      <c r="H46" s="343"/>
      <c r="I46" s="343"/>
    </row>
    <row r="48" spans="1:16" ht="22.5">
      <c r="A48" s="634" t="s">
        <v>647</v>
      </c>
      <c r="B48" s="634"/>
      <c r="C48" s="634"/>
      <c r="D48" s="634"/>
      <c r="E48" s="634"/>
      <c r="F48" s="634"/>
      <c r="G48" s="634"/>
      <c r="H48" s="634"/>
      <c r="I48" s="634"/>
    </row>
    <row r="49" spans="1:16">
      <c r="A49" s="635" t="s">
        <v>648</v>
      </c>
      <c r="B49" s="635"/>
      <c r="C49" s="635"/>
      <c r="D49" s="635"/>
      <c r="E49" s="635"/>
      <c r="F49" s="635"/>
      <c r="G49" s="635"/>
      <c r="H49" s="635"/>
      <c r="I49" s="635"/>
    </row>
    <row r="50" spans="1:16" ht="22.5">
      <c r="A50" s="636" t="s">
        <v>673</v>
      </c>
      <c r="B50" s="636"/>
      <c r="C50" s="636"/>
      <c r="D50" s="636"/>
      <c r="E50" s="636"/>
      <c r="F50" s="636"/>
      <c r="G50" s="636"/>
      <c r="H50" s="636"/>
      <c r="I50" s="636"/>
    </row>
    <row r="51" spans="1:16" s="321" customFormat="1" ht="56.25">
      <c r="A51" s="318" t="s">
        <v>0</v>
      </c>
      <c r="B51" s="318"/>
      <c r="C51" s="318" t="s">
        <v>650</v>
      </c>
      <c r="D51" s="319" t="s">
        <v>651</v>
      </c>
      <c r="E51" s="320" t="s">
        <v>652</v>
      </c>
      <c r="F51" s="320" t="s">
        <v>653</v>
      </c>
      <c r="G51" s="320" t="s">
        <v>654</v>
      </c>
      <c r="H51" s="320" t="s">
        <v>653</v>
      </c>
      <c r="I51" s="320" t="s">
        <v>655</v>
      </c>
    </row>
    <row r="52" spans="1:16" s="348" customFormat="1">
      <c r="A52" s="344"/>
      <c r="B52" s="344"/>
      <c r="C52" s="340" t="s">
        <v>662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661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33" t="s">
        <v>4</v>
      </c>
      <c r="B54" s="633"/>
      <c r="C54" s="633"/>
      <c r="D54" s="633"/>
      <c r="E54" s="633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674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650</v>
      </c>
      <c r="D57" s="319" t="s">
        <v>651</v>
      </c>
      <c r="E57" s="320" t="s">
        <v>652</v>
      </c>
      <c r="F57" s="320" t="s">
        <v>653</v>
      </c>
      <c r="G57" s="320" t="s">
        <v>654</v>
      </c>
      <c r="H57" s="320" t="s">
        <v>653</v>
      </c>
      <c r="I57" s="320" t="s">
        <v>655</v>
      </c>
    </row>
    <row r="58" spans="1:16" s="321" customFormat="1">
      <c r="A58" s="322">
        <v>1</v>
      </c>
      <c r="B58" s="322"/>
      <c r="C58" s="323" t="s">
        <v>656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675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661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33" t="s">
        <v>4</v>
      </c>
      <c r="B61" s="633"/>
      <c r="C61" s="633"/>
      <c r="D61" s="633"/>
      <c r="E61" s="633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659</v>
      </c>
      <c r="B63" s="334"/>
      <c r="C63" s="335"/>
      <c r="D63" s="336">
        <v>41894</v>
      </c>
      <c r="G63" s="632"/>
      <c r="H63" s="632"/>
      <c r="I63" s="632"/>
    </row>
    <row r="65" spans="1:16" ht="22.5">
      <c r="A65" s="634" t="s">
        <v>647</v>
      </c>
      <c r="B65" s="634"/>
      <c r="C65" s="634"/>
      <c r="D65" s="634"/>
      <c r="E65" s="634"/>
      <c r="F65" s="634"/>
      <c r="G65" s="634"/>
      <c r="H65" s="634"/>
      <c r="I65" s="634"/>
    </row>
    <row r="66" spans="1:16">
      <c r="A66" s="635" t="s">
        <v>648</v>
      </c>
      <c r="B66" s="635"/>
      <c r="C66" s="635"/>
      <c r="D66" s="635"/>
      <c r="E66" s="635"/>
      <c r="F66" s="635"/>
      <c r="G66" s="635"/>
      <c r="H66" s="635"/>
      <c r="I66" s="635"/>
    </row>
    <row r="67" spans="1:16" ht="22.5" hidden="1">
      <c r="A67" s="636" t="s">
        <v>673</v>
      </c>
      <c r="B67" s="636"/>
      <c r="C67" s="636"/>
      <c r="D67" s="636"/>
      <c r="E67" s="636"/>
      <c r="F67" s="636"/>
      <c r="G67" s="636"/>
      <c r="H67" s="636"/>
      <c r="I67" s="636"/>
    </row>
    <row r="68" spans="1:16" s="321" customFormat="1" ht="56.25" hidden="1">
      <c r="A68" s="318" t="s">
        <v>0</v>
      </c>
      <c r="B68" s="318"/>
      <c r="C68" s="318" t="s">
        <v>650</v>
      </c>
      <c r="D68" s="319" t="s">
        <v>651</v>
      </c>
      <c r="E68" s="320" t="s">
        <v>652</v>
      </c>
      <c r="F68" s="320" t="s">
        <v>653</v>
      </c>
      <c r="G68" s="320" t="s">
        <v>654</v>
      </c>
      <c r="H68" s="320" t="s">
        <v>653</v>
      </c>
      <c r="I68" s="320" t="s">
        <v>655</v>
      </c>
    </row>
    <row r="69" spans="1:16" s="348" customFormat="1" hidden="1">
      <c r="A69" s="344"/>
      <c r="B69" s="344"/>
      <c r="C69" s="340" t="s">
        <v>662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661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33" t="s">
        <v>4</v>
      </c>
      <c r="B71" s="633"/>
      <c r="C71" s="633"/>
      <c r="D71" s="633"/>
      <c r="E71" s="633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676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650</v>
      </c>
      <c r="D74" s="319" t="s">
        <v>651</v>
      </c>
      <c r="E74" s="320" t="s">
        <v>652</v>
      </c>
      <c r="F74" s="320" t="s">
        <v>653</v>
      </c>
      <c r="G74" s="320" t="s">
        <v>654</v>
      </c>
      <c r="H74" s="320" t="s">
        <v>653</v>
      </c>
      <c r="I74" s="320" t="s">
        <v>655</v>
      </c>
    </row>
    <row r="75" spans="1:16" s="321" customFormat="1">
      <c r="A75" s="322">
        <v>1</v>
      </c>
      <c r="B75" s="322"/>
      <c r="C75" s="340" t="s">
        <v>661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656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33" t="s">
        <v>4</v>
      </c>
      <c r="B78" s="633"/>
      <c r="C78" s="633"/>
      <c r="D78" s="633"/>
      <c r="E78" s="633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659</v>
      </c>
      <c r="B80" s="334"/>
      <c r="C80" s="335"/>
      <c r="D80" s="336">
        <v>42108</v>
      </c>
      <c r="G80" s="632"/>
      <c r="H80" s="632"/>
      <c r="I80" s="632"/>
    </row>
    <row r="81" spans="1:16">
      <c r="A81" s="637"/>
      <c r="B81" s="637"/>
      <c r="C81" s="637"/>
      <c r="D81" s="637"/>
    </row>
    <row r="82" spans="1:16" ht="22.5">
      <c r="A82" s="634" t="s">
        <v>647</v>
      </c>
      <c r="B82" s="634"/>
      <c r="C82" s="634"/>
      <c r="D82" s="634"/>
      <c r="E82" s="634"/>
      <c r="F82" s="634"/>
      <c r="G82" s="634"/>
      <c r="H82" s="634"/>
      <c r="I82" s="634"/>
    </row>
    <row r="83" spans="1:16">
      <c r="A83" s="635" t="s">
        <v>648</v>
      </c>
      <c r="B83" s="635"/>
      <c r="C83" s="635"/>
      <c r="D83" s="635"/>
      <c r="E83" s="635"/>
      <c r="F83" s="635"/>
      <c r="G83" s="635"/>
      <c r="H83" s="635"/>
      <c r="I83" s="635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1154</v>
      </c>
      <c r="C85" s="318" t="s">
        <v>650</v>
      </c>
      <c r="D85" s="319" t="s">
        <v>651</v>
      </c>
      <c r="E85" s="320" t="s">
        <v>1156</v>
      </c>
      <c r="F85" s="320" t="s">
        <v>653</v>
      </c>
      <c r="G85" s="320" t="s">
        <v>1155</v>
      </c>
      <c r="H85" s="320" t="s">
        <v>653</v>
      </c>
      <c r="I85" s="320" t="s">
        <v>655</v>
      </c>
    </row>
    <row r="86" spans="1:16" s="321" customFormat="1" ht="24" customHeight="1">
      <c r="A86" s="322">
        <v>1</v>
      </c>
      <c r="B86" s="560">
        <v>42081</v>
      </c>
      <c r="C86" s="340" t="s">
        <v>661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1153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661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1153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1153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661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1153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33" t="s">
        <v>4</v>
      </c>
      <c r="B94" s="633"/>
      <c r="C94" s="633"/>
      <c r="D94" s="633"/>
      <c r="E94" s="633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32"/>
      <c r="H96" s="632"/>
      <c r="I96" s="632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19" t="s">
        <v>17</v>
      </c>
      <c r="B1" s="619"/>
      <c r="C1" s="619"/>
      <c r="D1" s="350"/>
      <c r="E1" s="103"/>
      <c r="F1" s="351"/>
      <c r="G1" s="351"/>
      <c r="H1" s="351"/>
      <c r="I1" s="351"/>
    </row>
    <row r="2" spans="1:11" s="23" customFormat="1" ht="18" customHeight="1">
      <c r="A2" s="619" t="s">
        <v>18</v>
      </c>
      <c r="B2" s="619"/>
      <c r="C2" s="619"/>
      <c r="D2" s="619"/>
      <c r="E2" s="619"/>
      <c r="F2" s="351"/>
      <c r="G2" s="351"/>
      <c r="H2" s="351"/>
      <c r="I2" s="351"/>
    </row>
    <row r="3" spans="1:11" s="23" customFormat="1" ht="18" customHeight="1">
      <c r="A3" s="619" t="s">
        <v>19</v>
      </c>
      <c r="B3" s="619"/>
      <c r="C3" s="645" t="s">
        <v>677</v>
      </c>
      <c r="D3" s="645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46" t="s">
        <v>20</v>
      </c>
      <c r="B5" s="646"/>
      <c r="C5" s="646"/>
      <c r="D5" s="646"/>
      <c r="E5" s="646"/>
      <c r="F5" s="646"/>
      <c r="G5" s="646"/>
      <c r="H5" s="646"/>
      <c r="I5" s="646"/>
    </row>
    <row r="6" spans="1:11" ht="9" customHeight="1">
      <c r="A6" s="647"/>
      <c r="B6" s="647"/>
      <c r="C6" s="647"/>
      <c r="D6" s="647"/>
      <c r="E6" s="647"/>
      <c r="F6" s="647"/>
      <c r="G6" s="647"/>
      <c r="H6" s="647"/>
      <c r="I6" s="647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678</v>
      </c>
      <c r="D11" s="368" t="s">
        <v>679</v>
      </c>
      <c r="E11" s="369" t="s">
        <v>680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681</v>
      </c>
      <c r="C12" s="374" t="s">
        <v>682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683</v>
      </c>
      <c r="C13" s="379" t="s">
        <v>682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684</v>
      </c>
      <c r="C14" s="379" t="s">
        <v>682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685</v>
      </c>
      <c r="C15" s="379" t="s">
        <v>682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686</v>
      </c>
      <c r="C16" s="379" t="s">
        <v>682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687</v>
      </c>
      <c r="C17" s="379" t="s">
        <v>682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688</v>
      </c>
      <c r="C18" s="379" t="s">
        <v>682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689</v>
      </c>
      <c r="C19" s="379" t="s">
        <v>682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690</v>
      </c>
      <c r="C20" s="379" t="s">
        <v>682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691</v>
      </c>
      <c r="C21" s="379" t="s">
        <v>682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692</v>
      </c>
      <c r="C22" s="379" t="s">
        <v>693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694</v>
      </c>
      <c r="C23" s="379" t="s">
        <v>693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695</v>
      </c>
      <c r="C24" s="379" t="s">
        <v>682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696</v>
      </c>
      <c r="C25" s="379" t="s">
        <v>682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697</v>
      </c>
      <c r="C26" s="379" t="s">
        <v>693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697</v>
      </c>
      <c r="C27" s="379" t="s">
        <v>693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681</v>
      </c>
      <c r="C28" s="379" t="s">
        <v>682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684</v>
      </c>
      <c r="C29" s="379" t="s">
        <v>682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686</v>
      </c>
      <c r="C30" s="379" t="s">
        <v>682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688</v>
      </c>
      <c r="C31" s="379" t="s">
        <v>682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697</v>
      </c>
      <c r="C32" s="379" t="s">
        <v>693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686</v>
      </c>
      <c r="C33" s="379" t="s">
        <v>682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684</v>
      </c>
      <c r="C34" s="379" t="s">
        <v>682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697</v>
      </c>
      <c r="C35" s="379" t="s">
        <v>693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681</v>
      </c>
      <c r="C36" s="379" t="s">
        <v>682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684</v>
      </c>
      <c r="C37" s="379" t="s">
        <v>682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690</v>
      </c>
      <c r="C38" s="379" t="s">
        <v>682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698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690</v>
      </c>
      <c r="C40" s="379" t="s">
        <v>682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690</v>
      </c>
      <c r="C41" s="379" t="s">
        <v>682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699</v>
      </c>
      <c r="C42" s="379" t="s">
        <v>682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700</v>
      </c>
      <c r="C43" s="379" t="s">
        <v>682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701</v>
      </c>
      <c r="C44" s="379" t="s">
        <v>682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700</v>
      </c>
      <c r="C45" s="379" t="s">
        <v>682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701</v>
      </c>
      <c r="C46" s="379" t="s">
        <v>682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702</v>
      </c>
      <c r="C47" s="379" t="s">
        <v>682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703</v>
      </c>
      <c r="C48" s="379" t="s">
        <v>682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704</v>
      </c>
      <c r="C49" s="379" t="s">
        <v>682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702</v>
      </c>
      <c r="C50" s="379" t="s">
        <v>682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703</v>
      </c>
      <c r="C51" s="379" t="s">
        <v>682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701</v>
      </c>
      <c r="C52" s="379" t="s">
        <v>682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704</v>
      </c>
      <c r="C53" s="379" t="s">
        <v>682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705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705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705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706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40" t="s">
        <v>4</v>
      </c>
      <c r="B65" s="640"/>
      <c r="C65" s="640"/>
      <c r="D65" s="640"/>
      <c r="E65" s="640"/>
      <c r="F65" s="640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707</v>
      </c>
      <c r="E67" s="641">
        <f>I65</f>
        <v>80031</v>
      </c>
      <c r="F67" s="641"/>
      <c r="G67" s="406" t="s">
        <v>28</v>
      </c>
    </row>
    <row r="68" spans="1:10" ht="21" hidden="1" customHeight="1">
      <c r="B68" s="405" t="s">
        <v>708</v>
      </c>
      <c r="C68" s="407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709</v>
      </c>
      <c r="B80" s="409" t="s">
        <v>650</v>
      </c>
      <c r="C80" s="409" t="s">
        <v>678</v>
      </c>
      <c r="D80" s="410" t="s">
        <v>710</v>
      </c>
      <c r="E80" s="410" t="s">
        <v>711</v>
      </c>
      <c r="F80" s="410" t="s">
        <v>712</v>
      </c>
      <c r="G80" s="409" t="s">
        <v>713</v>
      </c>
      <c r="H80" s="409" t="s">
        <v>653</v>
      </c>
      <c r="I80" s="409" t="s">
        <v>23</v>
      </c>
      <c r="J80" s="409" t="s">
        <v>714</v>
      </c>
    </row>
    <row r="81" spans="1:10">
      <c r="A81" s="411">
        <v>41527</v>
      </c>
      <c r="B81" s="412" t="s">
        <v>715</v>
      </c>
      <c r="C81" s="413" t="s">
        <v>716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913</v>
      </c>
    </row>
    <row r="82" spans="1:10">
      <c r="A82" s="411">
        <v>41497</v>
      </c>
      <c r="B82" s="412" t="s">
        <v>717</v>
      </c>
      <c r="C82" s="413" t="s">
        <v>716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914</v>
      </c>
    </row>
    <row r="83" spans="1:10">
      <c r="A83" s="411">
        <v>41619</v>
      </c>
      <c r="B83" s="412" t="s">
        <v>717</v>
      </c>
      <c r="C83" s="413" t="s">
        <v>716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915</v>
      </c>
    </row>
    <row r="84" spans="1:10">
      <c r="A84" s="411"/>
      <c r="B84" s="412" t="s">
        <v>718</v>
      </c>
      <c r="C84" s="413" t="s">
        <v>716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719</v>
      </c>
      <c r="B85" s="417" t="s">
        <v>720</v>
      </c>
      <c r="C85" s="413" t="s">
        <v>716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721</v>
      </c>
      <c r="B86" s="417" t="s">
        <v>720</v>
      </c>
      <c r="C86" s="413" t="s">
        <v>716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722</v>
      </c>
      <c r="C87" s="413" t="s">
        <v>716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720</v>
      </c>
      <c r="C88" s="413" t="s">
        <v>716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723</v>
      </c>
      <c r="B89" s="417" t="s">
        <v>720</v>
      </c>
      <c r="C89" s="413" t="s">
        <v>716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722</v>
      </c>
      <c r="C90" s="413" t="s">
        <v>716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42" t="s">
        <v>4</v>
      </c>
      <c r="B92" s="643"/>
      <c r="C92" s="643"/>
      <c r="D92" s="643"/>
      <c r="E92" s="643"/>
      <c r="F92" s="643"/>
      <c r="G92" s="644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625</v>
      </c>
    </row>
    <row r="4" spans="1:7">
      <c r="A4" s="235" t="s">
        <v>626</v>
      </c>
    </row>
    <row r="6" spans="1:7" ht="36.75" customHeight="1">
      <c r="A6" s="648" t="s">
        <v>627</v>
      </c>
      <c r="B6" s="648"/>
      <c r="C6" s="648"/>
      <c r="D6" s="648"/>
    </row>
    <row r="7" spans="1:7">
      <c r="A7" s="272"/>
      <c r="E7" s="273"/>
    </row>
    <row r="8" spans="1:7">
      <c r="E8" s="273"/>
    </row>
    <row r="9" spans="1:7" s="278" customFormat="1">
      <c r="A9" s="274" t="s">
        <v>628</v>
      </c>
      <c r="B9" s="649" t="s">
        <v>629</v>
      </c>
      <c r="C9" s="650"/>
      <c r="D9" s="275" t="s">
        <v>630</v>
      </c>
      <c r="E9" s="276"/>
      <c r="F9" s="277"/>
    </row>
    <row r="10" spans="1:7" s="278" customFormat="1">
      <c r="A10" s="651">
        <v>1</v>
      </c>
      <c r="B10" s="279" t="s">
        <v>631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52"/>
      <c r="B11" s="279" t="s">
        <v>632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633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634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635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636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637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638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639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640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641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642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643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644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645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646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53" t="s">
        <v>1389</v>
      </c>
      <c r="B1" s="653"/>
      <c r="C1" s="653"/>
      <c r="D1" s="653"/>
      <c r="E1" s="653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1382</v>
      </c>
      <c r="C3" s="579" t="s">
        <v>651</v>
      </c>
      <c r="D3" s="580" t="s">
        <v>713</v>
      </c>
      <c r="E3" s="580" t="s">
        <v>653</v>
      </c>
    </row>
    <row r="4" spans="1:7" ht="17.25" customHeight="1">
      <c r="A4" s="581">
        <f>ROW()-3</f>
        <v>1</v>
      </c>
      <c r="B4" s="582" t="s">
        <v>1394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1395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1385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1386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1396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1383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1397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1387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1388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1384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1398</v>
      </c>
      <c r="E17" s="577">
        <f>E15/24700</f>
        <v>1796.5821052631579</v>
      </c>
    </row>
    <row r="18" spans="1:5" ht="18.75" customHeight="1"/>
    <row r="21" spans="1:5">
      <c r="A21" s="654" t="s">
        <v>1399</v>
      </c>
      <c r="B21" s="654"/>
      <c r="C21" s="654"/>
      <c r="D21" s="654"/>
      <c r="E21" s="654"/>
    </row>
    <row r="22" spans="1:5">
      <c r="A22" s="654"/>
      <c r="B22" s="654"/>
      <c r="C22" s="654"/>
      <c r="D22" s="654"/>
      <c r="E22" s="654"/>
    </row>
    <row r="23" spans="1:5">
      <c r="A23" s="654"/>
      <c r="B23" s="654"/>
      <c r="C23" s="654"/>
      <c r="D23" s="654"/>
      <c r="E23" s="654"/>
    </row>
    <row r="24" spans="1:5">
      <c r="A24" s="654"/>
      <c r="B24" s="654"/>
      <c r="C24" s="654"/>
      <c r="D24" s="654"/>
      <c r="E24" s="654"/>
    </row>
    <row r="25" spans="1:5">
      <c r="A25" s="654"/>
      <c r="B25" s="654"/>
      <c r="C25" s="654"/>
      <c r="D25" s="654"/>
      <c r="E25" s="654"/>
    </row>
    <row r="26" spans="1:5">
      <c r="A26" s="654"/>
      <c r="B26" s="654"/>
      <c r="C26" s="654"/>
      <c r="D26" s="654"/>
      <c r="E26" s="654"/>
    </row>
    <row r="27" spans="1:5">
      <c r="A27" s="654"/>
      <c r="B27" s="654"/>
      <c r="C27" s="654"/>
      <c r="D27" s="654"/>
      <c r="E27" s="654"/>
    </row>
    <row r="28" spans="1:5">
      <c r="A28" s="654"/>
      <c r="B28" s="654"/>
      <c r="C28" s="654"/>
      <c r="D28" s="654"/>
      <c r="E28" s="654"/>
    </row>
    <row r="29" spans="1:5">
      <c r="A29" s="654"/>
      <c r="B29" s="654"/>
      <c r="C29" s="654"/>
      <c r="D29" s="654"/>
      <c r="E29" s="654"/>
    </row>
    <row r="30" spans="1:5">
      <c r="A30" s="654"/>
      <c r="B30" s="654"/>
      <c r="C30" s="654"/>
      <c r="D30" s="654"/>
      <c r="E30" s="654"/>
    </row>
    <row r="31" spans="1:5">
      <c r="A31" s="654"/>
      <c r="B31" s="654"/>
      <c r="C31" s="654"/>
      <c r="D31" s="654"/>
      <c r="E31" s="654"/>
    </row>
    <row r="32" spans="1:5">
      <c r="A32" s="654"/>
      <c r="B32" s="654"/>
      <c r="C32" s="654"/>
      <c r="D32" s="654"/>
      <c r="E32" s="654"/>
    </row>
    <row r="33" spans="1:5">
      <c r="A33" s="654"/>
      <c r="B33" s="654"/>
      <c r="C33" s="654"/>
      <c r="D33" s="654"/>
      <c r="E33" s="654"/>
    </row>
    <row r="34" spans="1:5">
      <c r="A34" s="654"/>
      <c r="B34" s="654"/>
      <c r="C34" s="654"/>
      <c r="D34" s="654"/>
      <c r="E34" s="654"/>
    </row>
    <row r="35" spans="1:5">
      <c r="A35" s="654"/>
      <c r="B35" s="654"/>
      <c r="C35" s="654"/>
      <c r="D35" s="654"/>
      <c r="E35" s="654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42363.681890046297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60" t="s">
        <v>0</v>
      </c>
      <c r="B2" s="658" t="s">
        <v>2</v>
      </c>
      <c r="C2" s="658"/>
      <c r="D2" s="658" t="s">
        <v>14</v>
      </c>
      <c r="E2" s="656" t="s">
        <v>8</v>
      </c>
      <c r="F2" s="657"/>
      <c r="G2" s="656" t="s">
        <v>9</v>
      </c>
      <c r="H2" s="657"/>
      <c r="I2" s="664" t="s">
        <v>33</v>
      </c>
      <c r="J2" s="664" t="s">
        <v>34</v>
      </c>
      <c r="K2" s="664" t="s">
        <v>35</v>
      </c>
      <c r="L2" s="664" t="s">
        <v>36</v>
      </c>
      <c r="M2" s="664" t="s">
        <v>37</v>
      </c>
      <c r="N2" s="664" t="s">
        <v>38</v>
      </c>
      <c r="O2" s="664" t="s">
        <v>39</v>
      </c>
      <c r="P2" s="662" t="s">
        <v>111</v>
      </c>
      <c r="Q2" s="662" t="s">
        <v>112</v>
      </c>
      <c r="R2" s="662" t="s">
        <v>113</v>
      </c>
      <c r="S2" s="662" t="s">
        <v>114</v>
      </c>
      <c r="T2" s="662" t="s">
        <v>115</v>
      </c>
      <c r="U2" s="662" t="s">
        <v>116</v>
      </c>
      <c r="V2" s="662" t="s">
        <v>117</v>
      </c>
      <c r="W2" s="662" t="s">
        <v>118</v>
      </c>
      <c r="X2" s="662" t="s">
        <v>119</v>
      </c>
      <c r="Y2" s="662" t="s">
        <v>37</v>
      </c>
      <c r="Z2" s="662" t="s">
        <v>38</v>
      </c>
      <c r="AA2" s="662" t="s">
        <v>39</v>
      </c>
      <c r="AB2" s="154"/>
      <c r="AC2" s="154"/>
      <c r="AD2" s="666" t="s">
        <v>40</v>
      </c>
      <c r="AE2" s="658" t="s">
        <v>1</v>
      </c>
      <c r="AF2" s="22"/>
      <c r="AG2" s="21"/>
      <c r="AH2" s="21"/>
    </row>
    <row r="3" spans="1:34" s="17" customFormat="1" ht="19.5" customHeight="1">
      <c r="A3" s="661"/>
      <c r="B3" s="659"/>
      <c r="C3" s="659"/>
      <c r="D3" s="659"/>
      <c r="E3" s="28" t="s">
        <v>3</v>
      </c>
      <c r="F3" s="29" t="s">
        <v>10</v>
      </c>
      <c r="G3" s="28" t="s">
        <v>3</v>
      </c>
      <c r="H3" s="29" t="s">
        <v>10</v>
      </c>
      <c r="I3" s="665"/>
      <c r="J3" s="665"/>
      <c r="K3" s="665"/>
      <c r="L3" s="665"/>
      <c r="M3" s="665"/>
      <c r="N3" s="665"/>
      <c r="O3" s="665"/>
      <c r="P3" s="663"/>
      <c r="Q3" s="663"/>
      <c r="R3" s="663"/>
      <c r="S3" s="663"/>
      <c r="T3" s="663"/>
      <c r="U3" s="663"/>
      <c r="V3" s="663"/>
      <c r="W3" s="663"/>
      <c r="X3" s="663"/>
      <c r="Y3" s="663"/>
      <c r="Z3" s="663"/>
      <c r="AA3" s="663"/>
      <c r="AB3" s="155"/>
      <c r="AC3" s="155"/>
      <c r="AD3" s="667"/>
      <c r="AE3" s="659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>
        <f t="shared" ref="Q4:AC17" ca="1" si="0">IF(MONTH($C$1)&gt;=12,IF(MONTH($C$1)&gt;12,$E4*$F4%,IF(DAY($C4)&lt;=DAY($C$1),$E4*$F4%,"")),"")</f>
        <v>12.5</v>
      </c>
      <c r="R4" s="92">
        <f t="shared" ca="1" si="0"/>
        <v>12.5</v>
      </c>
      <c r="S4" s="92">
        <f t="shared" ca="1" si="0"/>
        <v>12.5</v>
      </c>
      <c r="T4" s="92">
        <f t="shared" ca="1" si="0"/>
        <v>12.5</v>
      </c>
      <c r="U4" s="92">
        <f t="shared" ca="1" si="0"/>
        <v>12.5</v>
      </c>
      <c r="V4" s="92">
        <f t="shared" ca="1" si="0"/>
        <v>12.5</v>
      </c>
      <c r="W4" s="92">
        <f t="shared" ca="1" si="0"/>
        <v>12.5</v>
      </c>
      <c r="X4" s="92">
        <f t="shared" ca="1" si="0"/>
        <v>12.5</v>
      </c>
      <c r="Y4" s="92">
        <f t="shared" ca="1" si="0"/>
        <v>12.5</v>
      </c>
      <c r="Z4" s="92">
        <f t="shared" ca="1" si="0"/>
        <v>12.5</v>
      </c>
      <c r="AA4" s="92">
        <f t="shared" ca="1" si="0"/>
        <v>12.5</v>
      </c>
      <c r="AB4" s="92">
        <f t="shared" ca="1" si="0"/>
        <v>12.5</v>
      </c>
      <c r="AC4" s="92">
        <f t="shared" ca="1" si="0"/>
        <v>12.5</v>
      </c>
      <c r="AD4" s="11">
        <f ca="1">SUM(I4:AC4)</f>
        <v>162.5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>
        <f t="shared" ca="1" si="0"/>
        <v>6</v>
      </c>
      <c r="R5" s="92">
        <f t="shared" ca="1" si="0"/>
        <v>6</v>
      </c>
      <c r="S5" s="92">
        <f t="shared" ca="1" si="0"/>
        <v>6</v>
      </c>
      <c r="T5" s="92">
        <f t="shared" ca="1" si="0"/>
        <v>6</v>
      </c>
      <c r="U5" s="92">
        <f t="shared" ca="1" si="0"/>
        <v>6</v>
      </c>
      <c r="V5" s="92">
        <f t="shared" ca="1" si="0"/>
        <v>6</v>
      </c>
      <c r="W5" s="92">
        <f t="shared" ca="1" si="0"/>
        <v>6</v>
      </c>
      <c r="X5" s="92">
        <f t="shared" ca="1" si="0"/>
        <v>6</v>
      </c>
      <c r="Y5" s="92">
        <f t="shared" ca="1" si="0"/>
        <v>6</v>
      </c>
      <c r="Z5" s="92">
        <f t="shared" ca="1" si="0"/>
        <v>6</v>
      </c>
      <c r="AA5" s="92">
        <f t="shared" ca="1" si="0"/>
        <v>6</v>
      </c>
      <c r="AB5" s="92">
        <f t="shared" ca="1" si="0"/>
        <v>6</v>
      </c>
      <c r="AC5" s="92">
        <f t="shared" ca="1" si="0"/>
        <v>6</v>
      </c>
      <c r="AD5" s="11">
        <f t="shared" ref="AD5:AD16" ca="1" si="1">SUM(I5:AC5)</f>
        <v>78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>
        <f t="shared" ca="1" si="0"/>
        <v>3</v>
      </c>
      <c r="R7" s="92">
        <f t="shared" ca="1" si="0"/>
        <v>3</v>
      </c>
      <c r="S7" s="92">
        <f t="shared" ca="1" si="0"/>
        <v>3</v>
      </c>
      <c r="T7" s="92">
        <f t="shared" ca="1" si="0"/>
        <v>3</v>
      </c>
      <c r="U7" s="92">
        <f t="shared" ca="1" si="0"/>
        <v>3</v>
      </c>
      <c r="V7" s="92">
        <f t="shared" ca="1" si="0"/>
        <v>3</v>
      </c>
      <c r="W7" s="92">
        <f t="shared" ca="1" si="0"/>
        <v>3</v>
      </c>
      <c r="X7" s="92">
        <f t="shared" ca="1" si="0"/>
        <v>3</v>
      </c>
      <c r="Y7" s="92">
        <f t="shared" ca="1" si="0"/>
        <v>3</v>
      </c>
      <c r="Z7" s="92">
        <f t="shared" ca="1" si="0"/>
        <v>3</v>
      </c>
      <c r="AA7" s="92">
        <f t="shared" ca="1" si="0"/>
        <v>3</v>
      </c>
      <c r="AB7" s="92">
        <f t="shared" ca="1" si="0"/>
        <v>3</v>
      </c>
      <c r="AC7" s="92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>
        <f t="shared" ca="1" si="0"/>
        <v>50</v>
      </c>
      <c r="T8" s="92">
        <f t="shared" ca="1" si="0"/>
        <v>50</v>
      </c>
      <c r="U8" s="92">
        <f t="shared" ca="1" si="0"/>
        <v>50</v>
      </c>
      <c r="V8" s="92">
        <f t="shared" ca="1" si="0"/>
        <v>50</v>
      </c>
      <c r="W8" s="92">
        <f t="shared" ca="1" si="0"/>
        <v>50</v>
      </c>
      <c r="X8" s="92">
        <f t="shared" ca="1" si="0"/>
        <v>50</v>
      </c>
      <c r="Y8" s="92">
        <f t="shared" ca="1" si="0"/>
        <v>50</v>
      </c>
      <c r="Z8" s="92">
        <f t="shared" ca="1" si="0"/>
        <v>50</v>
      </c>
      <c r="AA8" s="92">
        <f t="shared" ca="1" si="0"/>
        <v>50</v>
      </c>
      <c r="AB8" s="92">
        <f t="shared" ca="1" si="0"/>
        <v>50</v>
      </c>
      <c r="AC8" s="92">
        <f t="shared" ca="1" si="0"/>
        <v>50</v>
      </c>
      <c r="AD8" s="11">
        <f t="shared" ca="1" si="1"/>
        <v>650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>
        <f t="shared" ca="1" si="0"/>
        <v>20</v>
      </c>
      <c r="T9" s="92">
        <f t="shared" ca="1" si="0"/>
        <v>20</v>
      </c>
      <c r="U9" s="92">
        <f t="shared" ca="1" si="0"/>
        <v>20</v>
      </c>
      <c r="V9" s="92">
        <f t="shared" ca="1" si="0"/>
        <v>20</v>
      </c>
      <c r="W9" s="92">
        <f t="shared" ca="1" si="0"/>
        <v>20</v>
      </c>
      <c r="X9" s="92">
        <f t="shared" ca="1" si="0"/>
        <v>20</v>
      </c>
      <c r="Y9" s="92">
        <f t="shared" ca="1" si="0"/>
        <v>20</v>
      </c>
      <c r="Z9" s="92">
        <f t="shared" ca="1" si="0"/>
        <v>20</v>
      </c>
      <c r="AA9" s="92">
        <f t="shared" ca="1" si="0"/>
        <v>20</v>
      </c>
      <c r="AB9" s="92">
        <f t="shared" ca="1" si="0"/>
        <v>20</v>
      </c>
      <c r="AC9" s="92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>
        <f t="shared" ca="1" si="0"/>
        <v>12.5</v>
      </c>
      <c r="U10" s="92">
        <f t="shared" ca="1" si="0"/>
        <v>12.5</v>
      </c>
      <c r="V10" s="92">
        <f t="shared" ca="1" si="0"/>
        <v>12.5</v>
      </c>
      <c r="W10" s="92">
        <f t="shared" ca="1" si="0"/>
        <v>12.5</v>
      </c>
      <c r="X10" s="92">
        <f t="shared" ca="1" si="0"/>
        <v>12.5</v>
      </c>
      <c r="Y10" s="92">
        <f t="shared" ca="1" si="0"/>
        <v>12.5</v>
      </c>
      <c r="Z10" s="92">
        <f t="shared" ca="1" si="0"/>
        <v>12.5</v>
      </c>
      <c r="AA10" s="92">
        <f t="shared" ca="1" si="0"/>
        <v>12.5</v>
      </c>
      <c r="AB10" s="92">
        <f t="shared" ca="1" si="0"/>
        <v>12.5</v>
      </c>
      <c r="AC10" s="92">
        <f t="shared" ca="1" si="0"/>
        <v>12.5</v>
      </c>
      <c r="AD10" s="11">
        <f t="shared" ca="1" si="1"/>
        <v>187.5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>
        <f t="shared" ca="1" si="0"/>
        <v>7.5</v>
      </c>
      <c r="U11" s="92">
        <f t="shared" ca="1" si="0"/>
        <v>7.5</v>
      </c>
      <c r="V11" s="92">
        <f t="shared" ca="1" si="0"/>
        <v>7.5</v>
      </c>
      <c r="W11" s="92">
        <f t="shared" ca="1" si="0"/>
        <v>7.5</v>
      </c>
      <c r="X11" s="92">
        <f t="shared" ca="1" si="0"/>
        <v>7.5</v>
      </c>
      <c r="Y11" s="92">
        <f t="shared" ca="1" si="0"/>
        <v>7.5</v>
      </c>
      <c r="Z11" s="92">
        <f t="shared" ca="1" si="0"/>
        <v>7.5</v>
      </c>
      <c r="AA11" s="92">
        <f t="shared" ca="1" si="0"/>
        <v>7.5</v>
      </c>
      <c r="AB11" s="92">
        <f t="shared" ca="1" si="0"/>
        <v>7.5</v>
      </c>
      <c r="AC11" s="92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>
        <f t="shared" ca="1" si="0"/>
        <v>5</v>
      </c>
      <c r="U12" s="92">
        <f t="shared" ca="1" si="0"/>
        <v>5</v>
      </c>
      <c r="V12" s="92">
        <f t="shared" ca="1" si="0"/>
        <v>5</v>
      </c>
      <c r="W12" s="92">
        <f t="shared" ca="1" si="0"/>
        <v>5</v>
      </c>
      <c r="X12" s="92">
        <f t="shared" ca="1" si="0"/>
        <v>5</v>
      </c>
      <c r="Y12" s="92">
        <f t="shared" ca="1" si="0"/>
        <v>5</v>
      </c>
      <c r="Z12" s="92">
        <f t="shared" ca="1" si="0"/>
        <v>5</v>
      </c>
      <c r="AA12" s="92">
        <f t="shared" ca="1" si="0"/>
        <v>5</v>
      </c>
      <c r="AB12" s="92">
        <f t="shared" ca="1" si="0"/>
        <v>5</v>
      </c>
      <c r="AC12" s="92">
        <f t="shared" ca="1" si="0"/>
        <v>5</v>
      </c>
      <c r="AD12" s="11">
        <f t="shared" ca="1" si="1"/>
        <v>75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>
        <f t="shared" ca="1" si="0"/>
        <v>12.5</v>
      </c>
      <c r="U13" s="92">
        <f t="shared" ca="1" si="0"/>
        <v>12.5</v>
      </c>
      <c r="V13" s="92">
        <f t="shared" ca="1" si="0"/>
        <v>12.5</v>
      </c>
      <c r="W13" s="92">
        <f t="shared" ca="1" si="0"/>
        <v>12.5</v>
      </c>
      <c r="X13" s="92">
        <f t="shared" ca="1" si="0"/>
        <v>12.5</v>
      </c>
      <c r="Y13" s="92">
        <f t="shared" ca="1" si="0"/>
        <v>12.5</v>
      </c>
      <c r="Z13" s="92">
        <f t="shared" ca="1" si="0"/>
        <v>12.5</v>
      </c>
      <c r="AA13" s="92">
        <f t="shared" ca="1" si="0"/>
        <v>12.5</v>
      </c>
      <c r="AB13" s="92">
        <f t="shared" ca="1" si="0"/>
        <v>12.5</v>
      </c>
      <c r="AC13" s="92">
        <f t="shared" ca="1" si="0"/>
        <v>12.5</v>
      </c>
      <c r="AD13" s="11">
        <f t="shared" ca="1" si="1"/>
        <v>187.5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>
        <f ca="1">IF(MONTH($C$1)&gt;=8,IF(MONTH($C$1)&gt;8,$E14*$F14%,IF(DAY($C14)&lt;DAY($C$1),$E14*$F14%,"")),"")</f>
        <v>15</v>
      </c>
      <c r="L14" s="92">
        <f ca="1">IF(MONTH($C$1)&gt;=9,IF(MONTH($C$1)&gt;9,$E14*$F14%,IF(DAY($C14)&lt;DAY($C$1),$E14*$F14%,"")),"")</f>
        <v>15</v>
      </c>
      <c r="M14" s="92">
        <f ca="1">IF(MONTH($C$1)&gt;=10,IF(MONTH($C$1)&gt;10,$E14*$F14%,IF(DAY($C14)&lt;DAY($C$1),$E14*$F14%,"")),"")</f>
        <v>15</v>
      </c>
      <c r="N14" s="92">
        <f ca="1">IF(MONTH($C$1)&gt;=11,IF(MONTH($C$1)&gt;11,$E14*$F14%,IF(DAY($C14)&lt;DAY($C$1),$E14*$F14%,"")),"")</f>
        <v>15</v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>
        <f t="shared" ca="1" si="0"/>
        <v>15</v>
      </c>
      <c r="U14" s="92">
        <f t="shared" ca="1" si="0"/>
        <v>15</v>
      </c>
      <c r="V14" s="92">
        <f t="shared" ca="1" si="0"/>
        <v>15</v>
      </c>
      <c r="W14" s="92">
        <f t="shared" ca="1" si="0"/>
        <v>15</v>
      </c>
      <c r="X14" s="92">
        <f t="shared" ca="1" si="0"/>
        <v>15</v>
      </c>
      <c r="Y14" s="92">
        <f t="shared" ca="1" si="0"/>
        <v>15</v>
      </c>
      <c r="Z14" s="92">
        <f t="shared" ca="1" si="0"/>
        <v>15</v>
      </c>
      <c r="AA14" s="92">
        <f t="shared" ca="1" si="0"/>
        <v>15</v>
      </c>
      <c r="AB14" s="92">
        <f t="shared" ca="1" si="0"/>
        <v>15</v>
      </c>
      <c r="AC14" s="92">
        <f t="shared" ca="1" si="0"/>
        <v>15</v>
      </c>
      <c r="AD14" s="11">
        <f t="shared" ca="1" si="1"/>
        <v>285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>
        <f ca="1">IF(MONTH($C$1)&gt;=8,IF(MONTH($C$1)&gt;8,$E15*$F15%,IF(DAY($C15)&lt;DAY($C$1),$E15*$F15%,"")),"")</f>
        <v>0</v>
      </c>
      <c r="L15" s="92">
        <f ca="1">IF(MONTH($C$1)&gt;=9,IF(MONTH($C$1)&gt;9,$E15*$F15%,IF(DAY($C15)&lt;DAY($C$1),$E15*$F15%,"")),"")</f>
        <v>0</v>
      </c>
      <c r="M15" s="92">
        <f ca="1">IF(MONTH($C$1)&gt;=10,IF(MONTH($C$1)&gt;10,$E15*$F15%,IF(DAY($C15)&lt;DAY($C$1),$E15*$F15%,"")),"")</f>
        <v>0</v>
      </c>
      <c r="N15" s="92">
        <f ca="1">IF(MONTH($C$1)&gt;=11,IF(MONTH($C$1)&gt;11,$E15*$F15%,IF(DAY($C15)&lt;DAY($C$1),$E15*$F15%,"")),"")</f>
        <v>0</v>
      </c>
      <c r="O15" s="92">
        <f ca="1">IF(MONTH($C$1)&gt;=12,IF(MONTH($C$1)&gt;12,$E15*$F15%,IF(DAY($C15)&lt;=DAY($C$1),$E15*$F15%,"")),"")</f>
        <v>0</v>
      </c>
      <c r="P15" s="92">
        <f ca="1">IF(MONTH($C$1)&gt;=1,IF(MONTH($C$1)&gt;12,$E15*$F15%,IF(DAY($C15)&lt;=DAY($C$1),$E15*$F15%,"")),"")</f>
        <v>0</v>
      </c>
      <c r="Q15" s="92">
        <f t="shared" ca="1" si="0"/>
        <v>0</v>
      </c>
      <c r="R15" s="92">
        <f t="shared" ca="1" si="0"/>
        <v>0</v>
      </c>
      <c r="S15" s="92">
        <f t="shared" ca="1" si="0"/>
        <v>0</v>
      </c>
      <c r="T15" s="92">
        <f t="shared" ca="1" si="0"/>
        <v>0</v>
      </c>
      <c r="U15" s="92">
        <f t="shared" ca="1" si="0"/>
        <v>0</v>
      </c>
      <c r="V15" s="92">
        <f t="shared" ca="1" si="0"/>
        <v>0</v>
      </c>
      <c r="W15" s="92">
        <f t="shared" ca="1" si="0"/>
        <v>0</v>
      </c>
      <c r="X15" s="92">
        <f t="shared" ca="1" si="0"/>
        <v>0</v>
      </c>
      <c r="Y15" s="92">
        <f t="shared" ca="1" si="0"/>
        <v>0</v>
      </c>
      <c r="Z15" s="92">
        <f t="shared" ca="1" si="0"/>
        <v>0</v>
      </c>
      <c r="AA15" s="92">
        <f t="shared" ca="1" si="0"/>
        <v>0</v>
      </c>
      <c r="AB15" s="92">
        <f t="shared" ca="1" si="0"/>
        <v>0</v>
      </c>
      <c r="AC15" s="92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>
        <f ca="1">IF(MONTH($C$1)&gt;=8,IF(MONTH($C$1)&gt;8,$E16*$F16%,IF(DAY($C16)&lt;DAY($C$1),$E16*$F16%,"")),"")</f>
        <v>0</v>
      </c>
      <c r="L16" s="92">
        <f ca="1">IF(MONTH($C$1)&gt;=9,IF(MONTH($C$1)&gt;9,$E16*$F16%,IF(DAY($C16)&lt;DAY($C$1),$E16*$F16%,"")),"")</f>
        <v>0</v>
      </c>
      <c r="M16" s="92">
        <f ca="1">IF(MONTH($C$1)&gt;=10,IF(MONTH($C$1)&gt;10,$E16*$F16%,IF(DAY($C16)&lt;DAY($C$1),$E16*$F16%,"")),"")</f>
        <v>0</v>
      </c>
      <c r="N16" s="92">
        <f ca="1">IF(MONTH($C$1)&gt;=11,IF(MONTH($C$1)&gt;11,$E16*$F16%,IF(DAY($C16)&lt;DAY($C$1),$E16*$F16%,"")),"")</f>
        <v>0</v>
      </c>
      <c r="O16" s="92">
        <f ca="1">IF(MONTH($C$1)&gt;=12,IF(MONTH($C$1)&gt;12,$E16*$F16%,IF(DAY($C16)&lt;=DAY($C$1),$E16*$F16%,"")),"")</f>
        <v>0</v>
      </c>
      <c r="P16" s="92">
        <f ca="1">IF(MONTH($C$1)&gt;=1,IF(MONTH($C$1)&gt;12,$E16*$F16%,IF(DAY($C16)&lt;=DAY($C$1),$E16*$F16%,"")),"")</f>
        <v>0</v>
      </c>
      <c r="Q16" s="92">
        <f t="shared" ca="1" si="0"/>
        <v>0</v>
      </c>
      <c r="R16" s="92">
        <f t="shared" ca="1" si="0"/>
        <v>0</v>
      </c>
      <c r="S16" s="92">
        <f t="shared" ca="1" si="0"/>
        <v>0</v>
      </c>
      <c r="T16" s="92">
        <f t="shared" ca="1" si="0"/>
        <v>0</v>
      </c>
      <c r="U16" s="92">
        <f t="shared" ca="1" si="0"/>
        <v>0</v>
      </c>
      <c r="V16" s="92">
        <f t="shared" ca="1" si="0"/>
        <v>0</v>
      </c>
      <c r="W16" s="92">
        <f t="shared" ca="1" si="0"/>
        <v>0</v>
      </c>
      <c r="X16" s="92">
        <f t="shared" ca="1" si="0"/>
        <v>0</v>
      </c>
      <c r="Y16" s="92">
        <f t="shared" ca="1" si="0"/>
        <v>0</v>
      </c>
      <c r="Z16" s="92">
        <f t="shared" ca="1" si="0"/>
        <v>0</v>
      </c>
      <c r="AA16" s="92">
        <f t="shared" ca="1" si="0"/>
        <v>0</v>
      </c>
      <c r="AB16" s="92">
        <f t="shared" ca="1" si="0"/>
        <v>0</v>
      </c>
      <c r="AC16" s="92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08" t="s">
        <v>4</v>
      </c>
      <c r="B17" s="609"/>
      <c r="C17" s="609"/>
      <c r="D17" s="655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>
        <f ca="1">IF(MONTH($C$1)&gt;=10,IF(DAY($C17)&lt;DAY($C$1),$E17*$F17%,""),"")</f>
        <v>0</v>
      </c>
      <c r="N17" s="92">
        <f ca="1">IF(MONTH($C$1)&gt;=11,IF(DAY($C17)&lt;DAY($C$1),$E17*$F17%,""),"")</f>
        <v>0</v>
      </c>
      <c r="O17" s="92">
        <f ca="1">IF(MONTH($C$1)&gt;=12,IF(MONTH($C$1)&gt;12,$E17*$F17%,IF(DAY($C17)&lt;=DAY($C$1),$E17*$F17%,"")),"")</f>
        <v>0</v>
      </c>
      <c r="P17" s="92">
        <f ca="1">IF(MONTH($C$1)&gt;=1,IF(MONTH($C$1)&gt;12,$E17*$F17%,IF(DAY($C17)&lt;=DAY($C$1),$E17*$F17%,"")),"")</f>
        <v>0</v>
      </c>
      <c r="Q17" s="92">
        <f t="shared" ca="1" si="0"/>
        <v>0</v>
      </c>
      <c r="R17" s="92">
        <f t="shared" ca="1" si="0"/>
        <v>0</v>
      </c>
      <c r="S17" s="92">
        <f t="shared" ca="1" si="0"/>
        <v>0</v>
      </c>
      <c r="T17" s="92">
        <f t="shared" ca="1" si="0"/>
        <v>0</v>
      </c>
      <c r="U17" s="92">
        <f t="shared" ca="1" si="0"/>
        <v>0</v>
      </c>
      <c r="V17" s="92">
        <f t="shared" ca="1" si="0"/>
        <v>0</v>
      </c>
      <c r="W17" s="92">
        <f t="shared" ca="1" si="0"/>
        <v>0</v>
      </c>
      <c r="X17" s="92">
        <f t="shared" ca="1" si="0"/>
        <v>0</v>
      </c>
      <c r="Y17" s="92">
        <f t="shared" ca="1" si="0"/>
        <v>0</v>
      </c>
      <c r="Z17" s="92">
        <f t="shared" ca="1" si="0"/>
        <v>0</v>
      </c>
      <c r="AA17" s="92">
        <f t="shared" ca="1" si="0"/>
        <v>0</v>
      </c>
      <c r="AB17" s="92">
        <f t="shared" ca="1" si="0"/>
        <v>0</v>
      </c>
      <c r="AC17" s="92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68" t="s">
        <v>101</v>
      </c>
      <c r="B1" s="668"/>
      <c r="C1" s="668"/>
      <c r="D1" s="668"/>
      <c r="E1" s="668"/>
    </row>
    <row r="2" spans="1:5" ht="12.75" customHeight="1">
      <c r="A2" s="668"/>
      <c r="B2" s="668"/>
      <c r="C2" s="668"/>
      <c r="D2" s="668"/>
      <c r="E2" s="668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2015-12-22T06:28:52Z</cp:lastPrinted>
  <dcterms:created xsi:type="dcterms:W3CDTF">1996-10-14T23:33:28Z</dcterms:created>
  <dcterms:modified xsi:type="dcterms:W3CDTF">2015-12-25T09:25:00Z</dcterms:modified>
</cp:coreProperties>
</file>