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600" windowHeight="11760" activeTab="1"/>
  </bookViews>
  <sheets>
    <sheet name="THÔI VIỆC" sheetId="1" r:id="rId1"/>
    <sheet name="TNDN" sheetId="4" r:id="rId2"/>
    <sheet name="Sheet2" sheetId="5" r:id="rId3"/>
    <sheet name="Sheet1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Fill" hidden="1">#REF!</definedName>
    <definedName name="_Nd1">#REF!</definedName>
    <definedName name="_NEW2">[1]!OK_thke_thuchi_toan_bo_2_cap</definedName>
    <definedName name="a">[2]!OK_thke_CHI_toan_bo_2_cap</definedName>
    <definedName name="Bke">[3]ds!#REF!</definedName>
    <definedName name="BKHDDV2SSCT">#REF!</definedName>
    <definedName name="Bt_add1_Chso">[4]!Bt_add1_Chso</definedName>
    <definedName name="Btkc">#REF!</definedName>
    <definedName name="Bust">#REF!</definedName>
    <definedName name="Button_Doi_nhom_chtu">[5]!Button_Doi_nhom_chtu</definedName>
    <definedName name="CgNo">#REF!</definedName>
    <definedName name="Change_ten_thuong_dung">[6]!Change_ten_thuong_dung</definedName>
    <definedName name="chi">[7]Sqt02!#REF!</definedName>
    <definedName name="Chk_tieu_de_thke">[8]!Chk_tieu_de_thke</definedName>
    <definedName name="Chk_Tieude_thke">[5]!Chk_Tieude_thke</definedName>
    <definedName name="Chso">#REF!</definedName>
    <definedName name="Chtu">#REF!</definedName>
    <definedName name="Continue">#REF!</definedName>
    <definedName name="D_THU">[9]BANRA!$I$9:$I$25</definedName>
    <definedName name="DC">'[10]Danh muc'!$A$3</definedName>
    <definedName name="Dieãn_giaûi">[7]Sqt02!#REF!</definedName>
    <definedName name="DOANH_SO">#REF!</definedName>
    <definedName name="DOANHSO_BAN">#REF!</definedName>
    <definedName name="DOANHSO_MUA">#REF!</definedName>
    <definedName name="Document_array">{"cuc2.xls","Sheet1"}</definedName>
    <definedName name="Documents_array">#REF!</definedName>
    <definedName name="Donvi">#REF!</definedName>
    <definedName name="Dr_Co_TK">[11]!Dr_Co_TK</definedName>
    <definedName name="Dr_Cot_lon">[5]!Dr_Cot_lon</definedName>
    <definedName name="Dr_Cot_nho">[5]!Dr_Cot_nho</definedName>
    <definedName name="Dr_Field_R1">[5]!Dr_Field_R1</definedName>
    <definedName name="Dr_Field_R2">[5]!Dr_Field_R2</definedName>
    <definedName name="Dr_mau_thke">[8]!Dr_mau_thke</definedName>
    <definedName name="Dr_Mau_trich">[5]!Dr_Mau_trich</definedName>
    <definedName name="Dr_Mauthke">[5]!Dr_Mauthke</definedName>
    <definedName name="Dr_Nd1_Chtu">[12]!Dr_Nd1_Chtu</definedName>
    <definedName name="Dr_nhom_chtu">[5]!Dr_nhom_chtu</definedName>
    <definedName name="Dr_Nhom_chung_tu">[13]!Dr_Nhom_chung_tu</definedName>
    <definedName name="Dr_No_TK">[11]!Dr_No_TK</definedName>
    <definedName name="Dr_Taikh_Co">[13]!Dr_Taikh_Co</definedName>
    <definedName name="Dr_Taikh_No">[13]!Dr_Taikh_No</definedName>
    <definedName name="Dr_trang">[5]!Dr_trang</definedName>
    <definedName name="Dr_trang_Chon">[5]!Dr_trang_Chon</definedName>
    <definedName name="duc">#REF!</definedName>
    <definedName name="DUCKY_CO_CD">#REF!</definedName>
    <definedName name="DUCKY_NO_CD">#REF!</definedName>
    <definedName name="DUDKY_CO_CD">#REF!</definedName>
    <definedName name="DUDKY_NO_CD">#REF!</definedName>
    <definedName name="Field">#REF!</definedName>
    <definedName name="Field_C2_Change">[14]!Field_C2_Change</definedName>
    <definedName name="Field_Chon_Change">[14]!Field_Chon_Change</definedName>
    <definedName name="Field_Cotlon_change">[14]!Field_Cotlon_change</definedName>
    <definedName name="GTGT_BAN">#REF!</definedName>
    <definedName name="GTGT_MUA">#REF!</definedName>
    <definedName name="Hello">#REF!</definedName>
    <definedName name="Hoten">#REF!</definedName>
    <definedName name="Leâ_Coâng_Minh">#REF!</definedName>
    <definedName name="List_nguon">[15]!List_nguon</definedName>
    <definedName name="List_trich_lay">[5]!List_trich_lay</definedName>
    <definedName name="List_trich_xoa">[5]!List_trich_xoa</definedName>
    <definedName name="Lke">[16]ds!#REF!</definedName>
    <definedName name="LOAI_BM">#REF!</definedName>
    <definedName name="Loai_Chtu_change">[14]!Loai_Chtu_change</definedName>
    <definedName name="LOAI_MB">#REF!</definedName>
    <definedName name="Loai_ngte_change">[17]!Loai_ngte_change</definedName>
    <definedName name="LoaiPh">#REF!</definedName>
    <definedName name="Loc">#REF!</definedName>
    <definedName name="Luu_thke">[8]!Luu_thke</definedName>
    <definedName name="MATK_CD">#REF!</definedName>
    <definedName name="MATK_M">[18]MATK!$A$6:$C$292</definedName>
    <definedName name="ModM.Field_C2_Change">[17]!ModM.Field_C2_Change</definedName>
    <definedName name="ModM.Field_Chon_Change">[17]!ModM.Field_Chon_Change</definedName>
    <definedName name="ModM.Field_Cotlon_change">[17]!ModM.Field_Cotlon_change</definedName>
    <definedName name="ModM.Muc_change">[17]!ModM.Muc_change</definedName>
    <definedName name="ModM.OK_Khung_chon_thke">[17]!ModM.OK_Khung_chon_thke</definedName>
    <definedName name="ModM.OK_Thong_bao_chtu_cuoi">[17]!ModM.OK_Thong_bao_chtu_cuoi</definedName>
    <definedName name="ModP.Loai_Chtu_change">[17]!ModP.Loai_Chtu_change</definedName>
    <definedName name="ModP.OK_Loc_Ctgs">[17]!ModP.OK_Loc_Ctgs</definedName>
    <definedName name="ModP.OK_nhap_chtu_goc">[17]!ModP.OK_nhap_chtu_goc</definedName>
    <definedName name="ModP.OK_Trich_1tk_1dv">[17]!ModP.OK_Trich_1tk_1dv</definedName>
    <definedName name="ModP.OK_Trich_chtu_1_Don_vi">[17]!ModP.OK_Trich_chtu_1_Don_vi</definedName>
    <definedName name="ModP.Taikh_Co_change">[17]!ModP.Taikh_Co_change</definedName>
    <definedName name="ModP.Taikh_No_change">[17]!ModP.Taikh_No_change</definedName>
    <definedName name="ModP.Xoa_dg_cuoi_chtu_ghi_so">[17]!ModP.Xoa_dg_cuoi_chtu_ghi_so</definedName>
    <definedName name="Muc_change">[14]!Muc_change</definedName>
    <definedName name="NEW">[1]!OK_thke_thuchi_toan_bo_2_cap</definedName>
    <definedName name="NGAYCTU_B">#REF!</definedName>
    <definedName name="NoiDung_1_change">[14]!NoiDung_1_change</definedName>
    <definedName name="OK_Chitiet_VNÑ_1_tieukh_co_Ngte_chua_DCTG">[17]!OK_Chitiet_VNÑ_1_tieukh_co_Ngte_chua_DCTG</definedName>
    <definedName name="OK_Chtu_goc">[13]!OK_Chtu_goc</definedName>
    <definedName name="OK_Dialog3Dr">[19]!OK_Dialog3Dr</definedName>
    <definedName name="OK_Dlg3Dr">[20]!OK_Dlg3Dr</definedName>
    <definedName name="OK_Khung_chon_thke">[14]!OK_Khung_chon_thke</definedName>
    <definedName name="OK_Loc_1Tk_1Dv">[21]!OK_Loc_1Tk_1Dv</definedName>
    <definedName name="OK_loc_chon">[5]!OK_loc_chon</definedName>
    <definedName name="OK_Loc_Ctgs">[14]!OK_Loc_Ctgs</definedName>
    <definedName name="OK_Mo_chtu_th_dung">[6]!OK_Mo_chtu_th_dung</definedName>
    <definedName name="OK_nhap_chtu">[5]!OK_nhap_chtu</definedName>
    <definedName name="OK_nhap_chtu_goc">[14]!OK_nhap_chtu_goc</definedName>
    <definedName name="OK_thke_CHI_toan_bo_2_cap">[22]!OK_thke_CHI_toan_bo_2_cap</definedName>
    <definedName name="OK_Thke_chon_lua">[5]!OK_Thke_chon_lua</definedName>
    <definedName name="OK_thke_THU_toan_bo_2_cap">[22]!OK_thke_THU_toan_bo_2_cap</definedName>
    <definedName name="OK_thke_thuchi_toan_bo_2_cap">[22]!OK_thke_thuchi_toan_bo_2_cap</definedName>
    <definedName name="OK_Thong_bao_chtu_cuoi">[14]!OK_Thong_bao_chtu_cuoi</definedName>
    <definedName name="OK_Trich_1_Don_vi">[21]!OK_Trich_1_Don_vi</definedName>
    <definedName name="OK_Trich_1tk_1dv">[23]!OK_Trich_1tk_1dv</definedName>
    <definedName name="OK_Trich_chtu_1_Don_vi">[14]!OK_Trich_chtu_1_Don_vi</definedName>
    <definedName name="P_TC">[10]Data!$B$5:$C$92</definedName>
    <definedName name="_xlnm.Print_Titles">#N/A</definedName>
    <definedName name="PS">[10]Data!$B$5:$AI$92</definedName>
    <definedName name="PSCO_CD">#REF!</definedName>
    <definedName name="PSNO_CD">#REF!</definedName>
    <definedName name="SCCR">#REF!</definedName>
    <definedName name="SCDT">#REF!</definedName>
    <definedName name="SCT">[7]Sqt02!#REF!</definedName>
    <definedName name="SoCai">#REF!</definedName>
    <definedName name="SOCTU_B">#REF!</definedName>
    <definedName name="SOCTU_NK">#REF!</definedName>
    <definedName name="SOCTU_NK_BH">#REF!</definedName>
    <definedName name="Sodu">#REF!</definedName>
    <definedName name="SOTIEN_B">#REF!</definedName>
    <definedName name="SOTIEN_CO_NK">[18]NHATKY!$H$7:$H$125</definedName>
    <definedName name="SOTIEN_NO_NK">[18]NHATKY!$G$7:$G$125</definedName>
    <definedName name="STT_CT">#REF!</definedName>
    <definedName name="STT_NC">#REF!</definedName>
    <definedName name="STT_NCT">#REF!</definedName>
    <definedName name="STT_PH">#REF!</definedName>
    <definedName name="T">[9]CTGS!$P$6:$P$598</definedName>
    <definedName name="Taikh">#REF!</definedName>
    <definedName name="Taikh_Co_change">[14]!Taikh_Co_change</definedName>
    <definedName name="Taikh_Co_Drop">[5]!Taikh_Co_Drop</definedName>
    <definedName name="Taikh_No_change">[14]!Taikh_No_change</definedName>
    <definedName name="Taikh_No_Drop">[5]!Taikh_No_Drop</definedName>
    <definedName name="TEN">'[10]Danh muc'!$A$1</definedName>
    <definedName name="Thke">#REF!</definedName>
    <definedName name="thu">[7]Sqt02!#REF!</definedName>
    <definedName name="THUE_BRA">[9]BANRA!$J$9:$J$25</definedName>
    <definedName name="THUE_GTGT">#REF!</definedName>
    <definedName name="TK">[10]CDPS!$C$10:$C$150</definedName>
    <definedName name="TKCO_NK">[18]NHATKY!$F$7:$F$125</definedName>
    <definedName name="TKdu">[7]Sqt02!#REF!</definedName>
    <definedName name="TKNO_NK">[18]NHATKY!$E$7:$E$125</definedName>
    <definedName name="Toàn">[7]Sqt02!#REF!</definedName>
    <definedName name="TrTkDv">#REF!</definedName>
    <definedName name="TSUAT_BAN">[9]BANRA!$L$9:$L$25</definedName>
    <definedName name="ttt">[9]CTGS!$Q$6:$Q$598</definedName>
    <definedName name="Txt_Hdon">[12]!Txt_Hdon</definedName>
    <definedName name="Txt_tieu_de_thke">[8]!Txt_tieu_de_thke</definedName>
    <definedName name="Txt_Tieude_thke">[5]!Txt_Tieude_thke</definedName>
    <definedName name="Tygia">#REF!</definedName>
    <definedName name="Xoa_dg_cuoi">[5]!Xoa_dg_cuoi</definedName>
    <definedName name="Xoa_dg_cuoi_chtu_ghi_so">[14]!Xoa_dg_cuoi_chtu_ghi_so</definedName>
    <definedName name="Xoa_dong_cuoi">[13]!Xoa_dong_cuoi</definedName>
    <definedName name="Xoa_mau_thke">[5]!Xoa_mau_thke</definedName>
  </definedNames>
  <calcPr calcId="124519"/>
</workbook>
</file>

<file path=xl/calcChain.xml><?xml version="1.0" encoding="utf-8"?>
<calcChain xmlns="http://schemas.openxmlformats.org/spreadsheetml/2006/main">
  <c r="F20" i="4"/>
  <c r="F14"/>
  <c r="F15"/>
  <c r="F13"/>
  <c r="F4"/>
  <c r="F5"/>
  <c r="F6"/>
  <c r="F7"/>
  <c r="F8"/>
  <c r="F3"/>
  <c r="E20"/>
  <c r="N22"/>
  <c r="F22"/>
  <c r="I19" i="3"/>
  <c r="I18"/>
  <c r="I17"/>
  <c r="F9" i="4" l="1"/>
  <c r="F24" s="1"/>
  <c r="F16"/>
  <c r="O4"/>
  <c r="Q4" s="1"/>
  <c r="R4" s="1"/>
  <c r="O5"/>
  <c r="Q5" s="1"/>
  <c r="R5" s="1"/>
  <c r="O3"/>
  <c r="Q3" s="1"/>
  <c r="R3" s="1"/>
  <c r="E14"/>
  <c r="C14" s="1"/>
  <c r="L15" s="1"/>
  <c r="O15" s="1"/>
  <c r="Q15" s="1"/>
  <c r="R15" s="1"/>
  <c r="E15"/>
  <c r="C15" s="1"/>
  <c r="E13"/>
  <c r="C13" s="1"/>
  <c r="L13" s="1"/>
  <c r="O13" s="1"/>
  <c r="Q13" s="1"/>
  <c r="R13" s="1"/>
  <c r="C4"/>
  <c r="L7" s="1"/>
  <c r="C5"/>
  <c r="C6"/>
  <c r="C8"/>
  <c r="C3"/>
  <c r="I4" i="5"/>
  <c r="I5"/>
  <c r="I6"/>
  <c r="I7"/>
  <c r="I8"/>
  <c r="I9"/>
  <c r="I10"/>
  <c r="I11"/>
  <c r="I12"/>
  <c r="I13"/>
  <c r="I3"/>
  <c r="I15" s="1"/>
  <c r="E16"/>
  <c r="C15"/>
  <c r="D15"/>
  <c r="E15"/>
  <c r="G15"/>
  <c r="H15"/>
  <c r="B15"/>
  <c r="J20" i="4"/>
  <c r="K20" s="1"/>
  <c r="K22" s="1"/>
  <c r="J3"/>
  <c r="K3" s="1"/>
  <c r="K9" s="1"/>
  <c r="J15"/>
  <c r="K15" s="1"/>
  <c r="J14"/>
  <c r="K14" s="1"/>
  <c r="J13"/>
  <c r="K13" s="1"/>
  <c r="J8"/>
  <c r="K8" s="1"/>
  <c r="J7"/>
  <c r="K7" s="1"/>
  <c r="J6"/>
  <c r="K6" s="1"/>
  <c r="J5"/>
  <c r="K5" s="1"/>
  <c r="J4"/>
  <c r="K4" s="1"/>
  <c r="K16" l="1"/>
  <c r="E22"/>
  <c r="C20"/>
  <c r="L20" s="1"/>
  <c r="L22" s="1"/>
  <c r="L8"/>
  <c r="O8" s="1"/>
  <c r="Q8" s="1"/>
  <c r="R8" s="1"/>
  <c r="L14"/>
  <c r="O14" s="1"/>
  <c r="Q14" s="1"/>
  <c r="R14" s="1"/>
  <c r="R16" s="1"/>
  <c r="L16"/>
  <c r="O7"/>
  <c r="Q7" s="1"/>
  <c r="R7" s="1"/>
  <c r="E9"/>
  <c r="J9"/>
  <c r="J16"/>
  <c r="J22"/>
  <c r="E16"/>
  <c r="E24" s="1"/>
  <c r="N3"/>
  <c r="N4" s="1"/>
  <c r="N5" s="1"/>
  <c r="N13"/>
  <c r="N14" s="1"/>
  <c r="N15" s="1"/>
  <c r="I16"/>
  <c r="B16"/>
  <c r="D16"/>
  <c r="H16"/>
  <c r="I22"/>
  <c r="B22"/>
  <c r="D22"/>
  <c r="H22"/>
  <c r="I9"/>
  <c r="B9"/>
  <c r="D9"/>
  <c r="H6"/>
  <c r="H9" s="1"/>
  <c r="J112" i="3"/>
  <c r="I112"/>
  <c r="G112"/>
  <c r="F112"/>
  <c r="L111"/>
  <c r="K111"/>
  <c r="L110"/>
  <c r="K110"/>
  <c r="L109"/>
  <c r="K109"/>
  <c r="L108"/>
  <c r="K108"/>
  <c r="L107"/>
  <c r="K107"/>
  <c r="L106"/>
  <c r="K106"/>
  <c r="H106"/>
  <c r="L105"/>
  <c r="K105"/>
  <c r="H105"/>
  <c r="L104"/>
  <c r="K104"/>
  <c r="H104"/>
  <c r="L103"/>
  <c r="K103"/>
  <c r="H103"/>
  <c r="L102"/>
  <c r="K102"/>
  <c r="H102"/>
  <c r="L101"/>
  <c r="K101"/>
  <c r="H101"/>
  <c r="L100"/>
  <c r="K100"/>
  <c r="H100"/>
  <c r="L99"/>
  <c r="K99"/>
  <c r="H99"/>
  <c r="L98"/>
  <c r="K98"/>
  <c r="H98"/>
  <c r="L97"/>
  <c r="K97"/>
  <c r="H97"/>
  <c r="L96"/>
  <c r="K96"/>
  <c r="H96"/>
  <c r="L95"/>
  <c r="K95"/>
  <c r="H95"/>
  <c r="L94"/>
  <c r="K94"/>
  <c r="H94"/>
  <c r="L93"/>
  <c r="K93"/>
  <c r="H93"/>
  <c r="L92"/>
  <c r="K92"/>
  <c r="H92"/>
  <c r="L91"/>
  <c r="K91"/>
  <c r="H91"/>
  <c r="L90"/>
  <c r="K90"/>
  <c r="H90"/>
  <c r="L89"/>
  <c r="K89"/>
  <c r="H89"/>
  <c r="L88"/>
  <c r="K88"/>
  <c r="H88"/>
  <c r="L87"/>
  <c r="K87"/>
  <c r="H87"/>
  <c r="L86"/>
  <c r="K86"/>
  <c r="H86"/>
  <c r="L85"/>
  <c r="K85"/>
  <c r="H85"/>
  <c r="L84"/>
  <c r="K84"/>
  <c r="H84"/>
  <c r="L83"/>
  <c r="K83"/>
  <c r="H83"/>
  <c r="L82"/>
  <c r="K82"/>
  <c r="H82"/>
  <c r="L81"/>
  <c r="K81"/>
  <c r="H81"/>
  <c r="L80"/>
  <c r="K80"/>
  <c r="H80"/>
  <c r="L79"/>
  <c r="K79"/>
  <c r="H79"/>
  <c r="L78"/>
  <c r="K78"/>
  <c r="H78"/>
  <c r="L77"/>
  <c r="K77"/>
  <c r="H77"/>
  <c r="L76"/>
  <c r="K76"/>
  <c r="H76"/>
  <c r="L75"/>
  <c r="K75"/>
  <c r="H75"/>
  <c r="L74"/>
  <c r="K74"/>
  <c r="H74"/>
  <c r="L73"/>
  <c r="K73"/>
  <c r="H73"/>
  <c r="L72"/>
  <c r="K72"/>
  <c r="H72"/>
  <c r="L71"/>
  <c r="K71"/>
  <c r="H71"/>
  <c r="L70"/>
  <c r="K70"/>
  <c r="H70"/>
  <c r="L69"/>
  <c r="K69"/>
  <c r="H69"/>
  <c r="L68"/>
  <c r="K68"/>
  <c r="H68"/>
  <c r="L67"/>
  <c r="K67"/>
  <c r="H67"/>
  <c r="L66"/>
  <c r="K66"/>
  <c r="H66"/>
  <c r="L65"/>
  <c r="K65"/>
  <c r="H65"/>
  <c r="L64"/>
  <c r="K64"/>
  <c r="H64"/>
  <c r="L63"/>
  <c r="K63"/>
  <c r="H63"/>
  <c r="L62"/>
  <c r="K62"/>
  <c r="H62"/>
  <c r="L61"/>
  <c r="K61"/>
  <c r="H61"/>
  <c r="L60"/>
  <c r="K60"/>
  <c r="H60"/>
  <c r="L59"/>
  <c r="K59"/>
  <c r="H59"/>
  <c r="L58"/>
  <c r="K58"/>
  <c r="H58"/>
  <c r="L57"/>
  <c r="K57"/>
  <c r="H57"/>
  <c r="L56"/>
  <c r="K56"/>
  <c r="H56"/>
  <c r="L55"/>
  <c r="K55"/>
  <c r="H55"/>
  <c r="L54"/>
  <c r="K54"/>
  <c r="H54"/>
  <c r="L53"/>
  <c r="K53"/>
  <c r="H53"/>
  <c r="L52"/>
  <c r="K52"/>
  <c r="H52"/>
  <c r="L51"/>
  <c r="K51"/>
  <c r="H51"/>
  <c r="L50"/>
  <c r="K50"/>
  <c r="H50"/>
  <c r="L49"/>
  <c r="K49"/>
  <c r="H49"/>
  <c r="L48"/>
  <c r="K48"/>
  <c r="H48"/>
  <c r="L47"/>
  <c r="K47"/>
  <c r="H47"/>
  <c r="L46"/>
  <c r="K46"/>
  <c r="H46"/>
  <c r="L45"/>
  <c r="K45"/>
  <c r="H45"/>
  <c r="L44"/>
  <c r="K44"/>
  <c r="H44"/>
  <c r="L43"/>
  <c r="K43"/>
  <c r="H43"/>
  <c r="L42"/>
  <c r="K42"/>
  <c r="H42"/>
  <c r="L41"/>
  <c r="K41"/>
  <c r="H41"/>
  <c r="L40"/>
  <c r="K40"/>
  <c r="H40"/>
  <c r="L39"/>
  <c r="K39"/>
  <c r="H39"/>
  <c r="L38"/>
  <c r="K38"/>
  <c r="H38"/>
  <c r="L37"/>
  <c r="K37"/>
  <c r="H37"/>
  <c r="L36"/>
  <c r="K36"/>
  <c r="H36"/>
  <c r="L35"/>
  <c r="K35"/>
  <c r="H35"/>
  <c r="L34"/>
  <c r="K34"/>
  <c r="H34"/>
  <c r="L33"/>
  <c r="K33"/>
  <c r="H33"/>
  <c r="L32"/>
  <c r="K32"/>
  <c r="H32"/>
  <c r="L31"/>
  <c r="K31"/>
  <c r="H31"/>
  <c r="L30"/>
  <c r="K30"/>
  <c r="H30"/>
  <c r="L29"/>
  <c r="K29"/>
  <c r="H29"/>
  <c r="L28"/>
  <c r="K28"/>
  <c r="H28"/>
  <c r="L27"/>
  <c r="K27"/>
  <c r="H27"/>
  <c r="L26"/>
  <c r="K26"/>
  <c r="H26"/>
  <c r="L25"/>
  <c r="K25"/>
  <c r="H25"/>
  <c r="L24"/>
  <c r="K24"/>
  <c r="H24"/>
  <c r="L23"/>
  <c r="K23"/>
  <c r="H23"/>
  <c r="L22"/>
  <c r="K22"/>
  <c r="K112" s="1"/>
  <c r="H22"/>
  <c r="L21"/>
  <c r="H21"/>
  <c r="L20"/>
  <c r="H20"/>
  <c r="L16"/>
  <c r="H16"/>
  <c r="D16"/>
  <c r="L15"/>
  <c r="H15"/>
  <c r="H112" s="1"/>
  <c r="D15"/>
  <c r="L14"/>
  <c r="J14"/>
  <c r="G14"/>
  <c r="O20" i="4" l="1"/>
  <c r="O22" s="1"/>
  <c r="O16"/>
  <c r="L6"/>
  <c r="J24"/>
  <c r="R24" s="1"/>
  <c r="N6"/>
  <c r="N7" s="1"/>
  <c r="N8" s="1"/>
  <c r="V15" i="1"/>
  <c r="O19"/>
  <c r="K19"/>
  <c r="N14"/>
  <c r="V14" s="1"/>
  <c r="R13"/>
  <c r="N13"/>
  <c r="V13" s="1"/>
  <c r="N12"/>
  <c r="V12" s="1"/>
  <c r="N11"/>
  <c r="R11" s="1"/>
  <c r="N10"/>
  <c r="V10" s="1"/>
  <c r="N9"/>
  <c r="R9" s="1"/>
  <c r="N8"/>
  <c r="V8" s="1"/>
  <c r="N7"/>
  <c r="R7" s="1"/>
  <c r="N6"/>
  <c r="V6" s="1"/>
  <c r="Q20" i="4" l="1"/>
  <c r="R20" s="1"/>
  <c r="R22" s="1"/>
  <c r="O6"/>
  <c r="L9"/>
  <c r="R19" i="1"/>
  <c r="R6"/>
  <c r="V7"/>
  <c r="R8"/>
  <c r="V9"/>
  <c r="R10"/>
  <c r="V11"/>
  <c r="R12"/>
  <c r="R14"/>
  <c r="Q6" i="4" l="1"/>
  <c r="R6" s="1"/>
  <c r="R9" s="1"/>
  <c r="R23" s="1"/>
  <c r="R25" s="1"/>
  <c r="O9"/>
  <c r="R15" i="1"/>
</calcChain>
</file>

<file path=xl/sharedStrings.xml><?xml version="1.0" encoding="utf-8"?>
<sst xmlns="http://schemas.openxmlformats.org/spreadsheetml/2006/main" count="437" uniqueCount="123">
  <si>
    <t xml:space="preserve">BẢNG TÍNH MỨC ĐÓNG BHXH </t>
  </si>
  <si>
    <t>Họ và Tên: Đặng Thành Thang</t>
  </si>
  <si>
    <t>Năm Sinh:</t>
  </si>
  <si>
    <t>Người sử dụng lao động</t>
  </si>
  <si>
    <t>Người Lao Động</t>
  </si>
  <si>
    <t xml:space="preserve">     THÁNG
NĂM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</si>
  <si>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</si>
  <si>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</si>
  <si>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</si>
  <si>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</si>
  <si>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</si>
  <si>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</si>
  <si>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</si>
  <si>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</si>
  <si>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</si>
  <si>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</si>
  <si>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</si>
  <si>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</si>
  <si>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TỔNG LƯƠNG</t>
  </si>
  <si>
    <t>BHXH</t>
  </si>
  <si>
    <t>BHYT</t>
  </si>
  <si>
    <t>BHTN</t>
  </si>
  <si>
    <t>TỔNG TIÈN</t>
  </si>
  <si>
    <t>TỔNG TiỀN</t>
  </si>
  <si>
    <t>TRỢ CẤP THÔI VIỆC THÁNG TỪ T7/2006 ĐẾN T12/2008</t>
  </si>
  <si>
    <t>STT</t>
  </si>
  <si>
    <t>Họ và Tên</t>
  </si>
  <si>
    <t>Chức Vụ</t>
  </si>
  <si>
    <t>Lương căn bản</t>
  </si>
  <si>
    <t>Tổng thời gian tính hưởng trợ cấp thôi việc
(năm)</t>
  </si>
  <si>
    <t>ĐẠNG THÀNH THANG</t>
  </si>
  <si>
    <t>Kế toán trưởng</t>
  </si>
  <si>
    <t>Tiền phụ cấp thôi việc</t>
  </si>
  <si>
    <t>Tiền truy thu BHXH (%NLĐ)</t>
  </si>
  <si>
    <t>Tiền lương tháng cuối</t>
  </si>
  <si>
    <t>Tiền C. Thang còn lại</t>
  </si>
  <si>
    <t>Tồn</t>
  </si>
  <si>
    <t>Đơn vị: Công Ty TNHH Hải Sản An Lạc</t>
  </si>
  <si>
    <t>Mẫu số S07-DN</t>
  </si>
  <si>
    <t>Địa chỉ: 530 Kinh Dương Vương, P. An Lạc, Q. Bình Tân, TP. HCM</t>
  </si>
  <si>
    <t>(Ban hành theo QĐ số 48/2006/QĐ-BTC Ngày 14/09/2006 của Bộ trưởng BTC)</t>
  </si>
  <si>
    <t>SỔ CHI TIẾT VẬT LIỆU, DỤNG CỤ (SẢN PHẨM, HÀNG HÓA)</t>
  </si>
  <si>
    <t>Năm 2007</t>
  </si>
  <si>
    <t>Tài khoản: .......1522....... Tên kho: Vật liệu</t>
  </si>
  <si>
    <t>Chứng từ</t>
  </si>
  <si>
    <t>Diễn giải</t>
  </si>
  <si>
    <t>Tài khoản đối ứng</t>
  </si>
  <si>
    <t>Đơn giá</t>
  </si>
  <si>
    <t>Nhập</t>
  </si>
  <si>
    <t>Xuất</t>
  </si>
  <si>
    <t>Số hiệu</t>
  </si>
  <si>
    <t>Ngày tháng</t>
  </si>
  <si>
    <t>Số lượng</t>
  </si>
  <si>
    <t>Thành tiền</t>
  </si>
  <si>
    <t>VAT NK</t>
  </si>
  <si>
    <t>VAT xuất bán</t>
  </si>
  <si>
    <t>A</t>
  </si>
  <si>
    <t>B</t>
  </si>
  <si>
    <t>C</t>
  </si>
  <si>
    <t>D</t>
  </si>
  <si>
    <t>3 =1 x 2</t>
  </si>
  <si>
    <t>5 = 1 x 4</t>
  </si>
  <si>
    <t>Số dư đầu kỳ</t>
  </si>
  <si>
    <t>VL06</t>
  </si>
  <si>
    <t>Sorbitol nước -  ROQUETTE FRERES</t>
  </si>
  <si>
    <t>Sorbitol bột -  ROQUETTE FRERES</t>
  </si>
  <si>
    <t>331</t>
  </si>
  <si>
    <t>N01/HH</t>
  </si>
  <si>
    <t>Giá mua HH_L EN CHUAN</t>
  </si>
  <si>
    <t>X01/HH</t>
  </si>
  <si>
    <t>Xuất bán_Cty TNHH TM DT Long Sơn</t>
  </si>
  <si>
    <t>632</t>
  </si>
  <si>
    <t>N02/HH</t>
  </si>
  <si>
    <t>X02/HH</t>
  </si>
  <si>
    <t>X03/HH</t>
  </si>
  <si>
    <t>N03/HH</t>
  </si>
  <si>
    <t>N01/VL</t>
  </si>
  <si>
    <t>Sorbitol -  ROQUETTE FRERES</t>
  </si>
  <si>
    <t>Cty TNHH TM DT Long Sơn</t>
  </si>
  <si>
    <t>L EN CHUAN</t>
  </si>
  <si>
    <t>L ROQUETTE FRERES</t>
  </si>
  <si>
    <t>Cty TNHH Hóa Chất OXY</t>
  </si>
  <si>
    <t>X04/HH</t>
  </si>
  <si>
    <t>X06/HH</t>
  </si>
  <si>
    <t>X08/HH</t>
  </si>
  <si>
    <t>Cty TNHH TMDV Thành Hiển</t>
  </si>
  <si>
    <t>X09/HH</t>
  </si>
  <si>
    <t>L POLYMET COMMODITIES LTD</t>
  </si>
  <si>
    <t>X05/HH</t>
  </si>
  <si>
    <t>X07/HH</t>
  </si>
  <si>
    <t>HH01</t>
  </si>
  <si>
    <t>TỔNG CỘNG</t>
  </si>
  <si>
    <t>SL</t>
  </si>
  <si>
    <t>Polyester Lỏng</t>
  </si>
  <si>
    <t>Cty Long Son</t>
  </si>
  <si>
    <t>Sorbitol nước</t>
  </si>
  <si>
    <t>Hoa Chất Oxy</t>
  </si>
  <si>
    <t>Thành Hiển</t>
  </si>
  <si>
    <t>Xút ăn da NaOH</t>
  </si>
  <si>
    <t>10%VAT</t>
  </si>
  <si>
    <t>THàng</t>
  </si>
  <si>
    <t>TT</t>
  </si>
  <si>
    <t>TH</t>
  </si>
  <si>
    <t>NK</t>
  </si>
  <si>
    <t>Ngày</t>
  </si>
  <si>
    <t>Thuế NK</t>
  </si>
  <si>
    <t>5%NK</t>
  </si>
  <si>
    <t>TNDN</t>
  </si>
  <si>
    <t>Lợi nhuận</t>
  </si>
  <si>
    <t>Giá vốn</t>
  </si>
  <si>
    <t>Thuế TNDN</t>
  </si>
  <si>
    <t>Thuế TNDN miễn giảm 30%</t>
  </si>
  <si>
    <t>GBN</t>
  </si>
  <si>
    <t>Chuyển tiền TTR Sorbitol</t>
  </si>
  <si>
    <t>1122</t>
  </si>
  <si>
    <t>Phí chuyển tiền</t>
  </si>
  <si>
    <t>Điện phí</t>
  </si>
  <si>
    <t>10%VAT NK</t>
  </si>
  <si>
    <t>TỔNG THUẾ TNDN:</t>
  </si>
  <si>
    <t>THUẾ VAT CHÊNH LỆCH:</t>
  </si>
  <si>
    <t>TỔNG CỘNG:</t>
  </si>
  <si>
    <t>% TNDN</t>
  </si>
  <si>
    <t>10%NK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</si>
</sst>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\$#,##0\ ;\(\$#,##0\)"/>
    <numFmt numFmtId="167" formatCode="#,###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</numFmts>
  <fonts count="32">
    <font>
      <sz val="10"/>
      <name val="VNI-Times"/>
    </font>
    <font>
      <sz val="10"/>
      <name val="VNI-Times"/>
    </font>
    <font>
      <b/>
      <sz val="12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7"/>
      <name val="Times New Roman"/>
      <family val="1"/>
    </font>
    <font>
      <sz val="11"/>
      <name val="VNI-Times"/>
    </font>
    <font>
      <sz val="8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22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name val="Arial"/>
      <family val="2"/>
    </font>
    <font>
      <sz val="10"/>
      <name val=".VnAvant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name val="Arial"/>
      <family val="2"/>
    </font>
    <font>
      <b/>
      <sz val="11"/>
      <color indexed="63"/>
      <name val="Times New Roman"/>
      <family val="1"/>
    </font>
    <font>
      <sz val="11"/>
      <color theme="1"/>
      <name val="Times New Roman"/>
      <family val="1"/>
    </font>
    <font>
      <b/>
      <sz val="10"/>
      <name val="VNI-Times"/>
    </font>
    <font>
      <b/>
      <sz val="9"/>
      <name val="VNI-Times"/>
    </font>
    <font>
      <sz val="9"/>
      <name val="VNI-Times"/>
    </font>
    <font>
      <b/>
      <sz val="12"/>
      <name val="VNI-Cooper"/>
    </font>
    <font>
      <sz val="12"/>
      <name val="Times New Roman"/>
      <family val="1"/>
    </font>
    <font>
      <sz val="10"/>
      <color rgb="FFFF0000"/>
      <name val="Times New Roman"/>
      <family val="1"/>
    </font>
    <font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8" fillId="0" borderId="0"/>
    <xf numFmtId="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16" fillId="0" borderId="14" applyNumberFormat="0" applyAlignment="0" applyProtection="0">
      <alignment horizontal="left" vertical="center"/>
    </xf>
    <xf numFmtId="0" fontId="16" fillId="0" borderId="15">
      <alignment horizontal="left" vertical="center"/>
    </xf>
    <xf numFmtId="167" fontId="17" fillId="0" borderId="1"/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19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3" fontId="26" fillId="7" borderId="12"/>
    <xf numFmtId="0" fontId="26" fillId="7" borderId="12">
      <alignment horizontal="centerContinuous" vertical="center" wrapText="1"/>
    </xf>
    <xf numFmtId="3" fontId="26" fillId="7" borderId="12">
      <alignment horizontal="center" vertical="center" wrapText="1"/>
    </xf>
    <xf numFmtId="3" fontId="26" fillId="0" borderId="29"/>
    <xf numFmtId="3" fontId="27" fillId="0" borderId="30"/>
    <xf numFmtId="3" fontId="26" fillId="0" borderId="12">
      <alignment horizontal="center" vertical="center" wrapText="1"/>
    </xf>
    <xf numFmtId="3" fontId="26" fillId="0" borderId="12">
      <alignment horizontal="centerContinuous" vertical="center"/>
    </xf>
    <xf numFmtId="0" fontId="28" fillId="0" borderId="0">
      <alignment horizontal="centerContinuous"/>
    </xf>
  </cellStyleXfs>
  <cellXfs count="17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" fontId="7" fillId="0" borderId="6" xfId="2" applyNumberFormat="1" applyFont="1" applyBorder="1" applyAlignment="1" applyProtection="1">
      <alignment horizontal="center" vertical="center"/>
      <protection locked="0"/>
    </xf>
    <xf numFmtId="3" fontId="7" fillId="0" borderId="7" xfId="2" applyNumberFormat="1" applyFont="1" applyBorder="1" applyAlignment="1" applyProtection="1">
      <alignment horizontal="center" vertical="center"/>
      <protection locked="0"/>
    </xf>
    <xf numFmtId="3" fontId="3" fillId="2" borderId="6" xfId="0" applyNumberFormat="1" applyFont="1" applyFill="1" applyBorder="1" applyAlignment="1">
      <alignment horizontal="center" vertical="center"/>
    </xf>
    <xf numFmtId="9" fontId="3" fillId="3" borderId="6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9" fontId="3" fillId="0" borderId="6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3" fontId="7" fillId="0" borderId="7" xfId="2" applyNumberFormat="1" applyFont="1" applyFill="1" applyBorder="1" applyAlignment="1" applyProtection="1">
      <alignment horizontal="center" vertical="center"/>
      <protection locked="0"/>
    </xf>
    <xf numFmtId="3" fontId="7" fillId="0" borderId="6" xfId="2" applyNumberFormat="1" applyFont="1" applyFill="1" applyBorder="1" applyAlignment="1" applyProtection="1">
      <alignment horizontal="center" vertical="center"/>
      <protection locked="0"/>
    </xf>
    <xf numFmtId="0" fontId="2" fillId="0" borderId="8" xfId="0" applyFont="1" applyBorder="1" applyAlignment="1">
      <alignment horizontal="center" vertical="center"/>
    </xf>
    <xf numFmtId="3" fontId="7" fillId="0" borderId="8" xfId="2" applyNumberFormat="1" applyFont="1" applyFill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3" fontId="3" fillId="2" borderId="8" xfId="0" applyNumberFormat="1" applyFont="1" applyFill="1" applyBorder="1" applyAlignment="1">
      <alignment horizontal="center" vertical="center"/>
    </xf>
    <xf numFmtId="9" fontId="3" fillId="3" borderId="10" xfId="0" applyNumberFormat="1" applyFont="1" applyFill="1" applyBorder="1" applyAlignment="1">
      <alignment horizontal="center" vertical="center"/>
    </xf>
    <xf numFmtId="3" fontId="3" fillId="3" borderId="11" xfId="0" applyNumberFormat="1" applyFont="1" applyFill="1" applyBorder="1" applyAlignment="1">
      <alignment horizontal="center" vertical="center"/>
    </xf>
    <xf numFmtId="9" fontId="3" fillId="0" borderId="10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0" fontId="9" fillId="0" borderId="0" xfId="3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3" fontId="11" fillId="3" borderId="1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3" fillId="6" borderId="0" xfId="22" applyFont="1" applyFill="1" applyAlignment="1">
      <alignment vertical="top"/>
    </xf>
    <xf numFmtId="0" fontId="23" fillId="6" borderId="0" xfId="22" applyFont="1" applyFill="1" applyAlignment="1">
      <alignment horizontal="center" vertical="top" wrapText="1"/>
    </xf>
    <xf numFmtId="0" fontId="9" fillId="0" borderId="0" xfId="22" applyFont="1"/>
    <xf numFmtId="165" fontId="15" fillId="0" borderId="0" xfId="23" applyNumberFormat="1" applyFont="1" applyAlignment="1">
      <alignment vertical="center" wrapText="1"/>
    </xf>
    <xf numFmtId="165" fontId="9" fillId="0" borderId="0" xfId="23" applyNumberFormat="1" applyFont="1" applyAlignment="1">
      <alignment horizontal="center" vertical="center"/>
    </xf>
    <xf numFmtId="165" fontId="15" fillId="0" borderId="0" xfId="23" applyNumberFormat="1" applyFont="1" applyAlignment="1">
      <alignment horizontal="center" vertical="center" wrapText="1"/>
    </xf>
    <xf numFmtId="0" fontId="9" fillId="0" borderId="0" xfId="24" applyFont="1"/>
    <xf numFmtId="0" fontId="9" fillId="0" borderId="17" xfId="24" applyFont="1" applyBorder="1" applyAlignment="1"/>
    <xf numFmtId="0" fontId="9" fillId="0" borderId="12" xfId="24" applyFont="1" applyBorder="1" applyAlignment="1">
      <alignment horizontal="center"/>
    </xf>
    <xf numFmtId="0" fontId="9" fillId="0" borderId="19" xfId="24" applyFont="1" applyBorder="1" applyAlignment="1">
      <alignment horizontal="center"/>
    </xf>
    <xf numFmtId="0" fontId="9" fillId="0" borderId="0" xfId="24" applyFont="1" applyAlignment="1">
      <alignment horizontal="center"/>
    </xf>
    <xf numFmtId="0" fontId="9" fillId="0" borderId="1" xfId="24" applyFont="1" applyBorder="1"/>
    <xf numFmtId="165" fontId="9" fillId="0" borderId="6" xfId="1" applyNumberFormat="1" applyFont="1" applyBorder="1"/>
    <xf numFmtId="165" fontId="9" fillId="0" borderId="1" xfId="1" applyNumberFormat="1" applyFont="1" applyBorder="1"/>
    <xf numFmtId="0" fontId="9" fillId="0" borderId="6" xfId="24" applyFont="1" applyBorder="1"/>
    <xf numFmtId="14" fontId="9" fillId="0" borderId="23" xfId="25" applyNumberFormat="1" applyFont="1" applyBorder="1" applyAlignment="1">
      <alignment horizontal="center" vertical="center"/>
    </xf>
    <xf numFmtId="0" fontId="9" fillId="0" borderId="6" xfId="24" applyFont="1" applyBorder="1" applyAlignment="1">
      <alignment horizontal="center"/>
    </xf>
    <xf numFmtId="165" fontId="9" fillId="0" borderId="23" xfId="1" applyNumberFormat="1" applyFont="1" applyBorder="1" applyAlignment="1">
      <alignment vertical="center"/>
    </xf>
    <xf numFmtId="165" fontId="9" fillId="0" borderId="10" xfId="1" applyNumberFormat="1" applyFont="1" applyBorder="1"/>
    <xf numFmtId="0" fontId="9" fillId="0" borderId="23" xfId="25" applyFont="1" applyBorder="1" applyAlignment="1">
      <alignment vertical="center"/>
    </xf>
    <xf numFmtId="0" fontId="9" fillId="0" borderId="6" xfId="24" applyFont="1" applyFill="1" applyBorder="1"/>
    <xf numFmtId="14" fontId="9" fillId="0" borderId="23" xfId="25" applyNumberFormat="1" applyFont="1" applyFill="1" applyBorder="1" applyAlignment="1">
      <alignment horizontal="center" vertical="center"/>
    </xf>
    <xf numFmtId="165" fontId="9" fillId="0" borderId="6" xfId="1" applyNumberFormat="1" applyFont="1" applyFill="1" applyBorder="1"/>
    <xf numFmtId="0" fontId="9" fillId="0" borderId="6" xfId="24" applyFont="1" applyFill="1" applyBorder="1" applyAlignment="1">
      <alignment horizontal="center"/>
    </xf>
    <xf numFmtId="165" fontId="9" fillId="0" borderId="23" xfId="1" applyNumberFormat="1" applyFont="1" applyFill="1" applyBorder="1" applyAlignment="1">
      <alignment vertical="center"/>
    </xf>
    <xf numFmtId="0" fontId="9" fillId="0" borderId="0" xfId="24" applyFont="1" applyFill="1"/>
    <xf numFmtId="0" fontId="9" fillId="0" borderId="10" xfId="24" applyFont="1" applyFill="1" applyBorder="1"/>
    <xf numFmtId="14" fontId="9" fillId="0" borderId="21" xfId="25" applyNumberFormat="1" applyFont="1" applyFill="1" applyBorder="1" applyAlignment="1">
      <alignment horizontal="center" vertical="center"/>
    </xf>
    <xf numFmtId="165" fontId="9" fillId="0" borderId="10" xfId="1" applyNumberFormat="1" applyFont="1" applyFill="1" applyBorder="1"/>
    <xf numFmtId="0" fontId="9" fillId="0" borderId="10" xfId="24" applyFont="1" applyFill="1" applyBorder="1" applyAlignment="1">
      <alignment horizontal="center"/>
    </xf>
    <xf numFmtId="165" fontId="9" fillId="0" borderId="21" xfId="1" applyNumberFormat="1" applyFont="1" applyFill="1" applyBorder="1" applyAlignment="1">
      <alignment vertical="center"/>
    </xf>
    <xf numFmtId="165" fontId="0" fillId="0" borderId="0" xfId="1" applyNumberFormat="1" applyFont="1"/>
    <xf numFmtId="0" fontId="25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5" fontId="25" fillId="0" borderId="0" xfId="0" applyNumberFormat="1" applyFont="1"/>
    <xf numFmtId="43" fontId="0" fillId="0" borderId="0" xfId="0" applyNumberFormat="1"/>
    <xf numFmtId="165" fontId="3" fillId="0" borderId="6" xfId="1" applyNumberFormat="1" applyFont="1" applyBorder="1" applyAlignment="1">
      <alignment horizontal="center" vertical="center" wrapText="1"/>
    </xf>
    <xf numFmtId="165" fontId="11" fillId="0" borderId="8" xfId="1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11" fillId="0" borderId="22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/>
    <xf numFmtId="14" fontId="3" fillId="0" borderId="6" xfId="0" applyNumberFormat="1" applyFont="1" applyBorder="1" applyAlignment="1">
      <alignment horizontal="center" vertical="center" wrapText="1"/>
    </xf>
    <xf numFmtId="43" fontId="3" fillId="0" borderId="23" xfId="1" applyNumberFormat="1" applyFont="1" applyBorder="1"/>
    <xf numFmtId="165" fontId="3" fillId="0" borderId="23" xfId="1" applyNumberFormat="1" applyFont="1" applyBorder="1"/>
    <xf numFmtId="43" fontId="3" fillId="0" borderId="23" xfId="1" applyFont="1" applyBorder="1" applyAlignment="1">
      <alignment horizontal="center"/>
    </xf>
    <xf numFmtId="165" fontId="3" fillId="0" borderId="23" xfId="1" applyNumberFormat="1" applyFont="1" applyBorder="1" applyAlignment="1">
      <alignment horizontal="center"/>
    </xf>
    <xf numFmtId="43" fontId="29" fillId="0" borderId="0" xfId="1" applyFont="1"/>
    <xf numFmtId="0" fontId="29" fillId="0" borderId="0" xfId="26" applyFont="1"/>
    <xf numFmtId="0" fontId="3" fillId="0" borderId="6" xfId="26" quotePrefix="1" applyFont="1" applyBorder="1" applyAlignment="1">
      <alignment horizontal="justify"/>
    </xf>
    <xf numFmtId="165" fontId="3" fillId="0" borderId="6" xfId="1" applyNumberFormat="1" applyFont="1" applyBorder="1" applyAlignment="1">
      <alignment horizontal="left"/>
    </xf>
    <xf numFmtId="165" fontId="3" fillId="0" borderId="10" xfId="1" applyNumberFormat="1" applyFont="1" applyBorder="1"/>
    <xf numFmtId="14" fontId="30" fillId="0" borderId="6" xfId="0" applyNumberFormat="1" applyFont="1" applyBorder="1" applyAlignment="1">
      <alignment horizontal="center" vertical="center" wrapText="1"/>
    </xf>
    <xf numFmtId="0" fontId="30" fillId="0" borderId="23" xfId="26" quotePrefix="1" applyFont="1" applyBorder="1" applyAlignment="1">
      <alignment horizontal="justify"/>
    </xf>
    <xf numFmtId="0" fontId="30" fillId="0" borderId="23" xfId="26" applyFont="1" applyBorder="1" applyAlignment="1">
      <alignment horizontal="center"/>
    </xf>
    <xf numFmtId="165" fontId="30" fillId="0" borderId="23" xfId="1" applyNumberFormat="1" applyFont="1" applyBorder="1" applyAlignment="1">
      <alignment horizontal="left"/>
    </xf>
    <xf numFmtId="43" fontId="30" fillId="0" borderId="23" xfId="1" applyNumberFormat="1" applyFont="1" applyBorder="1"/>
    <xf numFmtId="165" fontId="30" fillId="0" borderId="23" xfId="1" applyNumberFormat="1" applyFont="1" applyBorder="1"/>
    <xf numFmtId="43" fontId="30" fillId="0" borderId="23" xfId="1" applyFont="1" applyBorder="1" applyAlignment="1">
      <alignment horizontal="center"/>
    </xf>
    <xf numFmtId="165" fontId="30" fillId="0" borderId="23" xfId="1" applyNumberFormat="1" applyFont="1" applyBorder="1" applyAlignment="1">
      <alignment horizontal="center"/>
    </xf>
    <xf numFmtId="43" fontId="31" fillId="0" borderId="0" xfId="1" applyFont="1"/>
    <xf numFmtId="0" fontId="31" fillId="0" borderId="0" xfId="26" applyFont="1"/>
    <xf numFmtId="165" fontId="30" fillId="0" borderId="6" xfId="1" applyNumberFormat="1" applyFont="1" applyBorder="1"/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165" fontId="15" fillId="4" borderId="2" xfId="1" applyNumberFormat="1" applyFont="1" applyFill="1" applyBorder="1" applyAlignment="1">
      <alignment horizontal="center" vertical="center" wrapText="1"/>
    </xf>
    <xf numFmtId="165" fontId="15" fillId="4" borderId="4" xfId="1" applyNumberFormat="1" applyFont="1" applyFill="1" applyBorder="1" applyAlignment="1">
      <alignment horizontal="center" vertical="center" wrapText="1"/>
    </xf>
    <xf numFmtId="2" fontId="15" fillId="4" borderId="2" xfId="0" applyNumberFormat="1" applyFont="1" applyFill="1" applyBorder="1" applyAlignment="1">
      <alignment horizontal="center" vertical="center" wrapText="1"/>
    </xf>
    <xf numFmtId="2" fontId="15" fillId="4" borderId="3" xfId="0" applyNumberFormat="1" applyFont="1" applyFill="1" applyBorder="1" applyAlignment="1">
      <alignment horizontal="center" vertical="center" wrapText="1"/>
    </xf>
    <xf numFmtId="2" fontId="15" fillId="4" borderId="4" xfId="0" applyNumberFormat="1" applyFont="1" applyFill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/>
    </xf>
    <xf numFmtId="3" fontId="3" fillId="0" borderId="13" xfId="0" applyNumberFormat="1" applyFont="1" applyBorder="1" applyAlignment="1">
      <alignment horizontal="center" vertical="center"/>
    </xf>
    <xf numFmtId="2" fontId="15" fillId="5" borderId="2" xfId="0" applyNumberFormat="1" applyFont="1" applyFill="1" applyBorder="1" applyAlignment="1">
      <alignment horizontal="center" vertical="center" wrapText="1"/>
    </xf>
    <xf numFmtId="2" fontId="15" fillId="5" borderId="4" xfId="0" applyNumberFormat="1" applyFont="1" applyFill="1" applyBorder="1" applyAlignment="1">
      <alignment horizontal="center" vertical="center" wrapText="1"/>
    </xf>
    <xf numFmtId="3" fontId="3" fillId="5" borderId="9" xfId="0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9" fillId="0" borderId="0" xfId="24" applyFont="1" applyAlignment="1">
      <alignment horizontal="center"/>
    </xf>
    <xf numFmtId="165" fontId="15" fillId="0" borderId="0" xfId="23" applyNumberFormat="1" applyFont="1" applyAlignment="1">
      <alignment horizontal="center" vertical="center" wrapText="1"/>
    </xf>
    <xf numFmtId="0" fontId="23" fillId="6" borderId="0" xfId="22" applyFont="1" applyFill="1" applyAlignment="1">
      <alignment horizontal="left" vertical="top" wrapText="1"/>
    </xf>
    <xf numFmtId="165" fontId="9" fillId="0" borderId="0" xfId="23" applyNumberFormat="1" applyFont="1" applyAlignment="1">
      <alignment horizontal="center" vertical="center" wrapText="1"/>
    </xf>
    <xf numFmtId="0" fontId="15" fillId="0" borderId="0" xfId="24" applyFont="1" applyAlignment="1">
      <alignment horizontal="center"/>
    </xf>
    <xf numFmtId="0" fontId="9" fillId="0" borderId="12" xfId="24" applyFont="1" applyBorder="1" applyAlignment="1">
      <alignment horizontal="center"/>
    </xf>
    <xf numFmtId="0" fontId="9" fillId="0" borderId="12" xfId="24" applyFont="1" applyBorder="1" applyAlignment="1">
      <alignment horizontal="center" vertical="center" wrapText="1"/>
    </xf>
    <xf numFmtId="0" fontId="9" fillId="0" borderId="18" xfId="24" applyFont="1" applyBorder="1" applyAlignment="1">
      <alignment horizontal="center"/>
    </xf>
    <xf numFmtId="0" fontId="9" fillId="0" borderId="15" xfId="24" applyFont="1" applyBorder="1" applyAlignment="1">
      <alignment horizontal="center"/>
    </xf>
    <xf numFmtId="0" fontId="9" fillId="0" borderId="19" xfId="24" applyFont="1" applyBorder="1" applyAlignment="1">
      <alignment horizontal="center"/>
    </xf>
    <xf numFmtId="0" fontId="9" fillId="0" borderId="12" xfId="24" applyFont="1" applyBorder="1" applyAlignment="1">
      <alignment horizontal="center" vertical="center" wrapText="1" shrinkToFit="1"/>
    </xf>
    <xf numFmtId="0" fontId="24" fillId="0" borderId="24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9" fillId="0" borderId="20" xfId="24" applyFont="1" applyBorder="1" applyAlignment="1">
      <alignment horizontal="center" vertical="center" wrapText="1" shrinkToFit="1"/>
    </xf>
    <xf numFmtId="0" fontId="9" fillId="0" borderId="21" xfId="24" applyFont="1" applyBorder="1" applyAlignment="1">
      <alignment horizontal="center" vertical="center" wrapText="1" shrinkToFit="1"/>
    </xf>
    <xf numFmtId="0" fontId="9" fillId="0" borderId="22" xfId="24" applyFont="1" applyBorder="1" applyAlignment="1">
      <alignment horizontal="center" vertical="center" wrapText="1" shrinkToFit="1"/>
    </xf>
    <xf numFmtId="0" fontId="11" fillId="0" borderId="20" xfId="26" quotePrefix="1" applyFont="1" applyBorder="1" applyAlignment="1">
      <alignment horizontal="center" vertical="center" wrapText="1"/>
    </xf>
    <xf numFmtId="0" fontId="11" fillId="0" borderId="22" xfId="26" quotePrefix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11" fillId="0" borderId="0" xfId="1" applyNumberFormat="1" applyFont="1" applyAlignment="1">
      <alignment horizontal="left" vertical="center"/>
    </xf>
    <xf numFmtId="0" fontId="3" fillId="0" borderId="22" xfId="0" applyFont="1" applyBorder="1" applyAlignment="1">
      <alignment horizontal="center" wrapText="1"/>
    </xf>
    <xf numFmtId="165" fontId="11" fillId="0" borderId="12" xfId="1" applyNumberFormat="1" applyFont="1" applyBorder="1" applyAlignment="1">
      <alignment horizontal="center" vertical="center" wrapText="1"/>
    </xf>
    <xf numFmtId="165" fontId="11" fillId="0" borderId="20" xfId="1" applyNumberFormat="1" applyFont="1" applyBorder="1" applyAlignment="1">
      <alignment horizontal="center" vertical="center" wrapText="1"/>
    </xf>
    <xf numFmtId="165" fontId="11" fillId="0" borderId="22" xfId="1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65" fontId="30" fillId="0" borderId="6" xfId="1" applyNumberFormat="1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</cellXfs>
  <cellStyles count="35">
    <cellStyle name="cg" xfId="27"/>
    <cellStyle name="Comma" xfId="1" builtinId="3"/>
    <cellStyle name="Comma0" xfId="4"/>
    <cellStyle name="Currency0" xfId="5"/>
    <cellStyle name="Date" xfId="6"/>
    <cellStyle name="f1" xfId="28"/>
    <cellStyle name="f2" xfId="29"/>
    <cellStyle name="Fixed" xfId="7"/>
    <cellStyle name="Header1" xfId="8"/>
    <cellStyle name="Header2" xfId="9"/>
    <cellStyle name="k0" xfId="30"/>
    <cellStyle name="k1" xfId="31"/>
    <cellStyle name="k2" xfId="32"/>
    <cellStyle name="k3" xfId="33"/>
    <cellStyle name="moi" xfId="10"/>
    <cellStyle name="Normal" xfId="0" builtinId="0"/>
    <cellStyle name="Normal_311" xfId="22"/>
    <cellStyle name="Normal_Book1" xfId="3"/>
    <cellStyle name="Normal_Copy of Ke-toan-mo-phong-mauso_ke_toan_NKC_excel-2" xfId="25"/>
    <cellStyle name="Normal_Copy of Ke-toan-mo-phong-mauso_ke_toan_NKC_excel-2 2" xfId="26"/>
    <cellStyle name="Normal_Ke-toan-mo-phong-mauso_ke_toan_NKC_excel-1" xfId="24"/>
    <cellStyle name="Normal_ketoanthucte_NhatKySoCai" xfId="23"/>
    <cellStyle name="Normal_Sheet1" xfId="2"/>
    <cellStyle name="TD1" xfId="34"/>
    <cellStyle name="똿뗦먛귟 [0.00]_PRODUCT DETAIL Q1" xfId="11"/>
    <cellStyle name="똿뗦먛귟_PRODUCT DETAIL Q1" xfId="12"/>
    <cellStyle name="믅됞 [0.00]_PRODUCT DETAIL Q1" xfId="13"/>
    <cellStyle name="믅됞_PRODUCT DETAIL Q1" xfId="14"/>
    <cellStyle name="백분율_HOBONG" xfId="15"/>
    <cellStyle name="뷭?_BOOKSHIP" xfId="16"/>
    <cellStyle name="콤마 [0]_1202" xfId="17"/>
    <cellStyle name="콤마_1202" xfId="18"/>
    <cellStyle name="통화 [0]_1202" xfId="19"/>
    <cellStyle name="통화_1202" xfId="20"/>
    <cellStyle name="표준_(정보부문)월별인원계획" xfId="21"/>
  </cellStyles>
  <dxfs count="2">
    <dxf>
      <font>
        <condense val="0"/>
        <extend val="0"/>
        <color indexed="20"/>
      </font>
      <fill>
        <patternFill>
          <bgColor indexed="43"/>
        </patternFill>
      </fill>
    </dxf>
    <dxf>
      <font>
        <condense val="0"/>
        <extend val="0"/>
        <color indexed="20"/>
      </font>
      <fill>
        <patternFill>
          <bgColor indexed="4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am97\Th4\Tienmat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07\data%20(d)\Download\Mau-so-sach-ke-toan-QD48\KE%20TOAN%20-%20QD%204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Last\C1502\K5050\Nam50\Th9\Ctgs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95\Chung\C2002\K3336\Nam36\Th1\Ctkt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95\C2102\K4040\NAM40\Th4\Ctgs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Noidung\Ngte\Nam97\Th3\Ctgs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v21\Ad\Nam20\Th5\Ctgs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_thang\data%20(d)\Hong%20Thi\Nam07\CHTR97\Thte\THCUONG\NAM98\Th6\Ctgs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\Xk1\Tygia\Nam97\Th7\Ctgs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HATKYC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1\d\Chtr95\C2002\K0338\Nam38\Ctkt3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Noidung\Taivu\Nam97\Th1\Tienmat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1\d\Chia\PHONG\NAM40\CTKT4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\3Nd\Vnd\Nam97\Th1\Ctgs7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\2NdQuy\Nam97\Quy2\Tienmat6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Noidung\Tygia\Nam97\Th4\CTGS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_thang\data%20(d)\Hong%20Thi\Nam07\CHTR97\Thte\THCUONG\NAM98\TH1\Ctg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95\C2002\K3336\Nam36\Th2\Ctgs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3\2NdT\Nam14\Th4\Ctgs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3\2NdT\Nam31\Th11\Ctgs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T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Last\2Ndt\Vnd\Nam93\Ctgs9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anh\C-Maianh\CTGS%202002\CTGS03-2002.THBINH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enmat6"/>
    </sheetNames>
    <definedNames>
      <definedName name="OK_thke_thuchi_toan_bo_2_cap"/>
    </defined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>
        <row r="1">
          <cell r="A1" t="str">
            <v>Cty TNHH ABC</v>
          </cell>
        </row>
        <row r="3">
          <cell r="A3" t="str">
            <v>123 Bình Quới, P. 27, Q. BT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111</v>
          </cell>
        </row>
        <row r="11">
          <cell r="C11">
            <v>1111</v>
          </cell>
        </row>
        <row r="12">
          <cell r="C12">
            <v>1112</v>
          </cell>
        </row>
        <row r="13">
          <cell r="C13">
            <v>1113</v>
          </cell>
        </row>
        <row r="14">
          <cell r="C14">
            <v>112</v>
          </cell>
        </row>
        <row r="15">
          <cell r="C15">
            <v>1121</v>
          </cell>
        </row>
        <row r="16">
          <cell r="C16">
            <v>1122</v>
          </cell>
        </row>
        <row r="17">
          <cell r="C17">
            <v>1123</v>
          </cell>
        </row>
        <row r="18">
          <cell r="C18">
            <v>121</v>
          </cell>
        </row>
        <row r="19">
          <cell r="C19">
            <v>1211</v>
          </cell>
        </row>
        <row r="20">
          <cell r="C20">
            <v>1212</v>
          </cell>
        </row>
        <row r="21">
          <cell r="C21">
            <v>131</v>
          </cell>
        </row>
        <row r="22">
          <cell r="C22">
            <v>133</v>
          </cell>
        </row>
        <row r="23">
          <cell r="C23">
            <v>1331</v>
          </cell>
        </row>
        <row r="24">
          <cell r="C24">
            <v>1332</v>
          </cell>
        </row>
        <row r="25">
          <cell r="C25">
            <v>138</v>
          </cell>
        </row>
        <row r="26">
          <cell r="C26">
            <v>1381</v>
          </cell>
        </row>
        <row r="27">
          <cell r="C27">
            <v>1388</v>
          </cell>
        </row>
        <row r="28">
          <cell r="C28">
            <v>141</v>
          </cell>
        </row>
        <row r="29">
          <cell r="C29">
            <v>142</v>
          </cell>
        </row>
        <row r="30">
          <cell r="C30">
            <v>144</v>
          </cell>
        </row>
        <row r="31">
          <cell r="C31">
            <v>152</v>
          </cell>
        </row>
        <row r="32">
          <cell r="C32">
            <v>153</v>
          </cell>
        </row>
        <row r="33">
          <cell r="C33">
            <v>154</v>
          </cell>
        </row>
        <row r="34">
          <cell r="C34">
            <v>155</v>
          </cell>
        </row>
        <row r="35">
          <cell r="C35">
            <v>156</v>
          </cell>
        </row>
        <row r="36">
          <cell r="C36">
            <v>157</v>
          </cell>
        </row>
        <row r="37">
          <cell r="C37">
            <v>159</v>
          </cell>
        </row>
        <row r="38">
          <cell r="C38">
            <v>1591</v>
          </cell>
        </row>
        <row r="39">
          <cell r="C39">
            <v>1592</v>
          </cell>
        </row>
        <row r="40">
          <cell r="C40">
            <v>15921</v>
          </cell>
        </row>
        <row r="41">
          <cell r="C41">
            <v>15922</v>
          </cell>
        </row>
        <row r="42">
          <cell r="C42">
            <v>1593</v>
          </cell>
        </row>
        <row r="43">
          <cell r="C43">
            <v>211</v>
          </cell>
        </row>
        <row r="44">
          <cell r="C44">
            <v>2111</v>
          </cell>
        </row>
        <row r="45">
          <cell r="C45">
            <v>2112</v>
          </cell>
        </row>
        <row r="46">
          <cell r="C46">
            <v>2113</v>
          </cell>
        </row>
        <row r="47">
          <cell r="C47">
            <v>214</v>
          </cell>
        </row>
        <row r="48">
          <cell r="C48">
            <v>2141</v>
          </cell>
        </row>
        <row r="49">
          <cell r="C49">
            <v>2142</v>
          </cell>
        </row>
        <row r="50">
          <cell r="C50">
            <v>2143</v>
          </cell>
        </row>
        <row r="51">
          <cell r="C51">
            <v>2147</v>
          </cell>
        </row>
        <row r="52">
          <cell r="C52">
            <v>217</v>
          </cell>
        </row>
        <row r="53">
          <cell r="C53">
            <v>221</v>
          </cell>
        </row>
        <row r="54">
          <cell r="C54">
            <v>2212</v>
          </cell>
        </row>
        <row r="55">
          <cell r="C55">
            <v>2213</v>
          </cell>
        </row>
        <row r="56">
          <cell r="C56">
            <v>2218</v>
          </cell>
        </row>
        <row r="57">
          <cell r="C57">
            <v>229</v>
          </cell>
        </row>
        <row r="58">
          <cell r="C58">
            <v>241</v>
          </cell>
        </row>
        <row r="59">
          <cell r="C59">
            <v>2411</v>
          </cell>
        </row>
        <row r="60">
          <cell r="C60">
            <v>2412</v>
          </cell>
        </row>
        <row r="61">
          <cell r="C61">
            <v>2413</v>
          </cell>
        </row>
        <row r="62">
          <cell r="C62">
            <v>242</v>
          </cell>
        </row>
        <row r="63">
          <cell r="C63">
            <v>244</v>
          </cell>
        </row>
        <row r="64">
          <cell r="C64">
            <v>311</v>
          </cell>
        </row>
        <row r="65">
          <cell r="C65">
            <v>315</v>
          </cell>
        </row>
        <row r="66">
          <cell r="C66">
            <v>331</v>
          </cell>
        </row>
        <row r="67">
          <cell r="C67">
            <v>333</v>
          </cell>
        </row>
        <row r="68">
          <cell r="C68">
            <v>3331</v>
          </cell>
        </row>
        <row r="69">
          <cell r="C69">
            <v>33311</v>
          </cell>
        </row>
        <row r="70">
          <cell r="C70">
            <v>33312</v>
          </cell>
        </row>
        <row r="71">
          <cell r="C71">
            <v>3332</v>
          </cell>
        </row>
        <row r="72">
          <cell r="C72">
            <v>3333</v>
          </cell>
        </row>
        <row r="73">
          <cell r="C73">
            <v>3334</v>
          </cell>
        </row>
        <row r="74">
          <cell r="C74">
            <v>3335</v>
          </cell>
        </row>
        <row r="75">
          <cell r="C75">
            <v>3336</v>
          </cell>
        </row>
        <row r="76">
          <cell r="C76">
            <v>3337</v>
          </cell>
        </row>
        <row r="77">
          <cell r="C77">
            <v>3338</v>
          </cell>
        </row>
        <row r="78">
          <cell r="C78">
            <v>3339</v>
          </cell>
        </row>
        <row r="79">
          <cell r="C79">
            <v>334</v>
          </cell>
        </row>
        <row r="80">
          <cell r="C80">
            <v>335</v>
          </cell>
        </row>
        <row r="81">
          <cell r="C81">
            <v>338</v>
          </cell>
        </row>
        <row r="82">
          <cell r="C82">
            <v>3381</v>
          </cell>
        </row>
        <row r="83">
          <cell r="C83">
            <v>3382</v>
          </cell>
        </row>
        <row r="84">
          <cell r="C84">
            <v>3383</v>
          </cell>
        </row>
        <row r="85">
          <cell r="C85">
            <v>3384</v>
          </cell>
        </row>
        <row r="86">
          <cell r="C86">
            <v>3386</v>
          </cell>
        </row>
        <row r="87">
          <cell r="C87">
            <v>3387</v>
          </cell>
        </row>
        <row r="88">
          <cell r="C88">
            <v>3388</v>
          </cell>
        </row>
        <row r="89">
          <cell r="C89">
            <v>341</v>
          </cell>
        </row>
        <row r="90">
          <cell r="C90">
            <v>3411</v>
          </cell>
        </row>
        <row r="91">
          <cell r="C91">
            <v>3412</v>
          </cell>
        </row>
        <row r="92">
          <cell r="C92">
            <v>3413</v>
          </cell>
        </row>
        <row r="93">
          <cell r="C93">
            <v>34131</v>
          </cell>
        </row>
        <row r="94">
          <cell r="C94">
            <v>34132</v>
          </cell>
        </row>
        <row r="95">
          <cell r="C95">
            <v>34133</v>
          </cell>
        </row>
        <row r="96">
          <cell r="C96">
            <v>351</v>
          </cell>
        </row>
        <row r="97">
          <cell r="C97">
            <v>352</v>
          </cell>
        </row>
        <row r="98">
          <cell r="C98">
            <v>3521</v>
          </cell>
        </row>
        <row r="99">
          <cell r="C99">
            <v>3522</v>
          </cell>
        </row>
        <row r="100">
          <cell r="C100">
            <v>411</v>
          </cell>
        </row>
        <row r="101">
          <cell r="C101">
            <v>4111</v>
          </cell>
        </row>
        <row r="102">
          <cell r="C102">
            <v>4112</v>
          </cell>
        </row>
        <row r="103">
          <cell r="C103">
            <v>4118</v>
          </cell>
        </row>
        <row r="104">
          <cell r="C104">
            <v>413</v>
          </cell>
        </row>
        <row r="105">
          <cell r="C105">
            <v>418</v>
          </cell>
        </row>
        <row r="106">
          <cell r="C106">
            <v>419</v>
          </cell>
        </row>
        <row r="107">
          <cell r="C107">
            <v>421</v>
          </cell>
        </row>
        <row r="108">
          <cell r="C108">
            <v>4211</v>
          </cell>
        </row>
        <row r="109">
          <cell r="C109">
            <v>4212</v>
          </cell>
        </row>
        <row r="110">
          <cell r="C110">
            <v>431</v>
          </cell>
        </row>
        <row r="111">
          <cell r="C111">
            <v>4311</v>
          </cell>
        </row>
        <row r="112">
          <cell r="C112">
            <v>4312</v>
          </cell>
        </row>
        <row r="113">
          <cell r="C113">
            <v>511</v>
          </cell>
        </row>
        <row r="114">
          <cell r="C114">
            <v>5111</v>
          </cell>
        </row>
        <row r="115">
          <cell r="C115">
            <v>5112</v>
          </cell>
        </row>
        <row r="116">
          <cell r="C116">
            <v>5113</v>
          </cell>
        </row>
        <row r="117">
          <cell r="C117">
            <v>5118</v>
          </cell>
        </row>
        <row r="118">
          <cell r="C118">
            <v>515</v>
          </cell>
        </row>
        <row r="119">
          <cell r="C119">
            <v>521</v>
          </cell>
        </row>
        <row r="120">
          <cell r="C120">
            <v>5311</v>
          </cell>
        </row>
        <row r="121">
          <cell r="C121">
            <v>5312</v>
          </cell>
        </row>
        <row r="122">
          <cell r="C122">
            <v>5313</v>
          </cell>
        </row>
        <row r="123">
          <cell r="C123">
            <v>611</v>
          </cell>
        </row>
        <row r="124">
          <cell r="C124">
            <v>631</v>
          </cell>
        </row>
        <row r="125">
          <cell r="C125">
            <v>632</v>
          </cell>
        </row>
        <row r="126">
          <cell r="C126">
            <v>635</v>
          </cell>
        </row>
        <row r="127">
          <cell r="C127">
            <v>6351</v>
          </cell>
        </row>
        <row r="128">
          <cell r="C128">
            <v>6352</v>
          </cell>
        </row>
        <row r="129">
          <cell r="C129">
            <v>642</v>
          </cell>
        </row>
        <row r="130">
          <cell r="C130">
            <v>6421</v>
          </cell>
        </row>
        <row r="131">
          <cell r="C131">
            <v>64211</v>
          </cell>
        </row>
        <row r="132">
          <cell r="C132">
            <v>64212</v>
          </cell>
        </row>
        <row r="133">
          <cell r="C133">
            <v>64213</v>
          </cell>
        </row>
        <row r="134">
          <cell r="C134">
            <v>64214</v>
          </cell>
        </row>
        <row r="135">
          <cell r="C135">
            <v>64215</v>
          </cell>
        </row>
        <row r="136">
          <cell r="C136">
            <v>64217</v>
          </cell>
        </row>
        <row r="137">
          <cell r="C137">
            <v>64218</v>
          </cell>
        </row>
        <row r="138">
          <cell r="C138">
            <v>6422</v>
          </cell>
        </row>
        <row r="139">
          <cell r="C139">
            <v>64221</v>
          </cell>
        </row>
        <row r="140">
          <cell r="C140">
            <v>64222</v>
          </cell>
        </row>
        <row r="141">
          <cell r="C141">
            <v>64223</v>
          </cell>
        </row>
        <row r="142">
          <cell r="C142">
            <v>64224</v>
          </cell>
        </row>
        <row r="143">
          <cell r="C143">
            <v>64225</v>
          </cell>
        </row>
        <row r="144">
          <cell r="C144">
            <v>64226</v>
          </cell>
        </row>
        <row r="145">
          <cell r="C145">
            <v>64227</v>
          </cell>
        </row>
        <row r="146">
          <cell r="C146">
            <v>64228</v>
          </cell>
        </row>
        <row r="147">
          <cell r="C147">
            <v>711</v>
          </cell>
        </row>
        <row r="148">
          <cell r="C148">
            <v>811</v>
          </cell>
        </row>
        <row r="149">
          <cell r="C149">
            <v>821</v>
          </cell>
        </row>
        <row r="150">
          <cell r="C150">
            <v>911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>
        <row r="5">
          <cell r="B5" t="str">
            <v>C01</v>
          </cell>
          <cell r="C5">
            <v>39083</v>
          </cell>
          <cell r="D5" t="str">
            <v>Thanh toán tiền tiếp khách, đi công tác cho GĐTC</v>
          </cell>
          <cell r="E5" t="str">
            <v>Tiền Việt Nam</v>
          </cell>
          <cell r="F5">
            <v>64228</v>
          </cell>
          <cell r="G5">
            <v>1111</v>
          </cell>
          <cell r="L5">
            <v>10000000</v>
          </cell>
          <cell r="N5" t="str">
            <v>Nguyễn Na</v>
          </cell>
          <cell r="O5" t="str">
            <v>Cty TNHH BC</v>
          </cell>
          <cell r="P5" t="str">
            <v>Nhân viên công ty</v>
          </cell>
          <cell r="Q5">
            <v>5</v>
          </cell>
          <cell r="R5" t="str">
            <v>HĐ 123, 356</v>
          </cell>
          <cell r="S5" t="str">
            <v>AB/2006N</v>
          </cell>
          <cell r="T5" t="str">
            <v>21364</v>
          </cell>
          <cell r="U5">
            <v>39083</v>
          </cell>
          <cell r="V5" t="str">
            <v>0303147947</v>
          </cell>
          <cell r="W5" t="str">
            <v>Cáp điện</v>
          </cell>
          <cell r="X5">
            <v>10000000</v>
          </cell>
          <cell r="Y5">
            <v>1000000</v>
          </cell>
          <cell r="Z5">
            <v>0.1</v>
          </cell>
          <cell r="AA5" t="str">
            <v>V</v>
          </cell>
          <cell r="AB5">
            <v>1000000</v>
          </cell>
          <cell r="AC5">
            <v>0</v>
          </cell>
          <cell r="AD5">
            <v>1000000</v>
          </cell>
          <cell r="AE5">
            <v>1000000</v>
          </cell>
          <cell r="AF5">
            <v>0</v>
          </cell>
          <cell r="AG5">
            <v>1</v>
          </cell>
          <cell r="AH5">
            <v>1</v>
          </cell>
          <cell r="AI5">
            <v>0</v>
          </cell>
        </row>
        <row r="6">
          <cell r="B6" t="str">
            <v>C01</v>
          </cell>
          <cell r="C6">
            <v>39083</v>
          </cell>
          <cell r="D6" t="str">
            <v>Thuế GTGT tiền tiếp khách, đi công tác</v>
          </cell>
          <cell r="E6" t="str">
            <v>Tiền Việt Nam</v>
          </cell>
          <cell r="F6">
            <v>1331</v>
          </cell>
          <cell r="G6">
            <v>1111</v>
          </cell>
          <cell r="L6">
            <v>1000000</v>
          </cell>
          <cell r="AB6">
            <v>0</v>
          </cell>
          <cell r="AC6">
            <v>1000000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</row>
        <row r="7">
          <cell r="B7" t="str">
            <v>C02</v>
          </cell>
          <cell r="C7">
            <v>39115</v>
          </cell>
          <cell r="D7" t="str">
            <v>Thanh toán tiền tiếp thuê xe tiếp đoàn khách Nhật Bản</v>
          </cell>
          <cell r="E7" t="str">
            <v>Tiền Việt Nam</v>
          </cell>
          <cell r="F7">
            <v>64228</v>
          </cell>
          <cell r="G7">
            <v>1111</v>
          </cell>
          <cell r="L7">
            <v>13000000</v>
          </cell>
          <cell r="N7" t="str">
            <v>Nguyễn Trọng Hoan</v>
          </cell>
          <cell r="O7" t="str">
            <v>HTX Vận Tải &amp; Du Lịch Số 3</v>
          </cell>
          <cell r="P7" t="str">
            <v>HTX Vận Tải &amp; Du Lịch Số 3</v>
          </cell>
          <cell r="Q7">
            <v>2</v>
          </cell>
          <cell r="R7" t="str">
            <v>HĐ 230, ĐNTT</v>
          </cell>
          <cell r="S7" t="str">
            <v>BN/2007N</v>
          </cell>
          <cell r="T7" t="str">
            <v>21364</v>
          </cell>
          <cell r="U7">
            <v>39115</v>
          </cell>
          <cell r="V7" t="str">
            <v>0303147947</v>
          </cell>
          <cell r="W7" t="str">
            <v>Tiền thuê xe</v>
          </cell>
          <cell r="X7">
            <v>13000000</v>
          </cell>
          <cell r="Y7">
            <v>650000</v>
          </cell>
          <cell r="Z7">
            <v>0.05</v>
          </cell>
          <cell r="AA7" t="str">
            <v>V</v>
          </cell>
          <cell r="AB7">
            <v>650000</v>
          </cell>
          <cell r="AC7">
            <v>0</v>
          </cell>
          <cell r="AD7">
            <v>650000</v>
          </cell>
          <cell r="AE7">
            <v>650000</v>
          </cell>
          <cell r="AF7">
            <v>0</v>
          </cell>
          <cell r="AG7">
            <v>1</v>
          </cell>
          <cell r="AH7">
            <v>1</v>
          </cell>
          <cell r="AI7">
            <v>0</v>
          </cell>
        </row>
        <row r="8">
          <cell r="B8" t="str">
            <v>C02</v>
          </cell>
          <cell r="C8">
            <v>39115</v>
          </cell>
          <cell r="D8" t="str">
            <v>Thuế GTGT tiền tiếp đoàn khách Nhật Bản</v>
          </cell>
          <cell r="E8" t="str">
            <v>Tiền Việt Nam</v>
          </cell>
          <cell r="F8">
            <v>1331</v>
          </cell>
          <cell r="G8">
            <v>1111</v>
          </cell>
          <cell r="L8">
            <v>650000</v>
          </cell>
          <cell r="AB8">
            <v>0</v>
          </cell>
          <cell r="AC8">
            <v>650000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B9" t="str">
            <v>T01</v>
          </cell>
          <cell r="C9">
            <v>39143</v>
          </cell>
          <cell r="D9" t="str">
            <v>Thu tiền góp vốn của Giám đốc Tài chính</v>
          </cell>
          <cell r="E9" t="str">
            <v>Tiền Việt Nam</v>
          </cell>
          <cell r="F9">
            <v>1111</v>
          </cell>
          <cell r="G9">
            <v>1111</v>
          </cell>
          <cell r="L9">
            <v>45000000</v>
          </cell>
          <cell r="N9" t="str">
            <v>Lê Văn B</v>
          </cell>
          <cell r="P9" t="str">
            <v>Giám đốc Tài chính</v>
          </cell>
          <cell r="Q9">
            <v>1</v>
          </cell>
          <cell r="R9" t="str">
            <v>Giấy nộp tiền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</row>
        <row r="10">
          <cell r="B10" t="str">
            <v>GS01</v>
          </cell>
          <cell r="C10">
            <v>39176</v>
          </cell>
          <cell r="D10" t="str">
            <v>Ghi nợ tiền công trình - Cty C</v>
          </cell>
          <cell r="E10" t="str">
            <v>Doanh thu bán hàng hóa</v>
          </cell>
          <cell r="F10">
            <v>131</v>
          </cell>
          <cell r="G10">
            <v>5111</v>
          </cell>
          <cell r="H10" t="str">
            <v>CTC</v>
          </cell>
          <cell r="L10">
            <v>1000000</v>
          </cell>
          <cell r="M10">
            <v>20</v>
          </cell>
          <cell r="O10" t="str">
            <v>Cty TNHH C</v>
          </cell>
          <cell r="P10" t="str">
            <v>Nhân viên công ty</v>
          </cell>
          <cell r="Q10">
            <v>1</v>
          </cell>
          <cell r="R10" t="str">
            <v>HĐ 036</v>
          </cell>
          <cell r="S10" t="str">
            <v>AB/2006N</v>
          </cell>
          <cell r="T10" t="str">
            <v>21364</v>
          </cell>
          <cell r="U10">
            <v>39176</v>
          </cell>
          <cell r="V10" t="str">
            <v>0303147947</v>
          </cell>
          <cell r="W10" t="str">
            <v>Tiền công trình</v>
          </cell>
          <cell r="X10">
            <v>1000000</v>
          </cell>
          <cell r="Y10">
            <v>100000</v>
          </cell>
          <cell r="Z10">
            <v>0.1</v>
          </cell>
          <cell r="AA10" t="str">
            <v>R</v>
          </cell>
          <cell r="AB10">
            <v>100000</v>
          </cell>
          <cell r="AC10">
            <v>0</v>
          </cell>
          <cell r="AD10">
            <v>100000</v>
          </cell>
          <cell r="AE10">
            <v>0</v>
          </cell>
          <cell r="AF10">
            <v>100000</v>
          </cell>
          <cell r="AG10">
            <v>1</v>
          </cell>
          <cell r="AH10">
            <v>0</v>
          </cell>
          <cell r="AI10">
            <v>1</v>
          </cell>
        </row>
        <row r="11">
          <cell r="B11" t="str">
            <v>GS01</v>
          </cell>
          <cell r="C11">
            <v>39176</v>
          </cell>
          <cell r="D11" t="str">
            <v xml:space="preserve">Thuế GTGT </v>
          </cell>
          <cell r="E11" t="str">
            <v>Thuế GTGT đầu ra</v>
          </cell>
          <cell r="F11">
            <v>131</v>
          </cell>
          <cell r="G11">
            <v>33311</v>
          </cell>
          <cell r="H11" t="str">
            <v>CTC</v>
          </cell>
          <cell r="L11">
            <v>100000</v>
          </cell>
          <cell r="AB11">
            <v>0</v>
          </cell>
          <cell r="AC11">
            <v>100000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B12" t="str">
            <v>C03</v>
          </cell>
          <cell r="C12">
            <v>39207</v>
          </cell>
          <cell r="D12" t="str">
            <v>Chi mua hóa đơn GTGT</v>
          </cell>
          <cell r="E12" t="str">
            <v>Tiền Việt Nam</v>
          </cell>
          <cell r="F12">
            <v>64228</v>
          </cell>
          <cell r="G12">
            <v>1111</v>
          </cell>
          <cell r="L12">
            <v>15200</v>
          </cell>
          <cell r="N12" t="str">
            <v>Nguyễn Văn A</v>
          </cell>
          <cell r="P12" t="str">
            <v>Nhân viên công ty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B13" t="str">
            <v>T02</v>
          </cell>
          <cell r="C13">
            <v>39239</v>
          </cell>
          <cell r="D13" t="str">
            <v>Rút tiền gửi ngân hàng nhập quỹ tiền mặt</v>
          </cell>
          <cell r="E13" t="str">
            <v>Tiền Việt Nam</v>
          </cell>
          <cell r="F13">
            <v>1111</v>
          </cell>
          <cell r="G13">
            <v>1121</v>
          </cell>
          <cell r="L13">
            <v>10000000</v>
          </cell>
          <cell r="M13">
            <v>50</v>
          </cell>
          <cell r="N13" t="str">
            <v>Nguyễn Văn A</v>
          </cell>
          <cell r="P13" t="str">
            <v>Nhân viên công ty</v>
          </cell>
          <cell r="R13" t="str">
            <v>Biên nhận tiền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B14" t="str">
            <v>C04</v>
          </cell>
          <cell r="C14">
            <v>39270</v>
          </cell>
          <cell r="D14" t="str">
            <v>Mua nguyên liệu nhập kho</v>
          </cell>
          <cell r="E14" t="str">
            <v>Tiền Việt Nam</v>
          </cell>
          <cell r="F14">
            <v>152</v>
          </cell>
          <cell r="G14">
            <v>1111</v>
          </cell>
          <cell r="L14">
            <v>10000000</v>
          </cell>
          <cell r="N14" t="str">
            <v>Phạm A</v>
          </cell>
          <cell r="O14" t="str">
            <v>Cty TNHH Hoàng Cầu</v>
          </cell>
          <cell r="P14" t="str">
            <v>Nhân viên công ty</v>
          </cell>
          <cell r="Q14">
            <v>2</v>
          </cell>
          <cell r="S14" t="str">
            <v>CB/2007N</v>
          </cell>
          <cell r="T14" t="str">
            <v>21110</v>
          </cell>
          <cell r="U14">
            <v>39270</v>
          </cell>
          <cell r="V14" t="str">
            <v>0301000108</v>
          </cell>
          <cell r="W14" t="str">
            <v>Cát</v>
          </cell>
          <cell r="X14">
            <v>1000000</v>
          </cell>
          <cell r="Y14">
            <v>50000</v>
          </cell>
          <cell r="Z14">
            <v>0.05</v>
          </cell>
          <cell r="AA14" t="str">
            <v>V</v>
          </cell>
          <cell r="AB14">
            <v>500000</v>
          </cell>
          <cell r="AC14">
            <v>0</v>
          </cell>
          <cell r="AD14">
            <v>50000</v>
          </cell>
          <cell r="AE14">
            <v>50000</v>
          </cell>
          <cell r="AF14">
            <v>0</v>
          </cell>
          <cell r="AG14">
            <v>1</v>
          </cell>
          <cell r="AH14">
            <v>1</v>
          </cell>
          <cell r="AI14">
            <v>0</v>
          </cell>
        </row>
        <row r="15">
          <cell r="B15" t="str">
            <v>C04</v>
          </cell>
          <cell r="C15">
            <v>39270</v>
          </cell>
          <cell r="D15" t="str">
            <v>Thuế GTGT tiền mua nguyên liệu</v>
          </cell>
          <cell r="E15" t="str">
            <v>Tiền Việt Nam</v>
          </cell>
          <cell r="F15">
            <v>1331</v>
          </cell>
          <cell r="G15">
            <v>1111</v>
          </cell>
          <cell r="L15">
            <v>500000</v>
          </cell>
          <cell r="AB15">
            <v>0</v>
          </cell>
          <cell r="AC15">
            <v>500000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B16" t="str">
            <v>C05</v>
          </cell>
          <cell r="C16">
            <v>39302</v>
          </cell>
          <cell r="D16" t="str">
            <v>Mua hàng hóa nhập kho</v>
          </cell>
          <cell r="E16" t="str">
            <v>Tiền Việt Nam</v>
          </cell>
          <cell r="F16">
            <v>156</v>
          </cell>
          <cell r="G16">
            <v>1111</v>
          </cell>
          <cell r="L16">
            <v>2000000</v>
          </cell>
          <cell r="N16" t="str">
            <v>Lê Mão</v>
          </cell>
          <cell r="O16" t="str">
            <v>Cty TNHH BCD</v>
          </cell>
          <cell r="P16" t="str">
            <v>Nhân viên công ty</v>
          </cell>
          <cell r="Q16">
            <v>2</v>
          </cell>
          <cell r="S16" t="str">
            <v>CB/2007N</v>
          </cell>
          <cell r="T16" t="str">
            <v>20034</v>
          </cell>
          <cell r="U16">
            <v>39302</v>
          </cell>
          <cell r="V16" t="str">
            <v>0301347537</v>
          </cell>
          <cell r="W16" t="str">
            <v>Hàng hóa</v>
          </cell>
          <cell r="X16">
            <v>2000000</v>
          </cell>
          <cell r="Y16">
            <v>200000</v>
          </cell>
          <cell r="Z16">
            <v>0.1</v>
          </cell>
          <cell r="AA16" t="str">
            <v>V</v>
          </cell>
          <cell r="AB16">
            <v>200000</v>
          </cell>
          <cell r="AC16">
            <v>0</v>
          </cell>
          <cell r="AD16">
            <v>200000</v>
          </cell>
          <cell r="AE16">
            <v>200000</v>
          </cell>
          <cell r="AF16">
            <v>0</v>
          </cell>
          <cell r="AG16">
            <v>1</v>
          </cell>
          <cell r="AH16">
            <v>1</v>
          </cell>
          <cell r="AI16">
            <v>0</v>
          </cell>
        </row>
        <row r="17">
          <cell r="B17" t="str">
            <v>C05</v>
          </cell>
          <cell r="C17">
            <v>39302</v>
          </cell>
          <cell r="D17" t="str">
            <v>Thuế GTGT</v>
          </cell>
          <cell r="E17" t="str">
            <v>Tiền Việt Nam</v>
          </cell>
          <cell r="F17">
            <v>1331</v>
          </cell>
          <cell r="G17">
            <v>1111</v>
          </cell>
          <cell r="L17">
            <v>200000</v>
          </cell>
          <cell r="AB17">
            <v>0</v>
          </cell>
          <cell r="AC17">
            <v>200000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B18" t="str">
            <v>T03</v>
          </cell>
          <cell r="C18">
            <v>39334</v>
          </cell>
          <cell r="D18" t="str">
            <v>Thu tiền bán hàng</v>
          </cell>
          <cell r="E18" t="str">
            <v>Doanh thu bán hàng hóa</v>
          </cell>
          <cell r="F18">
            <v>1111</v>
          </cell>
          <cell r="G18">
            <v>5111</v>
          </cell>
          <cell r="L18">
            <v>5000000</v>
          </cell>
          <cell r="N18" t="str">
            <v>Ngô A</v>
          </cell>
          <cell r="O18" t="str">
            <v>Cty CP BC</v>
          </cell>
          <cell r="P18" t="str">
            <v>Nhân viên</v>
          </cell>
          <cell r="Q18">
            <v>2</v>
          </cell>
          <cell r="S18" t="str">
            <v>BC/2007N</v>
          </cell>
          <cell r="T18" t="str">
            <v>2004</v>
          </cell>
          <cell r="U18">
            <v>39334</v>
          </cell>
          <cell r="V18" t="str">
            <v>0301000800</v>
          </cell>
          <cell r="W18" t="str">
            <v>Hàng hóa</v>
          </cell>
          <cell r="X18">
            <v>5000000</v>
          </cell>
          <cell r="Y18">
            <v>500000</v>
          </cell>
          <cell r="Z18">
            <v>0.1</v>
          </cell>
          <cell r="AA18" t="str">
            <v>R</v>
          </cell>
          <cell r="AB18">
            <v>500000</v>
          </cell>
          <cell r="AC18">
            <v>0</v>
          </cell>
          <cell r="AD18">
            <v>500000</v>
          </cell>
          <cell r="AE18">
            <v>0</v>
          </cell>
          <cell r="AF18">
            <v>500000</v>
          </cell>
          <cell r="AG18">
            <v>1</v>
          </cell>
          <cell r="AH18">
            <v>0</v>
          </cell>
          <cell r="AI18">
            <v>1</v>
          </cell>
        </row>
        <row r="19">
          <cell r="B19" t="str">
            <v>T03</v>
          </cell>
          <cell r="C19">
            <v>39334</v>
          </cell>
          <cell r="D19" t="str">
            <v>Thuế GTGT</v>
          </cell>
          <cell r="E19" t="str">
            <v>Thuế GTGT đầu ra</v>
          </cell>
          <cell r="F19">
            <v>1111</v>
          </cell>
          <cell r="G19">
            <v>33311</v>
          </cell>
          <cell r="L19">
            <v>500000</v>
          </cell>
          <cell r="AB19">
            <v>0</v>
          </cell>
          <cell r="AC19">
            <v>500000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B20" t="str">
            <v>T04</v>
          </cell>
          <cell r="C20">
            <v>39356</v>
          </cell>
          <cell r="D20" t="str">
            <v>Thu tiền thanh lý TSCĐ</v>
          </cell>
          <cell r="E20" t="str">
            <v>Thu nhập khác</v>
          </cell>
          <cell r="F20">
            <v>1111</v>
          </cell>
          <cell r="G20">
            <v>711</v>
          </cell>
          <cell r="L20">
            <v>10000000</v>
          </cell>
          <cell r="N20" t="str">
            <v>Lê B</v>
          </cell>
          <cell r="O20" t="str">
            <v>Cty TNHH ABC</v>
          </cell>
          <cell r="P20" t="str">
            <v>Nhân viên</v>
          </cell>
          <cell r="Q20">
            <v>2</v>
          </cell>
          <cell r="S20" t="str">
            <v>AG/2007N</v>
          </cell>
          <cell r="T20" t="str">
            <v>0006</v>
          </cell>
          <cell r="U20">
            <v>39356</v>
          </cell>
          <cell r="V20" t="str">
            <v>0101000070</v>
          </cell>
          <cell r="W20" t="str">
            <v>Máy vi tính</v>
          </cell>
          <cell r="X20">
            <v>10000000</v>
          </cell>
          <cell r="Y20">
            <v>1000000</v>
          </cell>
          <cell r="Z20">
            <v>0.1</v>
          </cell>
          <cell r="AA20" t="str">
            <v>R</v>
          </cell>
          <cell r="AB20">
            <v>1000000</v>
          </cell>
          <cell r="AC20">
            <v>0</v>
          </cell>
          <cell r="AD20">
            <v>1000000</v>
          </cell>
          <cell r="AE20">
            <v>0</v>
          </cell>
          <cell r="AF20">
            <v>1000000</v>
          </cell>
          <cell r="AG20">
            <v>1</v>
          </cell>
          <cell r="AH20">
            <v>0</v>
          </cell>
          <cell r="AI20">
            <v>1</v>
          </cell>
        </row>
        <row r="21">
          <cell r="B21" t="str">
            <v>T04</v>
          </cell>
          <cell r="C21">
            <v>39356</v>
          </cell>
          <cell r="D21" t="str">
            <v xml:space="preserve">Thuế GTGT </v>
          </cell>
          <cell r="E21" t="str">
            <v>Thuế GTGT đầu ra</v>
          </cell>
          <cell r="F21">
            <v>1111</v>
          </cell>
          <cell r="G21">
            <v>33311</v>
          </cell>
          <cell r="L21">
            <v>1000000</v>
          </cell>
          <cell r="AB21">
            <v>0</v>
          </cell>
          <cell r="AC21">
            <v>1000000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B22" t="str">
            <v>C06</v>
          </cell>
          <cell r="C22">
            <v>39397</v>
          </cell>
          <cell r="D22" t="str">
            <v>Mua TSCĐ</v>
          </cell>
          <cell r="E22" t="str">
            <v>Tiền Việt Nam</v>
          </cell>
          <cell r="F22">
            <v>2111</v>
          </cell>
          <cell r="G22">
            <v>1111</v>
          </cell>
          <cell r="L22">
            <v>20000000</v>
          </cell>
          <cell r="N22" t="str">
            <v>Lâm B</v>
          </cell>
          <cell r="O22" t="str">
            <v>Cty CP An Đông</v>
          </cell>
          <cell r="P22" t="str">
            <v>Nhân viên</v>
          </cell>
          <cell r="Q22">
            <v>2</v>
          </cell>
          <cell r="S22" t="str">
            <v>BH/2007N</v>
          </cell>
          <cell r="T22" t="str">
            <v>2007</v>
          </cell>
          <cell r="U22">
            <v>39397</v>
          </cell>
          <cell r="V22" t="str">
            <v>0100100030</v>
          </cell>
          <cell r="W22" t="str">
            <v>Ti vi</v>
          </cell>
          <cell r="X22">
            <v>20000000</v>
          </cell>
          <cell r="Y22">
            <v>2000000</v>
          </cell>
          <cell r="Z22">
            <v>0.1</v>
          </cell>
          <cell r="AA22" t="str">
            <v>V</v>
          </cell>
          <cell r="AB22">
            <v>2000000</v>
          </cell>
          <cell r="AC22">
            <v>0</v>
          </cell>
          <cell r="AD22">
            <v>2000000</v>
          </cell>
          <cell r="AE22">
            <v>2000000</v>
          </cell>
          <cell r="AF22">
            <v>0</v>
          </cell>
          <cell r="AG22">
            <v>1</v>
          </cell>
          <cell r="AH22">
            <v>1</v>
          </cell>
          <cell r="AI22">
            <v>0</v>
          </cell>
        </row>
        <row r="23">
          <cell r="B23" t="str">
            <v>C06</v>
          </cell>
          <cell r="C23">
            <v>39397</v>
          </cell>
          <cell r="D23" t="str">
            <v>Thuế GTGT</v>
          </cell>
          <cell r="E23" t="str">
            <v>Tiền Việt Nam</v>
          </cell>
          <cell r="F23">
            <v>1332</v>
          </cell>
          <cell r="G23">
            <v>1111</v>
          </cell>
          <cell r="L23">
            <v>2000000</v>
          </cell>
          <cell r="AB23">
            <v>0</v>
          </cell>
          <cell r="AC23">
            <v>2000000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</row>
        <row r="24">
          <cell r="B24" t="str">
            <v>C07</v>
          </cell>
          <cell r="C24">
            <v>39428</v>
          </cell>
          <cell r="D24" t="str">
            <v>Thanh toán tiền lương</v>
          </cell>
          <cell r="E24" t="str">
            <v>Tiền Việt Nam</v>
          </cell>
          <cell r="F24">
            <v>334</v>
          </cell>
          <cell r="G24">
            <v>1111</v>
          </cell>
          <cell r="L24">
            <v>1500000</v>
          </cell>
          <cell r="N24" t="str">
            <v>Vương Lan</v>
          </cell>
          <cell r="P24" t="str">
            <v>Nhân viên</v>
          </cell>
          <cell r="Q24">
            <v>1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B25" t="str">
            <v>C08</v>
          </cell>
          <cell r="C25">
            <v>39428</v>
          </cell>
          <cell r="D25" t="str">
            <v>Chi nộp thuế TNDN quý 4/2006</v>
          </cell>
          <cell r="E25" t="str">
            <v>Tiền Việt Nam</v>
          </cell>
          <cell r="F25">
            <v>3334</v>
          </cell>
          <cell r="G25">
            <v>1111</v>
          </cell>
          <cell r="L25">
            <v>1000000</v>
          </cell>
          <cell r="N25" t="str">
            <v>Vương Lan</v>
          </cell>
          <cell r="P25" t="str">
            <v>Nhân viên</v>
          </cell>
          <cell r="Q25">
            <v>1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B26" t="str">
            <v>HD 123</v>
          </cell>
          <cell r="C26">
            <v>39428</v>
          </cell>
          <cell r="D26" t="str">
            <v>Ghi nợ tiền mua đồ nhậu</v>
          </cell>
          <cell r="E26" t="str">
            <v>Phải trả cho người bán</v>
          </cell>
          <cell r="F26">
            <v>156</v>
          </cell>
          <cell r="G26">
            <v>331</v>
          </cell>
          <cell r="I26" t="str">
            <v>CTE</v>
          </cell>
          <cell r="L26">
            <v>1500000</v>
          </cell>
          <cell r="S26" t="str">
            <v>BA/2007N</v>
          </cell>
          <cell r="T26" t="str">
            <v>2001</v>
          </cell>
          <cell r="U26">
            <v>39428</v>
          </cell>
          <cell r="V26" t="str">
            <v>0301000100</v>
          </cell>
          <cell r="W26" t="str">
            <v>Đồ nhậu</v>
          </cell>
          <cell r="X26">
            <v>1500000</v>
          </cell>
          <cell r="Y26">
            <v>150000</v>
          </cell>
          <cell r="Z26">
            <v>0.1</v>
          </cell>
          <cell r="AA26" t="str">
            <v>V</v>
          </cell>
          <cell r="AB26">
            <v>150000</v>
          </cell>
          <cell r="AC26">
            <v>0</v>
          </cell>
          <cell r="AD26">
            <v>150000</v>
          </cell>
          <cell r="AE26">
            <v>150000</v>
          </cell>
          <cell r="AF26">
            <v>0</v>
          </cell>
          <cell r="AG26">
            <v>1</v>
          </cell>
          <cell r="AH26">
            <v>1</v>
          </cell>
          <cell r="AI26">
            <v>0</v>
          </cell>
        </row>
        <row r="27">
          <cell r="B27" t="str">
            <v>HD 123</v>
          </cell>
          <cell r="C27">
            <v>39428</v>
          </cell>
          <cell r="D27" t="str">
            <v>Ghi nợ tiền thuế GTGT mua đồ nhậu</v>
          </cell>
          <cell r="E27" t="str">
            <v>Phải trả cho người bán</v>
          </cell>
          <cell r="F27">
            <v>1331</v>
          </cell>
          <cell r="G27">
            <v>331</v>
          </cell>
          <cell r="I27" t="str">
            <v>CTE</v>
          </cell>
          <cell r="L27">
            <v>150000</v>
          </cell>
          <cell r="AB27">
            <v>0</v>
          </cell>
          <cell r="AC27">
            <v>150000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B28" t="str">
            <v>C09</v>
          </cell>
          <cell r="C28">
            <v>39431</v>
          </cell>
          <cell r="D28" t="str">
            <v>Tạm ứng tiền mua vật cho Anh Tèo</v>
          </cell>
          <cell r="E28" t="str">
            <v>Tiền Việt Nam</v>
          </cell>
          <cell r="F28">
            <v>141</v>
          </cell>
          <cell r="G28">
            <v>1111</v>
          </cell>
          <cell r="H28" t="str">
            <v>CT1</v>
          </cell>
          <cell r="L28">
            <v>5000000</v>
          </cell>
          <cell r="N28" t="str">
            <v>Nguyễn Văn Tèo</v>
          </cell>
          <cell r="P28" t="str">
            <v>Nhân viên công ty</v>
          </cell>
          <cell r="Q28">
            <v>1</v>
          </cell>
          <cell r="R28" t="str">
            <v>Giấy ĐNTU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29">
          <cell r="B29" t="str">
            <v>GS</v>
          </cell>
          <cell r="C29">
            <v>39428</v>
          </cell>
          <cell r="D29" t="str">
            <v>Kết chuyển thuế TNDN quý 4/2006</v>
          </cell>
          <cell r="E29" t="str">
            <v>Thuế thu nhập doanh nghiệp</v>
          </cell>
          <cell r="F29">
            <v>821</v>
          </cell>
          <cell r="G29">
            <v>3334</v>
          </cell>
          <cell r="L29">
            <v>1000000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B30" t="str">
            <v>KC</v>
          </cell>
          <cell r="C30">
            <v>39447</v>
          </cell>
          <cell r="D30" t="str">
            <v>Kết chuyển doanh thu bán hàng</v>
          </cell>
          <cell r="E30" t="str">
            <v>Xác định kết quả kinh doanh</v>
          </cell>
          <cell r="F30">
            <v>5111</v>
          </cell>
          <cell r="G30">
            <v>911</v>
          </cell>
          <cell r="L30">
            <v>6000000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B31" t="str">
            <v>KC</v>
          </cell>
          <cell r="C31">
            <v>39447</v>
          </cell>
          <cell r="D31" t="str">
            <v>Kết chuyển thu nhập khác</v>
          </cell>
          <cell r="E31" t="str">
            <v>Xác định kết quả kinh doanh</v>
          </cell>
          <cell r="F31">
            <v>711</v>
          </cell>
          <cell r="G31">
            <v>911</v>
          </cell>
          <cell r="L31">
            <v>10000000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B32" t="str">
            <v>KC</v>
          </cell>
          <cell r="C32">
            <v>39447</v>
          </cell>
          <cell r="D32" t="str">
            <v>Kết chuyển chi phí thuế TNDN</v>
          </cell>
          <cell r="E32" t="str">
            <v>Chi phí thuế thu nhập doanh nghiệp</v>
          </cell>
          <cell r="F32">
            <v>911</v>
          </cell>
          <cell r="G32">
            <v>821</v>
          </cell>
          <cell r="L32">
            <v>1000000</v>
          </cell>
        </row>
        <row r="33">
          <cell r="B33" t="str">
            <v>KC</v>
          </cell>
          <cell r="C33">
            <v>39447</v>
          </cell>
          <cell r="D33" t="str">
            <v>Kết chuyển chi phí quản lý DN</v>
          </cell>
          <cell r="E33" t="str">
            <v>Chi phí bằng tiền khác</v>
          </cell>
          <cell r="F33">
            <v>911</v>
          </cell>
          <cell r="G33">
            <v>64228</v>
          </cell>
          <cell r="L33">
            <v>23015200</v>
          </cell>
        </row>
        <row r="34">
          <cell r="B34" t="str">
            <v>KC</v>
          </cell>
          <cell r="C34">
            <v>39447</v>
          </cell>
          <cell r="D34" t="str">
            <v>Kết chuyển lỗ</v>
          </cell>
          <cell r="E34" t="str">
            <v>Xác định kết quả kinh doanh</v>
          </cell>
          <cell r="F34">
            <v>4212</v>
          </cell>
          <cell r="G34">
            <v>911</v>
          </cell>
          <cell r="L34">
            <v>8015200</v>
          </cell>
        </row>
        <row r="35">
          <cell r="E35" t="str">
            <v/>
          </cell>
        </row>
        <row r="36">
          <cell r="E36" t="str">
            <v/>
          </cell>
        </row>
        <row r="37">
          <cell r="E37" t="str">
            <v/>
          </cell>
        </row>
        <row r="38">
          <cell r="E38" t="str">
            <v/>
          </cell>
        </row>
        <row r="39">
          <cell r="E39" t="str">
            <v/>
          </cell>
        </row>
        <row r="40">
          <cell r="E40" t="str">
            <v/>
          </cell>
        </row>
        <row r="41">
          <cell r="E41" t="str">
            <v/>
          </cell>
        </row>
        <row r="42">
          <cell r="E42" t="str">
            <v/>
          </cell>
        </row>
        <row r="43">
          <cell r="E43" t="str">
            <v/>
          </cell>
        </row>
        <row r="44">
          <cell r="E44" t="str">
            <v/>
          </cell>
        </row>
        <row r="45">
          <cell r="E45" t="str">
            <v/>
          </cell>
        </row>
        <row r="46">
          <cell r="E46" t="str">
            <v/>
          </cell>
        </row>
        <row r="47">
          <cell r="E47" t="str">
            <v/>
          </cell>
        </row>
        <row r="48">
          <cell r="E48" t="str">
            <v/>
          </cell>
        </row>
        <row r="49">
          <cell r="E49" t="str">
            <v/>
          </cell>
        </row>
        <row r="50">
          <cell r="E50" t="str">
            <v/>
          </cell>
        </row>
        <row r="51">
          <cell r="E51" t="str">
            <v/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</row>
        <row r="52">
          <cell r="E52" t="str">
            <v/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</row>
        <row r="53">
          <cell r="E53" t="str">
            <v/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</row>
        <row r="54">
          <cell r="E54" t="str">
            <v/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</row>
        <row r="55">
          <cell r="E55" t="str">
            <v/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</row>
        <row r="56">
          <cell r="E56" t="str">
            <v/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</row>
        <row r="57">
          <cell r="E57" t="str">
            <v/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</row>
        <row r="58">
          <cell r="E58" t="str">
            <v/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</row>
        <row r="59">
          <cell r="E59" t="str">
            <v/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</row>
        <row r="60">
          <cell r="E60" t="str">
            <v/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</row>
        <row r="61">
          <cell r="E61" t="str">
            <v/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</row>
        <row r="62">
          <cell r="E62" t="str">
            <v/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</row>
        <row r="63">
          <cell r="E63" t="str">
            <v/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</row>
        <row r="64">
          <cell r="E64" t="str">
            <v/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</row>
        <row r="65">
          <cell r="E65" t="str">
            <v/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</row>
        <row r="66">
          <cell r="E66" t="str">
            <v/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</row>
        <row r="67">
          <cell r="E67" t="str">
            <v/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</row>
        <row r="68">
          <cell r="E68" t="str">
            <v/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</row>
        <row r="69">
          <cell r="E69" t="str">
            <v/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</row>
        <row r="70">
          <cell r="E70" t="str">
            <v/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</row>
        <row r="71">
          <cell r="E71" t="str">
            <v/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</row>
        <row r="72">
          <cell r="E72" t="str">
            <v/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</row>
        <row r="73">
          <cell r="E73" t="str">
            <v/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</row>
        <row r="74">
          <cell r="E74" t="str">
            <v/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</row>
        <row r="75">
          <cell r="E75" t="str">
            <v/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</row>
        <row r="76">
          <cell r="E76" t="str">
            <v/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</row>
        <row r="77">
          <cell r="E77" t="str">
            <v/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</row>
        <row r="78">
          <cell r="E78" t="str">
            <v/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</row>
        <row r="79">
          <cell r="E79" t="str">
            <v/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</row>
        <row r="80">
          <cell r="E80" t="str">
            <v/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</row>
        <row r="81">
          <cell r="E81" t="str">
            <v/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</row>
        <row r="82">
          <cell r="E82" t="str">
            <v/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</row>
        <row r="83">
          <cell r="E83" t="str">
            <v/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</row>
        <row r="84">
          <cell r="E84" t="str">
            <v/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</row>
        <row r="85">
          <cell r="E85" t="str">
            <v/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</row>
        <row r="86">
          <cell r="E86" t="str">
            <v/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</row>
        <row r="87">
          <cell r="E87" t="str">
            <v/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</row>
        <row r="88">
          <cell r="E88" t="str">
            <v/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</row>
        <row r="89">
          <cell r="E89" t="str">
            <v/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</row>
        <row r="90">
          <cell r="E90" t="str">
            <v/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</row>
        <row r="91">
          <cell r="E91" t="str">
            <v/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</row>
        <row r="92">
          <cell r="E92" t="str">
            <v/>
          </cell>
          <cell r="AB92">
            <v>6100000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Ctgs9"/>
    </sheetNames>
    <definedNames>
      <definedName name="Dr_Co_TK"/>
      <definedName name="Dr_No_TK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Ctkt1"/>
    </sheetNames>
    <definedNames>
      <definedName name="Dr_Nd1_Chtu"/>
      <definedName name="Txt_Hdon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tgs4"/>
    </sheetNames>
    <definedNames>
      <definedName name="Dr_Nhom_chung_tu"/>
      <definedName name="Dr_Taikh_Co"/>
      <definedName name="Dr_Taikh_No"/>
      <definedName name="OK_Chtu_goc"/>
      <definedName name="Xoa_dong_cuoi"/>
    </defined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tgs3"/>
    </sheetNames>
    <definedNames>
      <definedName name="Field_C2_Change"/>
      <definedName name="Field_Chon_Change"/>
      <definedName name="Field_Cotlon_change"/>
      <definedName name="Loai_Chtu_change"/>
      <definedName name="Muc_change"/>
      <definedName name="NoiDung_1_change"/>
      <definedName name="OK_Khung_chon_thke"/>
      <definedName name="OK_Loc_Ctgs"/>
      <definedName name="OK_nhap_chtu_goc"/>
      <definedName name="OK_Thong_bao_chtu_cuoi"/>
      <definedName name="OK_Trich_chtu_1_Don_vi"/>
      <definedName name="Taikh_Co_change"/>
      <definedName name="Taikh_No_change"/>
      <definedName name="Xoa_dg_cuoi_chtu_ghi_so"/>
    </defined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Ctgs5"/>
    </sheetNames>
    <definedNames>
      <definedName name="List_nguon"/>
    </defined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ds"/>
    </sheetNames>
    <sheetDataSet>
      <sheetData sheetId="0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Ctgs7"/>
    </sheetNames>
    <definedNames>
      <definedName name="Loai_ngte_change"/>
      <definedName name="ModM.Field_C2_Change"/>
      <definedName name="ModM.Field_Chon_Change"/>
      <definedName name="ModM.Field_Cotlon_change"/>
      <definedName name="ModM.Muc_change"/>
      <definedName name="ModM.OK_Khung_chon_thke"/>
      <definedName name="ModM.OK_Thong_bao_chtu_cuoi"/>
      <definedName name="ModP.Loai_Chtu_change"/>
      <definedName name="ModP.OK_Loc_Ctgs"/>
      <definedName name="ModP.OK_nhap_chtu_goc"/>
      <definedName name="ModP.OK_Trich_1tk_1dv"/>
      <definedName name="ModP.OK_Trich_chtu_1_Don_vi"/>
      <definedName name="ModP.Taikh_Co_change"/>
      <definedName name="ModP.Taikh_No_change"/>
      <definedName name="ModP.Xoa_dg_cuoi_chtu_ghi_so"/>
      <definedName name="OK_Chitiet_VNÑ_1_tieukh_co_Ngte_chua_DCTG"/>
    </defined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NHATKY"/>
      <sheetName val="TONQUY"/>
      <sheetName val="SOCAI"/>
      <sheetName val="MATK"/>
      <sheetName val="CANDOI"/>
      <sheetName val="CDKT"/>
      <sheetName val="KQKD"/>
      <sheetName val="TKHAI"/>
    </sheetNames>
    <sheetDataSet>
      <sheetData sheetId="0">
        <row r="7">
          <cell r="E7">
            <v>6423</v>
          </cell>
          <cell r="F7">
            <v>1111</v>
          </cell>
          <cell r="G7">
            <v>417000</v>
          </cell>
          <cell r="H7">
            <v>417000</v>
          </cell>
        </row>
        <row r="8">
          <cell r="E8">
            <v>64299</v>
          </cell>
          <cell r="F8">
            <v>1111</v>
          </cell>
          <cell r="G8">
            <v>120000</v>
          </cell>
          <cell r="H8">
            <v>120000</v>
          </cell>
        </row>
        <row r="9">
          <cell r="E9">
            <v>331</v>
          </cell>
          <cell r="F9">
            <v>1111</v>
          </cell>
          <cell r="G9">
            <v>198000000</v>
          </cell>
          <cell r="H9">
            <v>198000000</v>
          </cell>
        </row>
        <row r="10">
          <cell r="E10">
            <v>6423</v>
          </cell>
          <cell r="F10">
            <v>1111</v>
          </cell>
          <cell r="G10">
            <v>76000</v>
          </cell>
          <cell r="H10">
            <v>76000</v>
          </cell>
        </row>
        <row r="11">
          <cell r="E11">
            <v>64294</v>
          </cell>
          <cell r="F11">
            <v>1111</v>
          </cell>
          <cell r="G11">
            <v>35000</v>
          </cell>
          <cell r="H11">
            <v>35000</v>
          </cell>
        </row>
        <row r="12">
          <cell r="E12">
            <v>331</v>
          </cell>
          <cell r="F12">
            <v>1111</v>
          </cell>
          <cell r="G12">
            <v>127000000</v>
          </cell>
          <cell r="H12">
            <v>127000000</v>
          </cell>
        </row>
        <row r="13">
          <cell r="E13">
            <v>64293</v>
          </cell>
          <cell r="F13">
            <v>1111</v>
          </cell>
          <cell r="G13">
            <v>50000</v>
          </cell>
          <cell r="H13">
            <v>50000</v>
          </cell>
        </row>
        <row r="14">
          <cell r="E14">
            <v>64290</v>
          </cell>
          <cell r="F14">
            <v>1111</v>
          </cell>
          <cell r="G14">
            <v>3000000</v>
          </cell>
          <cell r="H14">
            <v>3000000</v>
          </cell>
        </row>
        <row r="15">
          <cell r="E15">
            <v>131</v>
          </cell>
          <cell r="F15">
            <v>33311</v>
          </cell>
          <cell r="G15">
            <v>173790</v>
          </cell>
          <cell r="H15">
            <v>173790</v>
          </cell>
        </row>
        <row r="16">
          <cell r="E16">
            <v>64299</v>
          </cell>
          <cell r="F16">
            <v>1111</v>
          </cell>
          <cell r="G16">
            <v>129500</v>
          </cell>
          <cell r="H16">
            <v>129500</v>
          </cell>
        </row>
        <row r="17">
          <cell r="E17">
            <v>1562</v>
          </cell>
          <cell r="F17">
            <v>1111</v>
          </cell>
          <cell r="G17">
            <v>855000</v>
          </cell>
          <cell r="H17">
            <v>855000</v>
          </cell>
        </row>
        <row r="18">
          <cell r="E18">
            <v>1333</v>
          </cell>
          <cell r="F18">
            <v>1111</v>
          </cell>
          <cell r="G18">
            <v>33000</v>
          </cell>
          <cell r="H18">
            <v>33000</v>
          </cell>
        </row>
        <row r="19">
          <cell r="E19">
            <v>6423</v>
          </cell>
          <cell r="F19">
            <v>1111</v>
          </cell>
          <cell r="G19">
            <v>768000</v>
          </cell>
          <cell r="H19">
            <v>768000</v>
          </cell>
        </row>
        <row r="20">
          <cell r="E20">
            <v>1562</v>
          </cell>
          <cell r="F20">
            <v>1111</v>
          </cell>
          <cell r="G20">
            <v>1432804</v>
          </cell>
          <cell r="H20">
            <v>1432804</v>
          </cell>
        </row>
        <row r="21">
          <cell r="E21">
            <v>1333</v>
          </cell>
          <cell r="F21">
            <v>1111</v>
          </cell>
          <cell r="G21">
            <v>49387</v>
          </cell>
          <cell r="H21">
            <v>49387</v>
          </cell>
        </row>
        <row r="22">
          <cell r="E22">
            <v>1333</v>
          </cell>
          <cell r="F22">
            <v>1111</v>
          </cell>
          <cell r="G22">
            <v>13894</v>
          </cell>
          <cell r="H22">
            <v>13894</v>
          </cell>
        </row>
        <row r="23">
          <cell r="E23">
            <v>1111</v>
          </cell>
          <cell r="F23">
            <v>131</v>
          </cell>
          <cell r="G23">
            <v>1911690</v>
          </cell>
          <cell r="H23">
            <v>1911690</v>
          </cell>
        </row>
        <row r="24">
          <cell r="E24">
            <v>3333</v>
          </cell>
          <cell r="F24">
            <v>1111</v>
          </cell>
          <cell r="G24">
            <v>1030933</v>
          </cell>
          <cell r="H24">
            <v>1030933</v>
          </cell>
        </row>
        <row r="25">
          <cell r="E25">
            <v>331</v>
          </cell>
          <cell r="F25">
            <v>1111</v>
          </cell>
          <cell r="G25">
            <v>58000000</v>
          </cell>
          <cell r="H25">
            <v>58000000</v>
          </cell>
        </row>
        <row r="26">
          <cell r="E26">
            <v>6418</v>
          </cell>
          <cell r="F26">
            <v>1111</v>
          </cell>
          <cell r="G26">
            <v>31000</v>
          </cell>
          <cell r="H26">
            <v>31000</v>
          </cell>
        </row>
        <row r="27">
          <cell r="E27">
            <v>1331</v>
          </cell>
          <cell r="F27">
            <v>1111</v>
          </cell>
          <cell r="G27">
            <v>3100</v>
          </cell>
          <cell r="H27">
            <v>3100</v>
          </cell>
        </row>
        <row r="28">
          <cell r="E28">
            <v>131</v>
          </cell>
          <cell r="F28">
            <v>5111</v>
          </cell>
          <cell r="G28">
            <v>1737900</v>
          </cell>
          <cell r="H28">
            <v>1737900</v>
          </cell>
        </row>
        <row r="29">
          <cell r="E29">
            <v>6423</v>
          </cell>
          <cell r="F29">
            <v>1111</v>
          </cell>
          <cell r="G29">
            <v>11000</v>
          </cell>
          <cell r="H29">
            <v>11000</v>
          </cell>
        </row>
        <row r="30">
          <cell r="E30">
            <v>6415</v>
          </cell>
          <cell r="F30">
            <v>1111</v>
          </cell>
          <cell r="G30">
            <v>6363636</v>
          </cell>
          <cell r="H30">
            <v>6363636</v>
          </cell>
        </row>
        <row r="31">
          <cell r="E31">
            <v>1331</v>
          </cell>
          <cell r="F31">
            <v>1111</v>
          </cell>
          <cell r="G31">
            <v>636364</v>
          </cell>
          <cell r="H31">
            <v>636364</v>
          </cell>
        </row>
        <row r="32">
          <cell r="E32">
            <v>3333</v>
          </cell>
          <cell r="F32">
            <v>1111</v>
          </cell>
          <cell r="G32">
            <v>100334533</v>
          </cell>
          <cell r="H32">
            <v>100334533</v>
          </cell>
        </row>
        <row r="33">
          <cell r="E33">
            <v>1111</v>
          </cell>
          <cell r="F33">
            <v>1121</v>
          </cell>
          <cell r="G33">
            <v>35000000</v>
          </cell>
          <cell r="H33">
            <v>35000000</v>
          </cell>
        </row>
        <row r="34">
          <cell r="E34">
            <v>131</v>
          </cell>
          <cell r="F34">
            <v>5111</v>
          </cell>
          <cell r="G34">
            <v>6793596</v>
          </cell>
          <cell r="H34">
            <v>6793596</v>
          </cell>
        </row>
        <row r="35">
          <cell r="E35">
            <v>131</v>
          </cell>
          <cell r="F35">
            <v>33311</v>
          </cell>
          <cell r="G35">
            <v>679360</v>
          </cell>
          <cell r="H35">
            <v>679360</v>
          </cell>
        </row>
        <row r="36">
          <cell r="E36">
            <v>131</v>
          </cell>
          <cell r="F36">
            <v>5111</v>
          </cell>
          <cell r="G36">
            <v>5302240</v>
          </cell>
          <cell r="H36">
            <v>5302240</v>
          </cell>
        </row>
        <row r="37">
          <cell r="E37">
            <v>131</v>
          </cell>
          <cell r="F37">
            <v>33311</v>
          </cell>
          <cell r="G37">
            <v>530224</v>
          </cell>
          <cell r="H37">
            <v>530224</v>
          </cell>
        </row>
        <row r="38">
          <cell r="E38">
            <v>131</v>
          </cell>
          <cell r="F38">
            <v>5111</v>
          </cell>
          <cell r="G38">
            <v>10200832</v>
          </cell>
          <cell r="H38">
            <v>10200832</v>
          </cell>
        </row>
        <row r="39">
          <cell r="E39">
            <v>131</v>
          </cell>
          <cell r="F39">
            <v>33311</v>
          </cell>
          <cell r="G39">
            <v>1020083</v>
          </cell>
          <cell r="H39">
            <v>1020083</v>
          </cell>
        </row>
        <row r="40">
          <cell r="E40">
            <v>131</v>
          </cell>
          <cell r="F40">
            <v>5111</v>
          </cell>
          <cell r="G40">
            <v>8952427</v>
          </cell>
          <cell r="H40">
            <v>8952427</v>
          </cell>
        </row>
        <row r="41">
          <cell r="E41">
            <v>131</v>
          </cell>
          <cell r="F41">
            <v>33311</v>
          </cell>
          <cell r="G41">
            <v>895242</v>
          </cell>
          <cell r="H41">
            <v>895242</v>
          </cell>
        </row>
        <row r="42">
          <cell r="E42">
            <v>6418</v>
          </cell>
          <cell r="F42">
            <v>1111</v>
          </cell>
          <cell r="G42">
            <v>20000</v>
          </cell>
          <cell r="H42">
            <v>20000</v>
          </cell>
        </row>
        <row r="43">
          <cell r="E43">
            <v>1331</v>
          </cell>
          <cell r="F43">
            <v>1111</v>
          </cell>
          <cell r="G43">
            <v>2000</v>
          </cell>
          <cell r="H43">
            <v>2000</v>
          </cell>
        </row>
        <row r="44">
          <cell r="E44">
            <v>64295</v>
          </cell>
          <cell r="F44">
            <v>1111</v>
          </cell>
          <cell r="G44">
            <v>999987</v>
          </cell>
          <cell r="H44">
            <v>999987</v>
          </cell>
        </row>
        <row r="45">
          <cell r="E45">
            <v>6418</v>
          </cell>
          <cell r="F45">
            <v>1111</v>
          </cell>
          <cell r="G45">
            <v>5000</v>
          </cell>
          <cell r="H45">
            <v>5000</v>
          </cell>
        </row>
        <row r="46">
          <cell r="E46">
            <v>1331</v>
          </cell>
          <cell r="F46">
            <v>1111</v>
          </cell>
          <cell r="G46">
            <v>500</v>
          </cell>
          <cell r="H46">
            <v>500</v>
          </cell>
        </row>
        <row r="47">
          <cell r="E47">
            <v>1331</v>
          </cell>
          <cell r="F47">
            <v>1111</v>
          </cell>
          <cell r="G47">
            <v>29300</v>
          </cell>
          <cell r="H47">
            <v>29300</v>
          </cell>
        </row>
        <row r="48">
          <cell r="E48">
            <v>6417</v>
          </cell>
          <cell r="F48">
            <v>1111</v>
          </cell>
          <cell r="G48">
            <v>255476</v>
          </cell>
          <cell r="H48">
            <v>255476</v>
          </cell>
        </row>
        <row r="49">
          <cell r="E49">
            <v>1331</v>
          </cell>
          <cell r="F49">
            <v>1111</v>
          </cell>
          <cell r="G49">
            <v>9524</v>
          </cell>
          <cell r="H49">
            <v>9524</v>
          </cell>
        </row>
        <row r="50">
          <cell r="E50">
            <v>1111</v>
          </cell>
          <cell r="F50">
            <v>5111</v>
          </cell>
          <cell r="G50">
            <v>16000000</v>
          </cell>
          <cell r="H50">
            <v>16000000</v>
          </cell>
        </row>
        <row r="51">
          <cell r="E51">
            <v>1111</v>
          </cell>
          <cell r="F51">
            <v>33311</v>
          </cell>
          <cell r="G51">
            <v>1600000</v>
          </cell>
          <cell r="H51">
            <v>1600000</v>
          </cell>
        </row>
        <row r="52">
          <cell r="E52">
            <v>1111</v>
          </cell>
          <cell r="F52">
            <v>5111</v>
          </cell>
          <cell r="G52">
            <v>16000000</v>
          </cell>
          <cell r="H52">
            <v>16000000</v>
          </cell>
        </row>
        <row r="53">
          <cell r="E53">
            <v>1111</v>
          </cell>
          <cell r="F53">
            <v>33311</v>
          </cell>
          <cell r="G53">
            <v>1600000</v>
          </cell>
          <cell r="H53">
            <v>1600000</v>
          </cell>
        </row>
        <row r="54">
          <cell r="E54">
            <v>131</v>
          </cell>
          <cell r="F54">
            <v>5111</v>
          </cell>
          <cell r="G54">
            <v>33260000</v>
          </cell>
          <cell r="H54">
            <v>33260000</v>
          </cell>
        </row>
        <row r="55">
          <cell r="E55">
            <v>131</v>
          </cell>
          <cell r="F55">
            <v>33311</v>
          </cell>
          <cell r="G55">
            <v>3326000</v>
          </cell>
          <cell r="H55">
            <v>3326000</v>
          </cell>
        </row>
        <row r="56">
          <cell r="E56">
            <v>131</v>
          </cell>
          <cell r="F56">
            <v>5111</v>
          </cell>
          <cell r="G56">
            <v>9477890</v>
          </cell>
          <cell r="H56">
            <v>9477890</v>
          </cell>
        </row>
        <row r="57">
          <cell r="E57">
            <v>131</v>
          </cell>
          <cell r="F57">
            <v>33311</v>
          </cell>
          <cell r="G57">
            <v>947789</v>
          </cell>
          <cell r="H57">
            <v>947789</v>
          </cell>
        </row>
        <row r="58">
          <cell r="E58">
            <v>6418</v>
          </cell>
          <cell r="F58">
            <v>1111</v>
          </cell>
          <cell r="G58">
            <v>26000</v>
          </cell>
          <cell r="H58">
            <v>26000</v>
          </cell>
        </row>
        <row r="59">
          <cell r="E59">
            <v>6418</v>
          </cell>
          <cell r="F59">
            <v>1111</v>
          </cell>
          <cell r="G59">
            <v>35000</v>
          </cell>
          <cell r="H59">
            <v>35000</v>
          </cell>
        </row>
        <row r="60">
          <cell r="E60">
            <v>6418</v>
          </cell>
          <cell r="F60">
            <v>1111</v>
          </cell>
          <cell r="G60">
            <v>40000</v>
          </cell>
          <cell r="H60">
            <v>40000</v>
          </cell>
        </row>
        <row r="61">
          <cell r="E61">
            <v>64299</v>
          </cell>
          <cell r="F61">
            <v>1111</v>
          </cell>
          <cell r="G61">
            <v>2400000</v>
          </cell>
          <cell r="H61">
            <v>2400000</v>
          </cell>
        </row>
        <row r="62">
          <cell r="E62">
            <v>331</v>
          </cell>
          <cell r="F62">
            <v>1111</v>
          </cell>
          <cell r="G62">
            <v>26200000</v>
          </cell>
          <cell r="H62">
            <v>26200000</v>
          </cell>
        </row>
        <row r="63">
          <cell r="E63">
            <v>3334</v>
          </cell>
          <cell r="F63">
            <v>1111</v>
          </cell>
          <cell r="G63">
            <v>11491000</v>
          </cell>
          <cell r="H63">
            <v>11491000</v>
          </cell>
        </row>
        <row r="64">
          <cell r="E64">
            <v>33311</v>
          </cell>
          <cell r="F64">
            <v>1111</v>
          </cell>
          <cell r="G64">
            <v>16253000</v>
          </cell>
          <cell r="H64">
            <v>16253000</v>
          </cell>
        </row>
        <row r="65">
          <cell r="E65">
            <v>6418</v>
          </cell>
          <cell r="F65">
            <v>1111</v>
          </cell>
          <cell r="G65">
            <v>26750</v>
          </cell>
          <cell r="H65">
            <v>26750</v>
          </cell>
        </row>
        <row r="66">
          <cell r="E66">
            <v>1331</v>
          </cell>
          <cell r="F66">
            <v>1111</v>
          </cell>
          <cell r="G66">
            <v>750</v>
          </cell>
          <cell r="H66">
            <v>750</v>
          </cell>
        </row>
        <row r="67">
          <cell r="E67">
            <v>6428</v>
          </cell>
          <cell r="F67">
            <v>1111</v>
          </cell>
          <cell r="G67">
            <v>480000</v>
          </cell>
          <cell r="H67">
            <v>480000</v>
          </cell>
        </row>
        <row r="68">
          <cell r="E68">
            <v>64298</v>
          </cell>
          <cell r="F68">
            <v>1111</v>
          </cell>
          <cell r="G68">
            <v>293000</v>
          </cell>
          <cell r="H68">
            <v>293000</v>
          </cell>
        </row>
        <row r="69">
          <cell r="E69">
            <v>331</v>
          </cell>
          <cell r="F69">
            <v>1111</v>
          </cell>
          <cell r="G69">
            <v>135092</v>
          </cell>
          <cell r="H69">
            <v>135092</v>
          </cell>
        </row>
        <row r="70">
          <cell r="E70">
            <v>1111</v>
          </cell>
          <cell r="F70">
            <v>1121</v>
          </cell>
          <cell r="G70">
            <v>110000000</v>
          </cell>
          <cell r="H70">
            <v>110000000</v>
          </cell>
        </row>
        <row r="71">
          <cell r="E71">
            <v>64291</v>
          </cell>
          <cell r="F71">
            <v>1111</v>
          </cell>
          <cell r="G71">
            <v>844252</v>
          </cell>
          <cell r="H71">
            <v>844252</v>
          </cell>
        </row>
        <row r="72">
          <cell r="E72">
            <v>1331</v>
          </cell>
          <cell r="F72">
            <v>1111</v>
          </cell>
          <cell r="G72">
            <v>84425</v>
          </cell>
          <cell r="H72">
            <v>84425</v>
          </cell>
        </row>
        <row r="73">
          <cell r="E73">
            <v>1111</v>
          </cell>
          <cell r="F73">
            <v>5111</v>
          </cell>
          <cell r="G73">
            <v>22486000</v>
          </cell>
          <cell r="H73">
            <v>22486000</v>
          </cell>
        </row>
        <row r="74">
          <cell r="E74">
            <v>1111</v>
          </cell>
          <cell r="F74">
            <v>33311</v>
          </cell>
          <cell r="G74">
            <v>2248600</v>
          </cell>
          <cell r="H74">
            <v>2248600</v>
          </cell>
        </row>
        <row r="75">
          <cell r="E75">
            <v>6418</v>
          </cell>
          <cell r="F75">
            <v>1111</v>
          </cell>
          <cell r="G75">
            <v>877000</v>
          </cell>
          <cell r="H75">
            <v>877000</v>
          </cell>
        </row>
        <row r="76">
          <cell r="E76">
            <v>6418</v>
          </cell>
          <cell r="F76">
            <v>1111</v>
          </cell>
          <cell r="G76">
            <v>280000</v>
          </cell>
          <cell r="H76">
            <v>280000</v>
          </cell>
        </row>
        <row r="77">
          <cell r="E77">
            <v>1111</v>
          </cell>
          <cell r="F77">
            <v>33311</v>
          </cell>
          <cell r="G77">
            <v>1711200</v>
          </cell>
          <cell r="H77">
            <v>1711200</v>
          </cell>
        </row>
        <row r="78">
          <cell r="E78">
            <v>3111</v>
          </cell>
          <cell r="F78">
            <v>1111</v>
          </cell>
          <cell r="G78">
            <v>130000000</v>
          </cell>
          <cell r="H78">
            <v>130000000</v>
          </cell>
        </row>
        <row r="79">
          <cell r="E79">
            <v>64295</v>
          </cell>
          <cell r="F79">
            <v>1111</v>
          </cell>
          <cell r="G79">
            <v>86500</v>
          </cell>
          <cell r="H79">
            <v>86500</v>
          </cell>
        </row>
        <row r="80">
          <cell r="E80">
            <v>3333</v>
          </cell>
          <cell r="F80">
            <v>1111</v>
          </cell>
          <cell r="G80">
            <v>1724774</v>
          </cell>
          <cell r="H80">
            <v>1724774</v>
          </cell>
        </row>
        <row r="81">
          <cell r="E81">
            <v>6417</v>
          </cell>
          <cell r="F81">
            <v>1111</v>
          </cell>
          <cell r="G81">
            <v>3965965</v>
          </cell>
          <cell r="H81">
            <v>3965965</v>
          </cell>
        </row>
        <row r="82">
          <cell r="E82">
            <v>64292</v>
          </cell>
          <cell r="F82">
            <v>1111</v>
          </cell>
          <cell r="G82">
            <v>2458340</v>
          </cell>
          <cell r="H82">
            <v>2458340</v>
          </cell>
        </row>
        <row r="83">
          <cell r="E83">
            <v>1111</v>
          </cell>
          <cell r="F83">
            <v>5111</v>
          </cell>
          <cell r="G83">
            <v>17112000</v>
          </cell>
          <cell r="H83">
            <v>17112000</v>
          </cell>
        </row>
        <row r="84">
          <cell r="E84">
            <v>6411</v>
          </cell>
          <cell r="F84">
            <v>334</v>
          </cell>
          <cell r="G84">
            <v>15500000</v>
          </cell>
          <cell r="H84">
            <v>15500000</v>
          </cell>
        </row>
        <row r="85">
          <cell r="E85">
            <v>6421</v>
          </cell>
          <cell r="F85">
            <v>334</v>
          </cell>
          <cell r="G85">
            <v>14550000</v>
          </cell>
          <cell r="H85">
            <v>14550000</v>
          </cell>
        </row>
        <row r="86">
          <cell r="E86">
            <v>6424</v>
          </cell>
          <cell r="F86">
            <v>21411</v>
          </cell>
          <cell r="G86">
            <v>623979</v>
          </cell>
          <cell r="H86">
            <v>623979</v>
          </cell>
        </row>
        <row r="87">
          <cell r="E87">
            <v>6424</v>
          </cell>
          <cell r="F87">
            <v>21412</v>
          </cell>
          <cell r="G87">
            <v>484373</v>
          </cell>
          <cell r="H87">
            <v>484373</v>
          </cell>
        </row>
        <row r="88">
          <cell r="E88">
            <v>6424</v>
          </cell>
          <cell r="F88">
            <v>21413</v>
          </cell>
          <cell r="G88">
            <v>882449</v>
          </cell>
          <cell r="H88">
            <v>882449</v>
          </cell>
        </row>
        <row r="89">
          <cell r="E89">
            <v>33311</v>
          </cell>
          <cell r="F89" t="str">
            <v>133DKT</v>
          </cell>
          <cell r="G89">
            <v>14732288</v>
          </cell>
          <cell r="H89">
            <v>14732288</v>
          </cell>
        </row>
        <row r="90">
          <cell r="E90">
            <v>1121</v>
          </cell>
          <cell r="F90">
            <v>131</v>
          </cell>
          <cell r="G90">
            <v>112812641</v>
          </cell>
          <cell r="H90">
            <v>112812641</v>
          </cell>
        </row>
        <row r="91">
          <cell r="E91">
            <v>331</v>
          </cell>
          <cell r="F91">
            <v>1121</v>
          </cell>
          <cell r="G91">
            <v>14765353</v>
          </cell>
          <cell r="H91">
            <v>14765353</v>
          </cell>
        </row>
        <row r="92">
          <cell r="E92">
            <v>331</v>
          </cell>
          <cell r="F92">
            <v>1121</v>
          </cell>
          <cell r="G92">
            <v>97202</v>
          </cell>
          <cell r="H92">
            <v>97202</v>
          </cell>
        </row>
        <row r="93">
          <cell r="E93">
            <v>331</v>
          </cell>
          <cell r="F93">
            <v>1121</v>
          </cell>
          <cell r="G93">
            <v>215654</v>
          </cell>
          <cell r="H93">
            <v>215654</v>
          </cell>
        </row>
        <row r="94">
          <cell r="E94">
            <v>1561</v>
          </cell>
          <cell r="F94">
            <v>331</v>
          </cell>
          <cell r="G94">
            <v>106188720</v>
          </cell>
          <cell r="H94">
            <v>106188720</v>
          </cell>
        </row>
        <row r="95">
          <cell r="E95">
            <v>1561</v>
          </cell>
          <cell r="F95">
            <v>331</v>
          </cell>
          <cell r="G95">
            <v>155295080</v>
          </cell>
          <cell r="H95">
            <v>155295080</v>
          </cell>
        </row>
        <row r="96">
          <cell r="E96">
            <v>1561</v>
          </cell>
          <cell r="F96">
            <v>331</v>
          </cell>
          <cell r="G96">
            <v>7554528</v>
          </cell>
          <cell r="H96">
            <v>7554528</v>
          </cell>
        </row>
        <row r="97">
          <cell r="E97">
            <v>1561</v>
          </cell>
          <cell r="F97">
            <v>331</v>
          </cell>
          <cell r="G97">
            <v>9382062</v>
          </cell>
          <cell r="H97">
            <v>9382062</v>
          </cell>
        </row>
        <row r="98">
          <cell r="E98">
            <v>1561</v>
          </cell>
          <cell r="F98">
            <v>331</v>
          </cell>
          <cell r="G98">
            <v>16695679</v>
          </cell>
          <cell r="H98">
            <v>16695679</v>
          </cell>
        </row>
        <row r="99">
          <cell r="E99">
            <v>1561</v>
          </cell>
          <cell r="F99">
            <v>331</v>
          </cell>
          <cell r="G99">
            <v>2249370</v>
          </cell>
          <cell r="H99">
            <v>2249370</v>
          </cell>
        </row>
        <row r="100">
          <cell r="E100">
            <v>1561</v>
          </cell>
          <cell r="F100">
            <v>331</v>
          </cell>
          <cell r="G100">
            <v>13218520</v>
          </cell>
          <cell r="H100">
            <v>13218520</v>
          </cell>
        </row>
        <row r="101">
          <cell r="E101">
            <v>1561</v>
          </cell>
          <cell r="F101">
            <v>331</v>
          </cell>
          <cell r="G101">
            <v>14429292</v>
          </cell>
          <cell r="H101">
            <v>14429292</v>
          </cell>
        </row>
        <row r="102">
          <cell r="E102">
            <v>5111</v>
          </cell>
          <cell r="F102">
            <v>911</v>
          </cell>
          <cell r="G102">
            <v>147322885</v>
          </cell>
          <cell r="H102">
            <v>147322885</v>
          </cell>
        </row>
        <row r="103">
          <cell r="E103">
            <v>1331</v>
          </cell>
          <cell r="F103">
            <v>331</v>
          </cell>
          <cell r="G103">
            <v>6352945</v>
          </cell>
          <cell r="H103">
            <v>6352945</v>
          </cell>
        </row>
        <row r="104">
          <cell r="E104">
            <v>3338</v>
          </cell>
          <cell r="F104">
            <v>4211</v>
          </cell>
          <cell r="G104">
            <v>959</v>
          </cell>
          <cell r="H104">
            <v>959</v>
          </cell>
        </row>
        <row r="105">
          <cell r="E105">
            <v>4211</v>
          </cell>
          <cell r="F105">
            <v>3333</v>
          </cell>
          <cell r="G105">
            <v>78</v>
          </cell>
          <cell r="H105">
            <v>78</v>
          </cell>
        </row>
        <row r="106">
          <cell r="E106">
            <v>1333</v>
          </cell>
          <cell r="F106">
            <v>33312</v>
          </cell>
          <cell r="G106">
            <v>10618872</v>
          </cell>
          <cell r="H106">
            <v>10618872</v>
          </cell>
        </row>
        <row r="107">
          <cell r="E107">
            <v>1333</v>
          </cell>
          <cell r="F107">
            <v>33312</v>
          </cell>
          <cell r="G107">
            <v>15529508</v>
          </cell>
          <cell r="H107">
            <v>15529508</v>
          </cell>
        </row>
        <row r="108">
          <cell r="E108">
            <v>1562</v>
          </cell>
          <cell r="F108">
            <v>331</v>
          </cell>
          <cell r="G108">
            <v>555800</v>
          </cell>
          <cell r="H108">
            <v>555800</v>
          </cell>
        </row>
        <row r="109">
          <cell r="E109">
            <v>1562</v>
          </cell>
          <cell r="F109">
            <v>331</v>
          </cell>
          <cell r="G109">
            <v>555800</v>
          </cell>
          <cell r="H109">
            <v>555800</v>
          </cell>
        </row>
        <row r="110">
          <cell r="E110">
            <v>1562</v>
          </cell>
          <cell r="F110">
            <v>331</v>
          </cell>
          <cell r="G110">
            <v>215654</v>
          </cell>
          <cell r="H110">
            <v>215654</v>
          </cell>
        </row>
        <row r="111">
          <cell r="E111">
            <v>14221</v>
          </cell>
          <cell r="F111">
            <v>6411</v>
          </cell>
          <cell r="G111">
            <v>15500000</v>
          </cell>
          <cell r="H111">
            <v>15500000</v>
          </cell>
        </row>
        <row r="112">
          <cell r="E112">
            <v>14222</v>
          </cell>
          <cell r="F112">
            <v>64290</v>
          </cell>
          <cell r="G112">
            <v>5000000</v>
          </cell>
          <cell r="H112">
            <v>5000000</v>
          </cell>
        </row>
        <row r="113">
          <cell r="E113">
            <v>14222</v>
          </cell>
          <cell r="F113">
            <v>64299</v>
          </cell>
          <cell r="G113">
            <v>2400000</v>
          </cell>
          <cell r="H113">
            <v>2400000</v>
          </cell>
        </row>
        <row r="114">
          <cell r="E114">
            <v>14222</v>
          </cell>
          <cell r="F114">
            <v>6421</v>
          </cell>
          <cell r="G114">
            <v>14550000</v>
          </cell>
          <cell r="H114">
            <v>14550000</v>
          </cell>
        </row>
        <row r="115">
          <cell r="E115">
            <v>14221</v>
          </cell>
          <cell r="F115">
            <v>6417</v>
          </cell>
          <cell r="G115">
            <v>1500000</v>
          </cell>
          <cell r="H115">
            <v>1500000</v>
          </cell>
        </row>
        <row r="116">
          <cell r="E116">
            <v>6418</v>
          </cell>
          <cell r="F116">
            <v>1111</v>
          </cell>
          <cell r="G116">
            <v>20000</v>
          </cell>
          <cell r="H116">
            <v>20000</v>
          </cell>
        </row>
        <row r="117">
          <cell r="E117">
            <v>6417</v>
          </cell>
          <cell r="F117">
            <v>1111</v>
          </cell>
          <cell r="G117">
            <v>1500000</v>
          </cell>
          <cell r="H117">
            <v>1500000</v>
          </cell>
        </row>
        <row r="118">
          <cell r="E118">
            <v>3341</v>
          </cell>
          <cell r="F118">
            <v>1111</v>
          </cell>
          <cell r="G118">
            <v>30050000</v>
          </cell>
          <cell r="H118">
            <v>30050000</v>
          </cell>
        </row>
        <row r="119">
          <cell r="E119">
            <v>1111</v>
          </cell>
          <cell r="F119">
            <v>131</v>
          </cell>
          <cell r="G119">
            <v>36586000</v>
          </cell>
          <cell r="H119">
            <v>36586000</v>
          </cell>
        </row>
        <row r="120">
          <cell r="E120">
            <v>33311</v>
          </cell>
          <cell r="F120">
            <v>4211</v>
          </cell>
          <cell r="G120">
            <v>4000</v>
          </cell>
          <cell r="H120">
            <v>4000</v>
          </cell>
        </row>
        <row r="121">
          <cell r="E121">
            <v>911</v>
          </cell>
          <cell r="F121">
            <v>641</v>
          </cell>
          <cell r="G121">
            <v>11945827</v>
          </cell>
          <cell r="H121">
            <v>11945827</v>
          </cell>
        </row>
        <row r="122">
          <cell r="E122">
            <v>911</v>
          </cell>
          <cell r="F122">
            <v>642</v>
          </cell>
          <cell r="G122">
            <v>6759380</v>
          </cell>
          <cell r="H122">
            <v>6759380</v>
          </cell>
        </row>
        <row r="123">
          <cell r="E123">
            <v>632</v>
          </cell>
          <cell r="F123">
            <v>156</v>
          </cell>
          <cell r="G123">
            <v>129131036</v>
          </cell>
          <cell r="H123">
            <v>129131036</v>
          </cell>
        </row>
        <row r="124">
          <cell r="E124">
            <v>911</v>
          </cell>
          <cell r="F124">
            <v>632</v>
          </cell>
          <cell r="G124">
            <v>129131036</v>
          </cell>
          <cell r="H124">
            <v>129131036</v>
          </cell>
        </row>
        <row r="125">
          <cell r="E125">
            <v>421</v>
          </cell>
          <cell r="F125">
            <v>911</v>
          </cell>
          <cell r="G125">
            <v>513358</v>
          </cell>
          <cell r="H125">
            <v>513358</v>
          </cell>
        </row>
      </sheetData>
      <sheetData sheetId="1" refreshError="1"/>
      <sheetData sheetId="2" refreshError="1"/>
      <sheetData sheetId="3">
        <row r="6">
          <cell r="A6">
            <v>1</v>
          </cell>
          <cell r="B6" t="str">
            <v>1. TSL§ vµ §T ng¾n h¹n</v>
          </cell>
        </row>
        <row r="7">
          <cell r="A7">
            <v>11</v>
          </cell>
          <cell r="B7" t="str">
            <v>1.1. TiÒn</v>
          </cell>
        </row>
        <row r="8">
          <cell r="A8">
            <v>111</v>
          </cell>
          <cell r="B8" t="str">
            <v>TiÒn mÆt</v>
          </cell>
        </row>
        <row r="9">
          <cell r="A9">
            <v>1111</v>
          </cell>
          <cell r="B9" t="str">
            <v>TiÒn ViÖt Nam</v>
          </cell>
        </row>
        <row r="10">
          <cell r="A10">
            <v>1112</v>
          </cell>
          <cell r="B10" t="str">
            <v>Ngo¹i tÖ</v>
          </cell>
        </row>
        <row r="11">
          <cell r="A11">
            <v>112</v>
          </cell>
          <cell r="B11" t="str">
            <v>TiÒn gëi ng©n hµng</v>
          </cell>
        </row>
        <row r="12">
          <cell r="A12">
            <v>1121</v>
          </cell>
          <cell r="B12" t="str">
            <v>TiÒn gëi ViÖt nam</v>
          </cell>
        </row>
        <row r="13">
          <cell r="A13">
            <v>1122</v>
          </cell>
          <cell r="B13" t="str">
            <v>TiÒn gëi Ngo¹i tÖ</v>
          </cell>
        </row>
        <row r="14">
          <cell r="A14">
            <v>113</v>
          </cell>
          <cell r="B14" t="str">
            <v>TiÒn ®ang chuyÓn</v>
          </cell>
        </row>
        <row r="15">
          <cell r="A15">
            <v>1131</v>
          </cell>
          <cell r="B15" t="str">
            <v>TiÒn ViÖt nam ®ang chuyÓn</v>
          </cell>
        </row>
        <row r="16">
          <cell r="A16">
            <v>12</v>
          </cell>
          <cell r="B16" t="str">
            <v>1.2. C¸c kho¶n §TTC ng¾n h¹n</v>
          </cell>
        </row>
        <row r="17">
          <cell r="A17">
            <v>121</v>
          </cell>
          <cell r="B17" t="str">
            <v>§Çu t­ chøng kho¸n ng¾n h¹n</v>
          </cell>
        </row>
        <row r="18">
          <cell r="A18">
            <v>1211</v>
          </cell>
          <cell r="B18" t="str">
            <v>Cæ phiÕu</v>
          </cell>
        </row>
        <row r="19">
          <cell r="A19">
            <v>1212</v>
          </cell>
          <cell r="B19" t="str">
            <v>Tr¸i phiÕu</v>
          </cell>
        </row>
        <row r="20">
          <cell r="A20">
            <v>128</v>
          </cell>
          <cell r="B20" t="str">
            <v>§Çu t­ ng¾n h¹n kh¸c</v>
          </cell>
        </row>
        <row r="21">
          <cell r="A21">
            <v>129</v>
          </cell>
          <cell r="B21" t="str">
            <v>Dù phßng gi¶m ®Çu t­ ng¾n h¹n</v>
          </cell>
        </row>
        <row r="22">
          <cell r="A22">
            <v>13</v>
          </cell>
          <cell r="B22" t="str">
            <v>1.3. C¸c kho¶n ph¶i thu</v>
          </cell>
        </row>
        <row r="23">
          <cell r="A23">
            <v>131</v>
          </cell>
          <cell r="B23" t="str">
            <v>Ph¶i thu cña kh¸ch hµng</v>
          </cell>
          <cell r="C23" t="str">
            <v>Chi tiÕt theo qu¶n lý</v>
          </cell>
        </row>
        <row r="24">
          <cell r="A24">
            <v>133</v>
          </cell>
          <cell r="B24" t="str">
            <v>ThuÕ GTGT ®­îc khÊu trõ</v>
          </cell>
        </row>
        <row r="25">
          <cell r="A25">
            <v>1331</v>
          </cell>
          <cell r="B25" t="str">
            <v>ThuÕ GTGT khÊu trõ cña HH,DV</v>
          </cell>
        </row>
        <row r="26">
          <cell r="A26">
            <v>1332</v>
          </cell>
          <cell r="B26" t="str">
            <v>ThuÕ GTGT khÊu trõ cña TSC§</v>
          </cell>
        </row>
        <row r="27">
          <cell r="A27">
            <v>1333</v>
          </cell>
          <cell r="B27" t="str">
            <v>ThuÕ GTGT hµng nhËp khÈu</v>
          </cell>
        </row>
        <row r="28">
          <cell r="A28">
            <v>1334</v>
          </cell>
          <cell r="B28" t="str">
            <v>ThuÕ tiªu thô ®Æc biÖt</v>
          </cell>
        </row>
        <row r="29">
          <cell r="A29">
            <v>1335</v>
          </cell>
          <cell r="B29" t="str">
            <v>ThuÕ xuÊt nhËp khÈu</v>
          </cell>
        </row>
        <row r="30">
          <cell r="A30" t="str">
            <v>133DKT</v>
          </cell>
          <cell r="B30" t="str">
            <v>ThuÕ GTGT ®· khÊu trõ</v>
          </cell>
        </row>
        <row r="31">
          <cell r="A31" t="str">
            <v>133HT</v>
          </cell>
          <cell r="B31" t="str">
            <v>ThuÕ GTGT ®· ®­îc hoµn l¹i</v>
          </cell>
        </row>
        <row r="32">
          <cell r="A32" t="str">
            <v>133KKT</v>
          </cell>
          <cell r="B32" t="str">
            <v>ThuÕ GTGT kh«ng ®­îc khÊu trõ</v>
          </cell>
        </row>
        <row r="33">
          <cell r="A33">
            <v>136</v>
          </cell>
          <cell r="B33" t="str">
            <v>Ph¶i thu néi bé</v>
          </cell>
        </row>
        <row r="34">
          <cell r="A34">
            <v>1368</v>
          </cell>
          <cell r="B34" t="str">
            <v>Ph¶i thu néi bé kh¸c</v>
          </cell>
        </row>
        <row r="35">
          <cell r="A35">
            <v>138</v>
          </cell>
          <cell r="B35" t="str">
            <v>Ph¶i thu kh¸c</v>
          </cell>
        </row>
        <row r="36">
          <cell r="A36">
            <v>1381</v>
          </cell>
          <cell r="B36" t="str">
            <v>Tµi s¶n thiÕu thõa chê xö lý</v>
          </cell>
        </row>
        <row r="37">
          <cell r="A37">
            <v>1388</v>
          </cell>
          <cell r="B37" t="str">
            <v>C¸c kho¶n ph¶i thu kh¸c</v>
          </cell>
        </row>
        <row r="38">
          <cell r="A38">
            <v>139</v>
          </cell>
          <cell r="B38" t="str">
            <v>Dù phßng ph¶i thu khã ®ßi</v>
          </cell>
        </row>
        <row r="39">
          <cell r="A39">
            <v>14</v>
          </cell>
          <cell r="B39" t="str">
            <v>1.4. C¸c kho¶n ph¶i chi</v>
          </cell>
        </row>
        <row r="40">
          <cell r="A40">
            <v>141</v>
          </cell>
          <cell r="B40" t="str">
            <v>Tµi kho¶n t¹m øng néi bé</v>
          </cell>
          <cell r="C40" t="str">
            <v>Chi tiÕt theo qu¶n lý</v>
          </cell>
        </row>
        <row r="41">
          <cell r="A41">
            <v>142</v>
          </cell>
          <cell r="B41" t="str">
            <v>Chi tr¶ tr­íc</v>
          </cell>
        </row>
        <row r="42">
          <cell r="A42">
            <v>1421</v>
          </cell>
          <cell r="B42" t="str">
            <v>Chi phÝ tr¶ tr­íc</v>
          </cell>
        </row>
        <row r="43">
          <cell r="A43">
            <v>1422</v>
          </cell>
          <cell r="B43" t="str">
            <v>Chi phÝ chê kÕt chuyÓn</v>
          </cell>
        </row>
        <row r="44">
          <cell r="A44">
            <v>14221</v>
          </cell>
          <cell r="B44" t="str">
            <v>CphÝ B¸n hµng chê kÕt chuyÓn</v>
          </cell>
        </row>
        <row r="45">
          <cell r="A45">
            <v>14222</v>
          </cell>
          <cell r="B45" t="str">
            <v>CphÝ Qu¶n lý chê kÕt chuyÓn</v>
          </cell>
        </row>
        <row r="46">
          <cell r="A46">
            <v>14223</v>
          </cell>
          <cell r="B46" t="str">
            <v>CphÝ Thuª NX-VP chê kÕt chuyÓn</v>
          </cell>
        </row>
        <row r="47">
          <cell r="A47">
            <v>14224</v>
          </cell>
          <cell r="B47" t="str">
            <v>CphÝ Söa ch÷a lín chê KC</v>
          </cell>
        </row>
        <row r="48">
          <cell r="A48" t="str">
            <v>142CK</v>
          </cell>
          <cell r="B48" t="str">
            <v>KÕt chuyÓn Chi phÝ tr¶ tr­íc</v>
          </cell>
        </row>
        <row r="49">
          <cell r="A49">
            <v>144</v>
          </cell>
          <cell r="B49" t="str">
            <v>ThÕ chÊp,ký c­îc,ký quü Ng.h¹n</v>
          </cell>
        </row>
        <row r="50">
          <cell r="A50">
            <v>15</v>
          </cell>
          <cell r="B50" t="str">
            <v>1.5. Tµi s¶n hµng hãa</v>
          </cell>
        </row>
        <row r="51">
          <cell r="A51">
            <v>151</v>
          </cell>
          <cell r="B51" t="str">
            <v>Hµng mua ®ang trªn ®­êng</v>
          </cell>
        </row>
        <row r="52">
          <cell r="A52">
            <v>152</v>
          </cell>
          <cell r="B52" t="str">
            <v>Nguyªn liÖu, vËt liÖu</v>
          </cell>
          <cell r="C52" t="str">
            <v>Chi tiÕt theo qu¶n lý</v>
          </cell>
        </row>
        <row r="53">
          <cell r="A53">
            <v>1521</v>
          </cell>
          <cell r="B53" t="str">
            <v>Nguyªn vËt liÖu chÝnh</v>
          </cell>
        </row>
        <row r="54">
          <cell r="A54">
            <v>1522</v>
          </cell>
          <cell r="B54" t="str">
            <v>VËt liÖu phô</v>
          </cell>
        </row>
        <row r="55">
          <cell r="A55">
            <v>1523</v>
          </cell>
          <cell r="B55" t="str">
            <v>Nhiªn liÖu</v>
          </cell>
        </row>
        <row r="56">
          <cell r="A56">
            <v>1524</v>
          </cell>
          <cell r="B56" t="str">
            <v>Phô tïng</v>
          </cell>
        </row>
        <row r="57">
          <cell r="A57">
            <v>1525</v>
          </cell>
          <cell r="B57" t="str">
            <v>ThiÕt bÞ XDCB</v>
          </cell>
        </row>
        <row r="58">
          <cell r="A58">
            <v>1526</v>
          </cell>
          <cell r="B58" t="str">
            <v>VËt liÖu kh¸c</v>
          </cell>
        </row>
        <row r="59">
          <cell r="A59" t="str">
            <v>152K</v>
          </cell>
          <cell r="B59" t="str">
            <v>NVL cho c¸c kho kh¸c</v>
          </cell>
        </row>
        <row r="60">
          <cell r="A60">
            <v>153</v>
          </cell>
          <cell r="B60" t="str">
            <v>C«ng cô, dông cô</v>
          </cell>
        </row>
        <row r="61">
          <cell r="A61">
            <v>1531</v>
          </cell>
          <cell r="B61" t="str">
            <v>C«ng cô, dông cô</v>
          </cell>
        </row>
        <row r="62">
          <cell r="A62">
            <v>1532</v>
          </cell>
          <cell r="B62" t="str">
            <v>Bao b× lu©n chuyÓn</v>
          </cell>
        </row>
        <row r="63">
          <cell r="A63">
            <v>1533</v>
          </cell>
          <cell r="B63" t="str">
            <v>§å dïng cho thuª</v>
          </cell>
        </row>
        <row r="64">
          <cell r="A64">
            <v>154</v>
          </cell>
          <cell r="B64" t="str">
            <v>Chi phÝ SXKD dang dë</v>
          </cell>
        </row>
        <row r="65">
          <cell r="A65">
            <v>1540</v>
          </cell>
          <cell r="B65" t="str">
            <v>Chi phÝ nguyªn vËt liÖu</v>
          </cell>
        </row>
        <row r="66">
          <cell r="A66">
            <v>1541</v>
          </cell>
          <cell r="B66" t="str">
            <v>Chi phÝ nh©n c«ng trùc tiÕp</v>
          </cell>
        </row>
        <row r="67">
          <cell r="A67">
            <v>1542</v>
          </cell>
          <cell r="B67" t="str">
            <v>Chi phÝ SX chung</v>
          </cell>
        </row>
        <row r="68">
          <cell r="A68">
            <v>155</v>
          </cell>
          <cell r="B68" t="str">
            <v>Thµnh phÈm</v>
          </cell>
        </row>
        <row r="69">
          <cell r="A69">
            <v>156</v>
          </cell>
          <cell r="B69" t="str">
            <v>Hµng ho¸</v>
          </cell>
        </row>
        <row r="70">
          <cell r="A70">
            <v>1561</v>
          </cell>
          <cell r="B70" t="str">
            <v>Gi¸ mua hµng hãa ®Ó b¸n</v>
          </cell>
        </row>
        <row r="71">
          <cell r="A71">
            <v>1562</v>
          </cell>
          <cell r="B71" t="str">
            <v>Chi phÝ thu mua hµng ho¸</v>
          </cell>
        </row>
        <row r="72">
          <cell r="A72">
            <v>157</v>
          </cell>
          <cell r="B72" t="str">
            <v>Hµng gëi ®i b¸n</v>
          </cell>
        </row>
        <row r="73">
          <cell r="A73">
            <v>159</v>
          </cell>
          <cell r="B73" t="str">
            <v>Dù phßng gi¶m gi¸ hµng tån kho</v>
          </cell>
        </row>
        <row r="74">
          <cell r="A74">
            <v>16</v>
          </cell>
          <cell r="B74" t="str">
            <v>1.6. Chi sù nghiÖp</v>
          </cell>
        </row>
        <row r="75">
          <cell r="A75">
            <v>161</v>
          </cell>
          <cell r="B75" t="str">
            <v>Chi sù nghiÖp (nguån nhµ n­íc)</v>
          </cell>
        </row>
        <row r="76">
          <cell r="A76">
            <v>1611</v>
          </cell>
          <cell r="B76" t="str">
            <v>Chi sù nghiÖp n¨m tr­íc</v>
          </cell>
        </row>
        <row r="77">
          <cell r="A77">
            <v>1612</v>
          </cell>
          <cell r="B77" t="str">
            <v>Chi sù nghiÖp n¨m nay</v>
          </cell>
        </row>
        <row r="78">
          <cell r="A78">
            <v>2</v>
          </cell>
          <cell r="B78" t="str">
            <v>2. TSC§ vµ §T­ dµi h¹n</v>
          </cell>
        </row>
        <row r="79">
          <cell r="A79">
            <v>21</v>
          </cell>
          <cell r="B79" t="str">
            <v>2.1. Tµi s¶n cè ®Þnh</v>
          </cell>
        </row>
        <row r="80">
          <cell r="A80">
            <v>211</v>
          </cell>
          <cell r="B80" t="str">
            <v>Tµi s¶n cè ®Þnh h÷u h×nh</v>
          </cell>
        </row>
        <row r="81">
          <cell r="A81">
            <v>2111</v>
          </cell>
          <cell r="B81" t="str">
            <v>M¸y mãc thiÕt bÞ</v>
          </cell>
        </row>
        <row r="82">
          <cell r="A82">
            <v>2112</v>
          </cell>
          <cell r="B82" t="str">
            <v>Ph­¬ng tiÖn vËn t¶i truyÒn dÉn</v>
          </cell>
        </row>
        <row r="83">
          <cell r="A83">
            <v>2113</v>
          </cell>
          <cell r="B83" t="str">
            <v>ThiÕt bÞ dông cô qu¶n lý</v>
          </cell>
        </row>
        <row r="84">
          <cell r="A84">
            <v>2114</v>
          </cell>
          <cell r="B84" t="str">
            <v>Nhµ cöa vµ vËt kiÕn tróc</v>
          </cell>
        </row>
        <row r="85">
          <cell r="A85">
            <v>2115</v>
          </cell>
          <cell r="B85" t="str">
            <v>§Êt ®ai</v>
          </cell>
        </row>
        <row r="86">
          <cell r="A86">
            <v>212</v>
          </cell>
          <cell r="B86" t="str">
            <v>TSC§ thuª tµi chÝnh</v>
          </cell>
        </row>
        <row r="87">
          <cell r="A87">
            <v>213</v>
          </cell>
          <cell r="B87" t="str">
            <v>TSC§ v« h×nh</v>
          </cell>
        </row>
        <row r="88">
          <cell r="A88">
            <v>2131</v>
          </cell>
          <cell r="B88" t="str">
            <v>QuyÒn sö dông ®Êt</v>
          </cell>
        </row>
        <row r="89">
          <cell r="A89">
            <v>2132</v>
          </cell>
          <cell r="B89" t="str">
            <v>Chi phÝ thµnh lËp, chuÈn bÞ SX</v>
          </cell>
        </row>
        <row r="90">
          <cell r="A90">
            <v>2133</v>
          </cell>
          <cell r="B90" t="str">
            <v>B»ng ph¸t minh s¸ng chÕ</v>
          </cell>
        </row>
        <row r="91">
          <cell r="A91">
            <v>2134</v>
          </cell>
          <cell r="B91" t="str">
            <v>Chi phÝ nghiªn cøu ph¸t triÓn</v>
          </cell>
        </row>
        <row r="92">
          <cell r="A92">
            <v>2135</v>
          </cell>
          <cell r="B92" t="str">
            <v>Chi phÝ vÒ lîi thÕ th­¬ng m¹i</v>
          </cell>
        </row>
        <row r="93">
          <cell r="A93">
            <v>2136</v>
          </cell>
          <cell r="B93" t="str">
            <v>Chi phÝ héi th¶o</v>
          </cell>
        </row>
        <row r="94">
          <cell r="A94">
            <v>2138</v>
          </cell>
          <cell r="B94" t="str">
            <v>TSC§ v« h×nh kh¸c</v>
          </cell>
        </row>
        <row r="95">
          <cell r="A95">
            <v>214</v>
          </cell>
          <cell r="B95" t="str">
            <v>Hao mßn TSC§</v>
          </cell>
        </row>
        <row r="96">
          <cell r="A96">
            <v>2141</v>
          </cell>
          <cell r="B96" t="str">
            <v>Hao mßn TSC§ h÷u h×nh</v>
          </cell>
        </row>
        <row r="97">
          <cell r="A97">
            <v>21411</v>
          </cell>
          <cell r="B97" t="str">
            <v>Hao mßn m¸y mãc TB - TSC§HH</v>
          </cell>
        </row>
        <row r="98">
          <cell r="A98">
            <v>21412</v>
          </cell>
          <cell r="B98" t="str">
            <v>Hao mßn PT TruyÒn dÉn - TSC§HH</v>
          </cell>
        </row>
        <row r="99">
          <cell r="A99">
            <v>21413</v>
          </cell>
          <cell r="B99" t="str">
            <v>Hao mßn TBDC qu¶n lý - TSC§HH</v>
          </cell>
        </row>
        <row r="100">
          <cell r="A100">
            <v>21414</v>
          </cell>
          <cell r="B100" t="str">
            <v>Hao mßn nhµ vËt KT - TSC§HH</v>
          </cell>
        </row>
        <row r="101">
          <cell r="A101">
            <v>21415</v>
          </cell>
          <cell r="B101" t="str">
            <v>Hao mßn ®Êt ®ai - TSC§HH</v>
          </cell>
        </row>
        <row r="102">
          <cell r="A102">
            <v>2142</v>
          </cell>
          <cell r="B102" t="str">
            <v>Hao mßn TSC§ ®i thuª</v>
          </cell>
        </row>
        <row r="103">
          <cell r="A103">
            <v>2143</v>
          </cell>
          <cell r="B103" t="str">
            <v>Hao mßn TSC§ v« h×nh</v>
          </cell>
        </row>
        <row r="104">
          <cell r="A104">
            <v>22</v>
          </cell>
          <cell r="B104" t="str">
            <v>2.2. §T chøng kho¸n dµi h¹n</v>
          </cell>
        </row>
        <row r="105">
          <cell r="A105">
            <v>221</v>
          </cell>
          <cell r="B105" t="str">
            <v>§Çu t­ chøng kho¸n dµi h¹n</v>
          </cell>
        </row>
        <row r="106">
          <cell r="A106">
            <v>2211</v>
          </cell>
          <cell r="B106" t="str">
            <v>Cæ phiÕu</v>
          </cell>
        </row>
        <row r="107">
          <cell r="A107">
            <v>2212</v>
          </cell>
          <cell r="B107" t="str">
            <v>Tr¸i phiÕu</v>
          </cell>
        </row>
        <row r="108">
          <cell r="A108">
            <v>222</v>
          </cell>
          <cell r="B108" t="str">
            <v>Gãp vèn liªn doanh</v>
          </cell>
        </row>
        <row r="109">
          <cell r="A109">
            <v>228</v>
          </cell>
          <cell r="B109" t="str">
            <v>§Çu t­ dµi h¹n kh¸c</v>
          </cell>
        </row>
        <row r="110">
          <cell r="A110">
            <v>2281</v>
          </cell>
          <cell r="B110" t="str">
            <v>§Çu t­ kinh doanh bÊt ®éng s¶n</v>
          </cell>
        </row>
        <row r="111">
          <cell r="A111">
            <v>2282</v>
          </cell>
          <cell r="B111" t="str">
            <v>Cho vay vèn</v>
          </cell>
        </row>
        <row r="112">
          <cell r="A112">
            <v>2283</v>
          </cell>
          <cell r="B112" t="str">
            <v>Cho thuª TSC§</v>
          </cell>
        </row>
        <row r="113">
          <cell r="A113">
            <v>229</v>
          </cell>
          <cell r="B113" t="str">
            <v>Dù phßng gi¶m gi¸ §T dµi h¹n</v>
          </cell>
        </row>
        <row r="114">
          <cell r="A114">
            <v>24</v>
          </cell>
          <cell r="B114" t="str">
            <v>2.4. Chi phÝ XDCB dë dang</v>
          </cell>
        </row>
        <row r="115">
          <cell r="A115">
            <v>241</v>
          </cell>
          <cell r="B115" t="str">
            <v>X©y dùng c¬ b¶n dë dang</v>
          </cell>
        </row>
        <row r="116">
          <cell r="A116">
            <v>2411</v>
          </cell>
          <cell r="B116" t="str">
            <v>Mua s¾m TSC§</v>
          </cell>
        </row>
        <row r="117">
          <cell r="A117">
            <v>2412</v>
          </cell>
          <cell r="B117" t="str">
            <v>X©y dùng c¬ b¶n-theo h¹ng môc</v>
          </cell>
        </row>
        <row r="118">
          <cell r="A118">
            <v>2413</v>
          </cell>
          <cell r="B118" t="str">
            <v>Söa ch÷a lín TSC§</v>
          </cell>
        </row>
        <row r="119">
          <cell r="A119">
            <v>244</v>
          </cell>
          <cell r="B119" t="str">
            <v>Ký quü , ký c­îc dµi h¹n</v>
          </cell>
        </row>
        <row r="120">
          <cell r="A120">
            <v>244</v>
          </cell>
          <cell r="B120" t="str">
            <v>NhËn ký quü, ký c­îc dµi h¹n</v>
          </cell>
        </row>
        <row r="121">
          <cell r="A121">
            <v>2441</v>
          </cell>
          <cell r="B121" t="str">
            <v>Ký quü dµi h¹n</v>
          </cell>
        </row>
        <row r="122">
          <cell r="A122">
            <v>2442</v>
          </cell>
          <cell r="B122" t="str">
            <v>Ký c­îc dµi h¹n</v>
          </cell>
        </row>
        <row r="123">
          <cell r="A123">
            <v>3</v>
          </cell>
          <cell r="B123" t="str">
            <v>3. Nî ph¶i tr¶</v>
          </cell>
        </row>
        <row r="124">
          <cell r="A124">
            <v>31</v>
          </cell>
          <cell r="B124" t="str">
            <v>3.1. Vay, nî ng¾n h¹n</v>
          </cell>
        </row>
        <row r="125">
          <cell r="A125">
            <v>311</v>
          </cell>
          <cell r="B125" t="str">
            <v>Vay ng¾n h¹n</v>
          </cell>
        </row>
        <row r="126">
          <cell r="A126">
            <v>3110</v>
          </cell>
          <cell r="B126" t="str">
            <v>Vay c¸c ®èi t­îng kh¸c</v>
          </cell>
        </row>
        <row r="127">
          <cell r="A127">
            <v>3111</v>
          </cell>
          <cell r="B127" t="str">
            <v>Vay ng¾n h¹n NH (TiÒn mÆt)</v>
          </cell>
        </row>
        <row r="128">
          <cell r="A128">
            <v>3112</v>
          </cell>
          <cell r="B128" t="str">
            <v>Vay ng¾n h¹n NH (Ngo¹i tÖ)</v>
          </cell>
        </row>
        <row r="129">
          <cell r="A129">
            <v>315</v>
          </cell>
          <cell r="B129" t="str">
            <v>Nî dµi h¹n ®Õn h¹n tr¶</v>
          </cell>
        </row>
        <row r="130">
          <cell r="A130">
            <v>3151</v>
          </cell>
          <cell r="B130" t="str">
            <v>Nî vay dµi h¹n ®Õn h¹n tr¶</v>
          </cell>
        </row>
        <row r="131">
          <cell r="A131">
            <v>3152</v>
          </cell>
          <cell r="B131" t="str">
            <v>Nî ng©n hµng tiÒn VN ®Õn h¹n</v>
          </cell>
        </row>
        <row r="132">
          <cell r="A132">
            <v>3153</v>
          </cell>
          <cell r="B132" t="str">
            <v>Nî ng©n hµng tiÒn NT ®Õn h¹n</v>
          </cell>
        </row>
        <row r="133">
          <cell r="A133">
            <v>3154</v>
          </cell>
          <cell r="B133" t="str">
            <v>Tr¶ nî b»ng thanh to¸n c«ng nî</v>
          </cell>
        </row>
        <row r="134">
          <cell r="A134">
            <v>33</v>
          </cell>
          <cell r="B134" t="str">
            <v>3.3. Ph¶i tr¶, ph¶i nép</v>
          </cell>
        </row>
        <row r="135">
          <cell r="A135">
            <v>331</v>
          </cell>
          <cell r="B135" t="str">
            <v>Ph¶i tr¶ cho ng­êi b¸n</v>
          </cell>
          <cell r="C135" t="str">
            <v>Chi tiÕt theo qu¶n lý</v>
          </cell>
        </row>
        <row r="136">
          <cell r="A136">
            <v>333</v>
          </cell>
          <cell r="B136" t="str">
            <v>ThuÕ vµ c¸c kho¶n ph¶i nép NN</v>
          </cell>
        </row>
        <row r="137">
          <cell r="A137">
            <v>3331</v>
          </cell>
          <cell r="B137" t="str">
            <v>thuÕ GTGT ph¶i nép</v>
          </cell>
        </row>
        <row r="138">
          <cell r="A138">
            <v>33311</v>
          </cell>
          <cell r="B138" t="str">
            <v>thuÕ GTGT hµng néi ®Þa</v>
          </cell>
        </row>
        <row r="139">
          <cell r="A139">
            <v>33312</v>
          </cell>
          <cell r="B139" t="str">
            <v>thuÕ GTGT hµng nhËp khÈu</v>
          </cell>
        </row>
        <row r="140">
          <cell r="A140" t="str">
            <v>3331DGT</v>
          </cell>
          <cell r="B140" t="str">
            <v>thuÕ GTGT ®­îc gi¶m trõ</v>
          </cell>
        </row>
        <row r="141">
          <cell r="A141" t="str">
            <v>3331DKT</v>
          </cell>
          <cell r="B141" t="str">
            <v>thuÕ GTGT ®Çu vµo ®· khÊu trõ</v>
          </cell>
        </row>
        <row r="142">
          <cell r="A142" t="str">
            <v>3331DN</v>
          </cell>
          <cell r="B142" t="str">
            <v>thuÕ GTGT ®· nép</v>
          </cell>
        </row>
        <row r="143">
          <cell r="A143">
            <v>3333</v>
          </cell>
          <cell r="B143" t="str">
            <v>thuÕ xuÊt nhËp khÈu</v>
          </cell>
        </row>
        <row r="144">
          <cell r="A144">
            <v>3334</v>
          </cell>
          <cell r="B144" t="str">
            <v>ThuÕ thu nhËp doanh nghiÖp</v>
          </cell>
        </row>
        <row r="145">
          <cell r="A145">
            <v>3335</v>
          </cell>
          <cell r="B145" t="str">
            <v>Thu trªn vèn</v>
          </cell>
        </row>
        <row r="146">
          <cell r="A146">
            <v>3336</v>
          </cell>
          <cell r="B146" t="str">
            <v>ThuÕ tµi nguyªn</v>
          </cell>
        </row>
        <row r="147">
          <cell r="A147">
            <v>3337</v>
          </cell>
          <cell r="B147" t="str">
            <v>ThuÕ nhµ ®Êt, tiÒn thuª ®Êt</v>
          </cell>
        </row>
        <row r="148">
          <cell r="A148">
            <v>3338</v>
          </cell>
          <cell r="B148" t="str">
            <v>C¸c lo¹i thuÕ kh¸c</v>
          </cell>
        </row>
        <row r="149">
          <cell r="A149">
            <v>3339</v>
          </cell>
          <cell r="B149" t="str">
            <v>PhÝ,lÖ phÝ vµ c¸c kho¶n kh¸c</v>
          </cell>
        </row>
        <row r="150">
          <cell r="A150">
            <v>334</v>
          </cell>
          <cell r="B150" t="str">
            <v>Ph¶i tr¶ c«ng nh©n viªn</v>
          </cell>
        </row>
        <row r="151">
          <cell r="A151">
            <v>3341</v>
          </cell>
          <cell r="B151" t="str">
            <v>TiÒn l­¬ng, tiÒn c«ng</v>
          </cell>
        </row>
        <row r="152">
          <cell r="A152">
            <v>3342</v>
          </cell>
          <cell r="B152" t="str">
            <v>TiÒn th­ëng</v>
          </cell>
        </row>
        <row r="153">
          <cell r="A153">
            <v>3343</v>
          </cell>
          <cell r="B153" t="str">
            <v>TiÒn BHXH</v>
          </cell>
        </row>
        <row r="154">
          <cell r="A154">
            <v>3349</v>
          </cell>
          <cell r="B154" t="str">
            <v>Ph¶i tr¶ kh¸c cho CNV</v>
          </cell>
        </row>
        <row r="155">
          <cell r="A155">
            <v>335</v>
          </cell>
          <cell r="B155" t="str">
            <v>Chi phÝ ph¶i tr¶</v>
          </cell>
        </row>
        <row r="156">
          <cell r="A156">
            <v>336</v>
          </cell>
          <cell r="B156" t="str">
            <v>Ph¶i tr¶ néi bé</v>
          </cell>
        </row>
        <row r="157">
          <cell r="A157">
            <v>338</v>
          </cell>
          <cell r="B157" t="str">
            <v>Ph¶i tr¶, ph¶i nép kh¸c</v>
          </cell>
        </row>
        <row r="158">
          <cell r="A158">
            <v>3381</v>
          </cell>
          <cell r="B158" t="str">
            <v>Tµi s¶n thõa chê gi¶i quyÕt</v>
          </cell>
        </row>
        <row r="159">
          <cell r="A159">
            <v>3382</v>
          </cell>
          <cell r="B159" t="str">
            <v>Kinh phÝ c«ng ®oµn</v>
          </cell>
        </row>
        <row r="160">
          <cell r="A160">
            <v>3383</v>
          </cell>
          <cell r="B160" t="str">
            <v>B¶o hiÓm x· héi</v>
          </cell>
        </row>
        <row r="161">
          <cell r="A161">
            <v>3384</v>
          </cell>
          <cell r="B161" t="str">
            <v>B¶o hiÓm ytÕ</v>
          </cell>
        </row>
        <row r="162">
          <cell r="A162">
            <v>3388</v>
          </cell>
          <cell r="B162" t="str">
            <v>Ph¶i tr¶ ph¶i nép kh¸c</v>
          </cell>
        </row>
        <row r="163">
          <cell r="A163">
            <v>34</v>
          </cell>
          <cell r="B163" t="str">
            <v>3.4. C¸c kho¶n vay, nî</v>
          </cell>
        </row>
        <row r="164">
          <cell r="A164">
            <v>341</v>
          </cell>
          <cell r="B164" t="str">
            <v>Vay dµi h¹n</v>
          </cell>
        </row>
        <row r="165">
          <cell r="A165">
            <v>342</v>
          </cell>
          <cell r="B165" t="str">
            <v>Nî dµi h¹n</v>
          </cell>
        </row>
        <row r="166">
          <cell r="A166">
            <v>4</v>
          </cell>
          <cell r="B166" t="str">
            <v>4. Nguån vèn chñ së h÷u</v>
          </cell>
        </row>
        <row r="167">
          <cell r="A167">
            <v>41</v>
          </cell>
          <cell r="B167" t="str">
            <v>Nguån vèn chñ së h÷u</v>
          </cell>
        </row>
        <row r="168">
          <cell r="A168">
            <v>411</v>
          </cell>
          <cell r="B168" t="str">
            <v>Nguån vèn kinh doanh, vèn gãp</v>
          </cell>
        </row>
        <row r="169">
          <cell r="A169">
            <v>4111</v>
          </cell>
          <cell r="B169" t="str">
            <v>Nguån vèn ban ®Çu (thµnh lËp)</v>
          </cell>
        </row>
        <row r="170">
          <cell r="A170">
            <v>4112</v>
          </cell>
          <cell r="B170" t="str">
            <v>Nguån vèn bæ sung</v>
          </cell>
        </row>
        <row r="171">
          <cell r="A171">
            <v>412</v>
          </cell>
          <cell r="B171" t="str">
            <v>Chªnh lÖch ®¸nh gi¸ l¹i TSC§</v>
          </cell>
        </row>
        <row r="172">
          <cell r="A172">
            <v>413</v>
          </cell>
          <cell r="B172" t="str">
            <v>Chªnh lÖch tû gi¸</v>
          </cell>
        </row>
        <row r="173">
          <cell r="A173">
            <v>414</v>
          </cell>
          <cell r="B173" t="str">
            <v>Quü ph¸t triÓn Kinh doanh</v>
          </cell>
        </row>
        <row r="174">
          <cell r="A174">
            <v>415</v>
          </cell>
          <cell r="B174" t="str">
            <v>Quü dù tr÷</v>
          </cell>
        </row>
        <row r="175">
          <cell r="A175">
            <v>42</v>
          </cell>
          <cell r="B175" t="str">
            <v>4.2. L·i</v>
          </cell>
        </row>
        <row r="176">
          <cell r="A176">
            <v>421</v>
          </cell>
          <cell r="B176" t="str">
            <v>L·i ch­a ph©n phèi</v>
          </cell>
        </row>
        <row r="177">
          <cell r="A177">
            <v>4211</v>
          </cell>
          <cell r="B177" t="str">
            <v>L·i n¨m tr­íc</v>
          </cell>
        </row>
        <row r="178">
          <cell r="A178">
            <v>4212</v>
          </cell>
          <cell r="B178" t="str">
            <v>L·i n¨m nay</v>
          </cell>
        </row>
        <row r="179">
          <cell r="A179">
            <v>43</v>
          </cell>
          <cell r="B179" t="str">
            <v>4.3. Quü khen th­ëng,phóc lîi</v>
          </cell>
        </row>
        <row r="180">
          <cell r="A180">
            <v>431</v>
          </cell>
          <cell r="B180" t="str">
            <v>Quü khen th­ëng, phóc lîi</v>
          </cell>
        </row>
        <row r="181">
          <cell r="A181">
            <v>4311</v>
          </cell>
          <cell r="B181" t="str">
            <v>Quü khen th­ëng</v>
          </cell>
        </row>
        <row r="182">
          <cell r="A182">
            <v>4312</v>
          </cell>
          <cell r="B182" t="str">
            <v>Quü phóc lîi</v>
          </cell>
        </row>
        <row r="183">
          <cell r="A183">
            <v>441</v>
          </cell>
          <cell r="B183" t="str">
            <v>Nguån vèn ®Çu t­ XDCB</v>
          </cell>
        </row>
        <row r="184">
          <cell r="A184">
            <v>45</v>
          </cell>
          <cell r="B184" t="str">
            <v>4.5. Quü qu¶n lý cña cÊp trªn</v>
          </cell>
        </row>
        <row r="185">
          <cell r="A185">
            <v>451</v>
          </cell>
          <cell r="B185" t="str">
            <v>Quü qu¶n lý cña cÊp trªn</v>
          </cell>
        </row>
        <row r="186">
          <cell r="A186">
            <v>46</v>
          </cell>
          <cell r="B186" t="str">
            <v>4.6. Nguån kinh phÝ sù nghiÖp</v>
          </cell>
        </row>
        <row r="187">
          <cell r="A187">
            <v>461</v>
          </cell>
          <cell r="B187" t="str">
            <v>Nguån kinh phÝ sù nghiÖp</v>
          </cell>
        </row>
        <row r="188">
          <cell r="A188">
            <v>4611</v>
          </cell>
          <cell r="B188" t="str">
            <v>Nguån kinh phÝ SN,NSNN­íc NT</v>
          </cell>
        </row>
        <row r="189">
          <cell r="A189">
            <v>4612</v>
          </cell>
          <cell r="B189" t="str">
            <v>Nguån kinh phÝ SN,NSNN­íc NN</v>
          </cell>
        </row>
        <row r="190">
          <cell r="A190">
            <v>5</v>
          </cell>
          <cell r="B190" t="str">
            <v>5. Doanh thu</v>
          </cell>
        </row>
        <row r="191">
          <cell r="A191">
            <v>51</v>
          </cell>
          <cell r="B191" t="str">
            <v>5.1. Doanh thu</v>
          </cell>
        </row>
        <row r="192">
          <cell r="A192">
            <v>511</v>
          </cell>
          <cell r="B192" t="str">
            <v>Doanh thu b¸n hµng</v>
          </cell>
        </row>
        <row r="193">
          <cell r="A193">
            <v>5111</v>
          </cell>
          <cell r="B193" t="str">
            <v>Doanh thu b¸n hµng hãa</v>
          </cell>
        </row>
        <row r="194">
          <cell r="A194">
            <v>5112</v>
          </cell>
          <cell r="B194" t="str">
            <v>Doanh thu b¸n thµnh phÈm</v>
          </cell>
        </row>
        <row r="195">
          <cell r="A195">
            <v>5113</v>
          </cell>
          <cell r="B195" t="str">
            <v>Doanh thu cung cÊp dÞch vô</v>
          </cell>
        </row>
        <row r="196">
          <cell r="A196" t="str">
            <v>511KC</v>
          </cell>
          <cell r="B196" t="str">
            <v>KÕt chuyÓn Doanh thu</v>
          </cell>
        </row>
        <row r="197">
          <cell r="A197">
            <v>512</v>
          </cell>
          <cell r="B197" t="str">
            <v>Doanh thu b¸n hµng néi bé</v>
          </cell>
        </row>
        <row r="198">
          <cell r="A198">
            <v>5121</v>
          </cell>
          <cell r="B198" t="str">
            <v>Doanh thu b¸n hµng hãa</v>
          </cell>
        </row>
        <row r="199">
          <cell r="A199">
            <v>5122</v>
          </cell>
          <cell r="B199" t="str">
            <v>Doanh thu b¸n s¶n phÈm néi bé</v>
          </cell>
        </row>
        <row r="200">
          <cell r="A200">
            <v>5123</v>
          </cell>
          <cell r="B200" t="str">
            <v>Doanh thu ccÊp dÞch vô néi bé</v>
          </cell>
        </row>
        <row r="201">
          <cell r="A201">
            <v>52</v>
          </cell>
          <cell r="B201" t="str">
            <v>5.2. ChiÕt khÊu</v>
          </cell>
        </row>
        <row r="202">
          <cell r="A202">
            <v>521</v>
          </cell>
          <cell r="B202" t="str">
            <v>ChiÕt khÊu b¸n hµng</v>
          </cell>
        </row>
        <row r="203">
          <cell r="A203">
            <v>5211</v>
          </cell>
          <cell r="B203" t="str">
            <v>ChiÕt khÊu hµng hãa</v>
          </cell>
        </row>
        <row r="204">
          <cell r="A204">
            <v>5212</v>
          </cell>
          <cell r="B204" t="str">
            <v>ChiÕt khÊu thµnh phÈm</v>
          </cell>
        </row>
        <row r="205">
          <cell r="A205">
            <v>5213</v>
          </cell>
          <cell r="B205" t="str">
            <v>ChiÕt khÊu dÞch vô</v>
          </cell>
        </row>
        <row r="206">
          <cell r="A206">
            <v>53</v>
          </cell>
          <cell r="B206" t="str">
            <v>5.3. Hµng b¸n tr¶ l¹i,gi¶m gi¸</v>
          </cell>
        </row>
        <row r="207">
          <cell r="A207">
            <v>531</v>
          </cell>
          <cell r="B207" t="str">
            <v>Hµng b¸n bÞ tr¶ l¹i</v>
          </cell>
        </row>
        <row r="208">
          <cell r="A208">
            <v>532</v>
          </cell>
          <cell r="B208" t="str">
            <v>Gi¶m gi¸ hµng b¸n</v>
          </cell>
        </row>
        <row r="209">
          <cell r="A209">
            <v>6</v>
          </cell>
          <cell r="B209" t="str">
            <v>6. Chi phÝ SX,kinh doanh</v>
          </cell>
        </row>
        <row r="210">
          <cell r="A210">
            <v>61</v>
          </cell>
          <cell r="B210" t="str">
            <v>6.1. Mua hµng, nguyªn VL</v>
          </cell>
        </row>
        <row r="211">
          <cell r="A211">
            <v>611</v>
          </cell>
          <cell r="B211" t="str">
            <v>Mua hµng</v>
          </cell>
        </row>
        <row r="212">
          <cell r="A212">
            <v>6111</v>
          </cell>
          <cell r="B212" t="str">
            <v>Mua nguyªn liÖu, vËt liÖu</v>
          </cell>
        </row>
        <row r="213">
          <cell r="A213">
            <v>6112</v>
          </cell>
          <cell r="B213" t="str">
            <v>Mua hµng hãa</v>
          </cell>
        </row>
        <row r="214">
          <cell r="A214">
            <v>62</v>
          </cell>
          <cell r="B214" t="str">
            <v>6.2. Chi phÝ s¶n xuÊt</v>
          </cell>
        </row>
        <row r="215">
          <cell r="A215">
            <v>621</v>
          </cell>
          <cell r="B215" t="str">
            <v>Chi phÝ NVL trùc tiÕp</v>
          </cell>
        </row>
        <row r="216">
          <cell r="A216" t="str">
            <v>622</v>
          </cell>
          <cell r="B216" t="str">
            <v>Chi phÝ nh©n c«ng trùc tiÕp</v>
          </cell>
        </row>
        <row r="217">
          <cell r="A217">
            <v>627</v>
          </cell>
          <cell r="B217" t="str">
            <v>Chi phÝ s¶n xuÊt chung</v>
          </cell>
        </row>
        <row r="218">
          <cell r="A218">
            <v>6271</v>
          </cell>
          <cell r="B218" t="str">
            <v>Chi phÝ nh©n viªn X­ëng</v>
          </cell>
        </row>
        <row r="219">
          <cell r="A219">
            <v>6272</v>
          </cell>
          <cell r="B219" t="str">
            <v>Chi phÝ vËt liÖu, bao b×</v>
          </cell>
        </row>
        <row r="220">
          <cell r="A220">
            <v>6273</v>
          </cell>
          <cell r="B220" t="str">
            <v>Chi phÝ dông cô s¶n xuÊt</v>
          </cell>
        </row>
        <row r="221">
          <cell r="A221">
            <v>6274</v>
          </cell>
          <cell r="B221" t="str">
            <v>Chi phÝ khÊu hao TSC§</v>
          </cell>
        </row>
        <row r="222">
          <cell r="A222">
            <v>6277</v>
          </cell>
          <cell r="B222" t="str">
            <v>Chi phÝ dÞch vô mua ngoµi</v>
          </cell>
        </row>
        <row r="223">
          <cell r="A223">
            <v>6278</v>
          </cell>
          <cell r="B223" t="str">
            <v>Chi phÝ b»ng tiÒn kh¸c</v>
          </cell>
        </row>
        <row r="224">
          <cell r="A224" t="str">
            <v>627KC</v>
          </cell>
          <cell r="B224" t="str">
            <v>KÕt chuyÓn chi phÝ SX chung</v>
          </cell>
        </row>
        <row r="225">
          <cell r="A225">
            <v>63</v>
          </cell>
          <cell r="B225" t="str">
            <v>6.3. Gi¸ thµnh</v>
          </cell>
        </row>
        <row r="226">
          <cell r="A226">
            <v>631</v>
          </cell>
          <cell r="B226" t="str">
            <v>Gi¸ thµnh s¶n xuÊt</v>
          </cell>
        </row>
        <row r="227">
          <cell r="A227">
            <v>632</v>
          </cell>
          <cell r="B227" t="str">
            <v>Gi¸ vèn hµng b¸n</v>
          </cell>
        </row>
        <row r="228">
          <cell r="A228" t="str">
            <v>632KC</v>
          </cell>
          <cell r="B228" t="str">
            <v>KÕt chuyÓn gi¸ vèn hµng b¸n</v>
          </cell>
        </row>
        <row r="229">
          <cell r="A229">
            <v>64</v>
          </cell>
          <cell r="B229" t="str">
            <v>6.4. Chi phÝ l­u th«ng</v>
          </cell>
        </row>
        <row r="230">
          <cell r="A230">
            <v>641</v>
          </cell>
          <cell r="B230" t="str">
            <v>Chi phÝ b¸n hµng</v>
          </cell>
        </row>
        <row r="231">
          <cell r="A231">
            <v>6411</v>
          </cell>
          <cell r="B231" t="str">
            <v>Chi phÝ nh©n viªn b¸n hµng</v>
          </cell>
        </row>
        <row r="232">
          <cell r="A232">
            <v>6413</v>
          </cell>
          <cell r="B232" t="str">
            <v>Chi phÝ dông cô ®å dïng</v>
          </cell>
        </row>
        <row r="233">
          <cell r="A233">
            <v>6414</v>
          </cell>
          <cell r="B233" t="str">
            <v>Chi phÝ khÊu hao TSC§</v>
          </cell>
        </row>
        <row r="234">
          <cell r="A234">
            <v>6415</v>
          </cell>
          <cell r="B234" t="str">
            <v>Chi phÝ qu¶ng c¸o</v>
          </cell>
        </row>
        <row r="235">
          <cell r="A235">
            <v>6416</v>
          </cell>
          <cell r="B235" t="str">
            <v>Chi phÝ héi nghÞ kh¸ch hµng</v>
          </cell>
        </row>
        <row r="236">
          <cell r="A236">
            <v>6417</v>
          </cell>
          <cell r="B236" t="str">
            <v>Chi phÝ dÞch vô mua ngoµi</v>
          </cell>
        </row>
        <row r="237">
          <cell r="A237">
            <v>6418</v>
          </cell>
          <cell r="B237" t="str">
            <v>Chi phÝ b»ng tiÒn kh¸c</v>
          </cell>
        </row>
        <row r="238">
          <cell r="A238" t="str">
            <v>641KC</v>
          </cell>
          <cell r="B238" t="str">
            <v>KÕt chuyÓn chi phÝ b¸n hµng</v>
          </cell>
        </row>
        <row r="239">
          <cell r="A239">
            <v>642</v>
          </cell>
          <cell r="B239" t="str">
            <v>Chi phÝ qu¶n lý xÝ nghiÖp</v>
          </cell>
        </row>
        <row r="240">
          <cell r="A240">
            <v>6421</v>
          </cell>
          <cell r="B240" t="str">
            <v>C/phÝ NV qu¶n lý+c«ng t¸c phÝ</v>
          </cell>
        </row>
        <row r="241">
          <cell r="A241">
            <v>6422</v>
          </cell>
          <cell r="B241" t="str">
            <v>Chi phÝ VËt liÖu bao b×</v>
          </cell>
        </row>
        <row r="242">
          <cell r="A242">
            <v>6423</v>
          </cell>
          <cell r="B242" t="str">
            <v>Chi phÝ ®å dïng v¨n phßng phÈm</v>
          </cell>
        </row>
        <row r="243">
          <cell r="A243">
            <v>6424</v>
          </cell>
          <cell r="B243" t="str">
            <v>Chi phÝ khÊu hao TSC§</v>
          </cell>
        </row>
        <row r="244">
          <cell r="A244">
            <v>6425</v>
          </cell>
          <cell r="B244" t="str">
            <v>Chi phÝ thuÕ, phÝ vµ lÖ phÝ</v>
          </cell>
        </row>
        <row r="245">
          <cell r="A245">
            <v>6426</v>
          </cell>
          <cell r="B245" t="str">
            <v>Chi phÝ dù phßng</v>
          </cell>
        </row>
        <row r="246">
          <cell r="A246">
            <v>6427</v>
          </cell>
          <cell r="B246" t="str">
            <v>Chi phÝ ®µo t¹o</v>
          </cell>
        </row>
        <row r="247">
          <cell r="A247">
            <v>6428</v>
          </cell>
          <cell r="B247" t="str">
            <v>Chi phÝ b»ng tiÒn kh¸c</v>
          </cell>
        </row>
        <row r="248">
          <cell r="A248">
            <v>64290</v>
          </cell>
          <cell r="B248" t="str">
            <v>Chi phÝ thuª nhµ</v>
          </cell>
        </row>
        <row r="249">
          <cell r="A249">
            <v>64291</v>
          </cell>
          <cell r="B249" t="str">
            <v>Chi phÝ ®iÖn th¾p s¸ng</v>
          </cell>
        </row>
        <row r="250">
          <cell r="A250">
            <v>64292</v>
          </cell>
          <cell r="B250" t="str">
            <v>Chi phÝ c­íc ®iÖn thoaÞ</v>
          </cell>
        </row>
        <row r="251">
          <cell r="A251">
            <v>64293</v>
          </cell>
          <cell r="B251" t="str">
            <v>Chi phÝ n­íc sinh ho¹t</v>
          </cell>
        </row>
        <row r="252">
          <cell r="A252">
            <v>64294</v>
          </cell>
          <cell r="B252" t="str">
            <v>Chi phÝ x¨ng dÇu+Söa ch÷a+BH</v>
          </cell>
        </row>
        <row r="253">
          <cell r="A253">
            <v>64295</v>
          </cell>
          <cell r="B253" t="str">
            <v>Chi phÝ s¸ch b¸o</v>
          </cell>
        </row>
        <row r="254">
          <cell r="A254">
            <v>64296</v>
          </cell>
          <cell r="B254" t="str">
            <v>Chi phÝ tiÒn l­¬ng</v>
          </cell>
        </row>
        <row r="255">
          <cell r="A255">
            <v>64297</v>
          </cell>
          <cell r="B255" t="str">
            <v>Chi phÝ vËn chuyÓn hµng b¸n</v>
          </cell>
        </row>
        <row r="256">
          <cell r="A256">
            <v>64298</v>
          </cell>
          <cell r="B256" t="str">
            <v>Chi phÝ tiÕp kh¸ch</v>
          </cell>
        </row>
        <row r="257">
          <cell r="A257">
            <v>64299</v>
          </cell>
          <cell r="B257" t="str">
            <v>Chi phÝ kh¸c</v>
          </cell>
        </row>
        <row r="258">
          <cell r="A258" t="str">
            <v>642KC</v>
          </cell>
          <cell r="B258" t="str">
            <v>KÕt chuyÓn chi phÝ qu¶n lý</v>
          </cell>
        </row>
        <row r="259">
          <cell r="A259">
            <v>7</v>
          </cell>
          <cell r="B259" t="str">
            <v>7. Thu nhËp ho¹t ®éng kh¸c</v>
          </cell>
        </row>
        <row r="260">
          <cell r="A260">
            <v>711</v>
          </cell>
          <cell r="B260" t="str">
            <v>Thu nhËp ho¹t ®éng tµi chÝnh</v>
          </cell>
        </row>
        <row r="261">
          <cell r="A261">
            <v>7111</v>
          </cell>
          <cell r="B261" t="str">
            <v>Thu nhËp gãp vèn LD</v>
          </cell>
        </row>
        <row r="262">
          <cell r="A262">
            <v>7112</v>
          </cell>
          <cell r="B262" t="str">
            <v>Thu nhËp mua b¸n chøng kho¸n</v>
          </cell>
        </row>
        <row r="263">
          <cell r="A263">
            <v>7113</v>
          </cell>
          <cell r="B263" t="str">
            <v>Thu nhËp cho thuª tµi s¶n</v>
          </cell>
        </row>
        <row r="264">
          <cell r="A264">
            <v>7114</v>
          </cell>
          <cell r="B264" t="str">
            <v>Thu nhËp l·i tiÒn göi NHµng</v>
          </cell>
        </row>
        <row r="265">
          <cell r="A265">
            <v>7115</v>
          </cell>
          <cell r="B265" t="str">
            <v>Thu nhËp l·i cho vay vèn</v>
          </cell>
        </row>
        <row r="266">
          <cell r="A266">
            <v>7116</v>
          </cell>
          <cell r="B266" t="str">
            <v>Thu nhËp l·i b¸n ngo¹i tÖ</v>
          </cell>
        </row>
        <row r="267">
          <cell r="A267" t="str">
            <v>711KC</v>
          </cell>
          <cell r="B267" t="str">
            <v>KÕt chuyÓn ho¹t ®éng tµi chÝnh</v>
          </cell>
        </row>
        <row r="268">
          <cell r="A268">
            <v>721</v>
          </cell>
          <cell r="B268" t="str">
            <v>C¸c kho¶n thu nhËp bÊt th­êng</v>
          </cell>
        </row>
        <row r="269">
          <cell r="A269">
            <v>7211</v>
          </cell>
          <cell r="B269" t="str">
            <v>TN do thanh lý, b¸n TSC§</v>
          </cell>
        </row>
        <row r="270">
          <cell r="A270">
            <v>7212</v>
          </cell>
          <cell r="B270" t="str">
            <v>TN do vi ph¹m hîp ®ång</v>
          </cell>
        </row>
        <row r="271">
          <cell r="A271">
            <v>7213</v>
          </cell>
          <cell r="B271" t="str">
            <v>TN nî khã ®ßi kh«ng cã chñ</v>
          </cell>
        </row>
        <row r="272">
          <cell r="A272">
            <v>7214</v>
          </cell>
          <cell r="B272" t="str">
            <v>TN do bá sãt khi h¹ch to¸n</v>
          </cell>
        </row>
        <row r="273">
          <cell r="A273">
            <v>7219</v>
          </cell>
          <cell r="B273" t="str">
            <v>Thu nhËp bÊt th­êng kh¸c</v>
          </cell>
        </row>
        <row r="274">
          <cell r="A274" t="str">
            <v>721GTGT</v>
          </cell>
          <cell r="B274" t="str">
            <v>TN ThuÕ GTGT ®­îc miÔn gi¶m</v>
          </cell>
        </row>
        <row r="275">
          <cell r="A275" t="str">
            <v>721KC</v>
          </cell>
          <cell r="B275" t="str">
            <v>KÕt chuyÓn thu nhËp bÊt th­êng</v>
          </cell>
        </row>
        <row r="276">
          <cell r="A276">
            <v>8</v>
          </cell>
          <cell r="B276" t="str">
            <v>8. Chi phÝ ho¹t ®éng kh¸c</v>
          </cell>
        </row>
        <row r="277">
          <cell r="A277">
            <v>811</v>
          </cell>
          <cell r="B277" t="str">
            <v>Chi phÝ ho¹t ®éng tµi chÝnh</v>
          </cell>
        </row>
        <row r="278">
          <cell r="A278">
            <v>8111</v>
          </cell>
          <cell r="B278" t="str">
            <v>CP liªn doanh</v>
          </cell>
        </row>
        <row r="279">
          <cell r="A279">
            <v>8112</v>
          </cell>
          <cell r="B279" t="str">
            <v>CP cho thuª tµi chÝnh</v>
          </cell>
        </row>
        <row r="280">
          <cell r="A280">
            <v>8113</v>
          </cell>
          <cell r="B280" t="str">
            <v>CP mua b¸n ngo¹i tÖ</v>
          </cell>
        </row>
        <row r="281">
          <cell r="A281">
            <v>8114</v>
          </cell>
          <cell r="B281" t="str">
            <v>CP dù phßng ®Çu t­ chøng kho¸n</v>
          </cell>
        </row>
        <row r="282">
          <cell r="A282">
            <v>8119</v>
          </cell>
          <cell r="B282" t="str">
            <v>CP ho¹t ®éng TC kh¸c</v>
          </cell>
        </row>
        <row r="283">
          <cell r="A283" t="str">
            <v>811KC</v>
          </cell>
          <cell r="B283" t="str">
            <v>KÕt chuyÓn chi phÝ H§TC</v>
          </cell>
        </row>
        <row r="284">
          <cell r="A284">
            <v>821</v>
          </cell>
          <cell r="B284" t="str">
            <v>Chi phÝ bÊt th­êng</v>
          </cell>
        </row>
        <row r="285">
          <cell r="A285">
            <v>8211</v>
          </cell>
          <cell r="B285" t="str">
            <v>CP thanh lý TS</v>
          </cell>
        </row>
        <row r="286">
          <cell r="A286">
            <v>8212</v>
          </cell>
          <cell r="B286" t="str">
            <v>CP tiÒn ph¹t vi ph¹m Hîp ®ång</v>
          </cell>
        </row>
        <row r="287">
          <cell r="A287">
            <v>8213</v>
          </cell>
          <cell r="B287" t="str">
            <v>CP ph¹t, truy thu thuÕ</v>
          </cell>
        </row>
        <row r="288">
          <cell r="A288">
            <v>8219</v>
          </cell>
          <cell r="B288" t="str">
            <v>CP bÊt th­êng kh¸c</v>
          </cell>
        </row>
        <row r="289">
          <cell r="A289" t="str">
            <v>821KC</v>
          </cell>
          <cell r="B289" t="str">
            <v>KÕt chuyÓn chi phÝ bÊt th­êng</v>
          </cell>
        </row>
        <row r="290">
          <cell r="A290">
            <v>9</v>
          </cell>
          <cell r="B290" t="str">
            <v>9. X¸c ®Þnh kÕt qu¶ KD</v>
          </cell>
        </row>
        <row r="291">
          <cell r="A291">
            <v>911</v>
          </cell>
          <cell r="B291" t="str">
            <v>X¸c ®Þnh kÕt qu¶ KD</v>
          </cell>
        </row>
        <row r="292">
          <cell r="A292" t="str">
            <v>911KC</v>
          </cell>
          <cell r="B292" t="str">
            <v>KÕt chuyÓn X¸c ®Þnh kÕt qu¶ KD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Ctkt38"/>
    </sheetNames>
    <definedNames>
      <definedName name="OK_Dialog3Dr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ienmat6"/>
    </sheetNames>
    <definedNames>
      <definedName name="OK_thke_CHI_toan_bo_2_cap"/>
    </defined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ds"/>
      <sheetName val="CTKT40"/>
    </sheetNames>
    <definedNames>
      <definedName name="OK_Dlg3Dr"/>
    </definedNames>
    <sheetDataSet>
      <sheetData sheetId="0"/>
      <sheetData sheetId="1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Ctgs7"/>
    </sheetNames>
    <definedNames>
      <definedName name="OK_Loc_1Tk_1Dv"/>
      <definedName name="OK_Trich_1_Don_vi"/>
    </defined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Tienmat6"/>
    </sheetNames>
    <definedNames>
      <definedName name="OK_thke_CHI_toan_bo_2_cap"/>
      <definedName name="OK_thke_THU_toan_bo_2_cap"/>
      <definedName name="OK_thke_thuchi_toan_bo_2_cap"/>
    </defined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CTGS4"/>
    </sheetNames>
    <definedNames>
      <definedName name="OK_Trich_1tk_1dv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s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s"/>
      <sheetName val="Ctgs2"/>
    </sheetNames>
    <definedNames>
      <definedName name="Bt_add1_Chso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tgs4"/>
    </sheetNames>
    <definedNames>
      <definedName name="Button_Doi_nhom_chtu"/>
      <definedName name="Chk_Tieude_thke"/>
      <definedName name="Dr_Cot_lon"/>
      <definedName name="Dr_Cot_nho"/>
      <definedName name="Dr_Field_R1"/>
      <definedName name="Dr_Field_R2"/>
      <definedName name="Dr_Mau_trich"/>
      <definedName name="Dr_Mauthke"/>
      <definedName name="Dr_nhom_chtu"/>
      <definedName name="Dr_trang"/>
      <definedName name="Dr_trang_Chon"/>
      <definedName name="List_trich_lay"/>
      <definedName name="List_trich_xoa"/>
      <definedName name="OK_loc_chon"/>
      <definedName name="OK_nhap_chtu"/>
      <definedName name="OK_Thke_chon_lua"/>
      <definedName name="Taikh_Co_Drop"/>
      <definedName name="Taikh_No_Drop"/>
      <definedName name="Txt_Tieude_thke"/>
      <definedName name="Xoa_dg_cuoi"/>
      <definedName name="Xoa_mau_thke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tgs11"/>
    </sheetNames>
    <definedNames>
      <definedName name="Change_ten_thuong_dung"/>
      <definedName name="OK_Mo_chtu_th_dung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NKM02"/>
      <sheetName val="SNKM02 (2)"/>
      <sheetName val="SCT02"/>
      <sheetName val="Sqt02"/>
      <sheetName val="Sqt02 (3)"/>
      <sheetName val="Sqt02 (2)"/>
      <sheetName val="Sqt09 "/>
      <sheetName val="00000000"/>
      <sheetName val="XL4Poppy"/>
      <sheetName val="SNKM02(3) 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tgs93"/>
    </sheetNames>
    <definedNames>
      <definedName name="Chk_tieu_de_thke"/>
      <definedName name="Dr_mau_thke"/>
      <definedName name="Luu_thke"/>
      <definedName name="Txt_tieu_de_thke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HOPDONG"/>
      <sheetName val="T.LUONG"/>
      <sheetName val="PBO.CC"/>
      <sheetName val="PBO.TSCD"/>
      <sheetName val="TPHAM"/>
      <sheetName val="HHOA"/>
      <sheetName val="NPL"/>
      <sheetName val="D.MUC V.TU"/>
      <sheetName val="GIA THANH"/>
      <sheetName val="SOQUY"/>
      <sheetName val="SOCTIET"/>
      <sheetName val="SOCAI"/>
      <sheetName val="CONGNO"/>
      <sheetName val="CANDOI"/>
      <sheetName val="CDKT"/>
      <sheetName val="TMTC"/>
      <sheetName val="KQKD"/>
      <sheetName val="BCHD 2000"/>
      <sheetName val="MATK"/>
      <sheetName val="NHAPLIEU"/>
      <sheetName val="CTGS"/>
      <sheetName val="MUAVAO 3%"/>
      <sheetName val="MUAVAO"/>
      <sheetName val="BANRA"/>
      <sheetName val="HOADON"/>
      <sheetName val="TKH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6">
          <cell r="P6">
            <v>1111</v>
          </cell>
          <cell r="Q6">
            <v>495185</v>
          </cell>
        </row>
        <row r="7">
          <cell r="P7">
            <v>1111</v>
          </cell>
          <cell r="Q7">
            <v>15315</v>
          </cell>
        </row>
        <row r="8">
          <cell r="P8">
            <v>1111</v>
          </cell>
          <cell r="Q8">
            <v>442280</v>
          </cell>
        </row>
        <row r="9">
          <cell r="P9">
            <v>1111</v>
          </cell>
          <cell r="Q9">
            <v>44228</v>
          </cell>
        </row>
        <row r="10">
          <cell r="P10">
            <v>1111</v>
          </cell>
          <cell r="Q10">
            <v>387934</v>
          </cell>
        </row>
        <row r="11">
          <cell r="P11">
            <v>1111</v>
          </cell>
          <cell r="Q11">
            <v>38793</v>
          </cell>
        </row>
        <row r="12">
          <cell r="P12">
            <v>1111</v>
          </cell>
          <cell r="Q12">
            <v>91122</v>
          </cell>
        </row>
        <row r="13">
          <cell r="P13">
            <v>1111</v>
          </cell>
          <cell r="Q13">
            <v>9112</v>
          </cell>
        </row>
        <row r="14">
          <cell r="P14">
            <v>1111</v>
          </cell>
          <cell r="Q14">
            <v>139238</v>
          </cell>
        </row>
        <row r="15">
          <cell r="P15">
            <v>1111</v>
          </cell>
          <cell r="Q15">
            <v>13924</v>
          </cell>
        </row>
        <row r="16">
          <cell r="P16">
            <v>1111</v>
          </cell>
          <cell r="Q16">
            <v>298663</v>
          </cell>
        </row>
        <row r="17">
          <cell r="P17">
            <v>1111</v>
          </cell>
          <cell r="Q17">
            <v>29866</v>
          </cell>
        </row>
        <row r="18">
          <cell r="P18">
            <v>1111</v>
          </cell>
          <cell r="Q18">
            <v>1451429</v>
          </cell>
        </row>
        <row r="19">
          <cell r="P19">
            <v>1111</v>
          </cell>
          <cell r="Q19">
            <v>145143</v>
          </cell>
        </row>
        <row r="20">
          <cell r="P20">
            <v>1111</v>
          </cell>
          <cell r="Q20">
            <v>242808</v>
          </cell>
        </row>
        <row r="21">
          <cell r="P21">
            <v>1111</v>
          </cell>
          <cell r="Q21">
            <v>24281</v>
          </cell>
        </row>
        <row r="22">
          <cell r="P22">
            <v>1111</v>
          </cell>
          <cell r="Q22">
            <v>293744</v>
          </cell>
        </row>
        <row r="23">
          <cell r="P23">
            <v>1111</v>
          </cell>
          <cell r="Q23">
            <v>29374</v>
          </cell>
        </row>
        <row r="24">
          <cell r="P24">
            <v>1111</v>
          </cell>
          <cell r="Q24">
            <v>203616</v>
          </cell>
        </row>
        <row r="25">
          <cell r="P25">
            <v>1111</v>
          </cell>
          <cell r="Q25">
            <v>20362</v>
          </cell>
        </row>
        <row r="26">
          <cell r="P26">
            <v>1111</v>
          </cell>
          <cell r="Q26">
            <v>115370</v>
          </cell>
        </row>
        <row r="27">
          <cell r="P27">
            <v>1111</v>
          </cell>
          <cell r="Q27">
            <v>11537</v>
          </cell>
        </row>
        <row r="28">
          <cell r="P28">
            <v>1111</v>
          </cell>
          <cell r="Q28">
            <v>102820000</v>
          </cell>
        </row>
        <row r="29">
          <cell r="P29">
            <v>1111</v>
          </cell>
          <cell r="Q29">
            <v>3180000</v>
          </cell>
        </row>
        <row r="30">
          <cell r="P30">
            <v>1111</v>
          </cell>
          <cell r="Q30">
            <v>14162727</v>
          </cell>
        </row>
        <row r="31">
          <cell r="P31">
            <v>1111</v>
          </cell>
          <cell r="Q31">
            <v>1416273</v>
          </cell>
        </row>
        <row r="32">
          <cell r="P32">
            <v>1111</v>
          </cell>
          <cell r="Q32">
            <v>13801250</v>
          </cell>
        </row>
        <row r="33">
          <cell r="P33">
            <v>1111</v>
          </cell>
          <cell r="Q33">
            <v>1380125</v>
          </cell>
        </row>
        <row r="34">
          <cell r="P34">
            <v>1111</v>
          </cell>
          <cell r="Q34">
            <v>12932000</v>
          </cell>
        </row>
        <row r="35">
          <cell r="P35">
            <v>1111</v>
          </cell>
          <cell r="Q35">
            <v>1293200</v>
          </cell>
        </row>
        <row r="36">
          <cell r="P36">
            <v>1111</v>
          </cell>
          <cell r="Q36">
            <v>22113000</v>
          </cell>
        </row>
        <row r="37">
          <cell r="P37">
            <v>1111</v>
          </cell>
          <cell r="Q37">
            <v>2211300</v>
          </cell>
        </row>
        <row r="38">
          <cell r="P38">
            <v>1111</v>
          </cell>
          <cell r="Q38">
            <v>2930908</v>
          </cell>
        </row>
        <row r="39">
          <cell r="P39">
            <v>1111</v>
          </cell>
          <cell r="Q39">
            <v>269092</v>
          </cell>
        </row>
        <row r="40">
          <cell r="P40">
            <v>1111</v>
          </cell>
          <cell r="Q40">
            <v>341150</v>
          </cell>
        </row>
        <row r="41">
          <cell r="P41">
            <v>1111</v>
          </cell>
          <cell r="Q41">
            <v>34115</v>
          </cell>
        </row>
        <row r="42">
          <cell r="P42">
            <v>1111</v>
          </cell>
          <cell r="Q42">
            <v>192714</v>
          </cell>
        </row>
        <row r="43">
          <cell r="P43">
            <v>1111</v>
          </cell>
          <cell r="Q43">
            <v>8686</v>
          </cell>
        </row>
        <row r="44">
          <cell r="P44">
            <v>1111</v>
          </cell>
          <cell r="Q44">
            <v>4163500</v>
          </cell>
        </row>
        <row r="45">
          <cell r="P45">
            <v>1111</v>
          </cell>
          <cell r="Q45">
            <v>416350</v>
          </cell>
        </row>
        <row r="46">
          <cell r="P46">
            <v>1111</v>
          </cell>
          <cell r="Q46">
            <v>660000</v>
          </cell>
        </row>
        <row r="47">
          <cell r="P47">
            <v>1111</v>
          </cell>
          <cell r="Q47">
            <v>66000</v>
          </cell>
        </row>
        <row r="48">
          <cell r="P48">
            <v>1111</v>
          </cell>
          <cell r="Q48">
            <v>120000</v>
          </cell>
        </row>
        <row r="49">
          <cell r="P49">
            <v>1111</v>
          </cell>
          <cell r="Q49">
            <v>12000</v>
          </cell>
        </row>
        <row r="50">
          <cell r="P50">
            <v>1111</v>
          </cell>
          <cell r="Q50">
            <v>146149740</v>
          </cell>
        </row>
        <row r="51">
          <cell r="P51">
            <v>1111</v>
          </cell>
          <cell r="Q51">
            <v>14614974</v>
          </cell>
        </row>
        <row r="52">
          <cell r="P52">
            <v>1111</v>
          </cell>
          <cell r="Q52">
            <v>14259</v>
          </cell>
        </row>
        <row r="53">
          <cell r="P53">
            <v>1111</v>
          </cell>
          <cell r="Q53">
            <v>441</v>
          </cell>
        </row>
        <row r="54">
          <cell r="P54">
            <v>1111</v>
          </cell>
          <cell r="Q54">
            <v>1309500</v>
          </cell>
        </row>
        <row r="55">
          <cell r="P55">
            <v>1111</v>
          </cell>
          <cell r="Q55">
            <v>40500</v>
          </cell>
        </row>
        <row r="56">
          <cell r="P56">
            <v>1111</v>
          </cell>
          <cell r="Q56">
            <v>23000</v>
          </cell>
        </row>
        <row r="57">
          <cell r="P57">
            <v>1111</v>
          </cell>
          <cell r="Q57">
            <v>50000</v>
          </cell>
        </row>
        <row r="58">
          <cell r="P58">
            <v>1111</v>
          </cell>
          <cell r="Q58">
            <v>1410675</v>
          </cell>
        </row>
        <row r="59">
          <cell r="P59">
            <v>1111</v>
          </cell>
          <cell r="Q59">
            <v>70534</v>
          </cell>
        </row>
        <row r="60">
          <cell r="P60">
            <v>1111</v>
          </cell>
          <cell r="Q60">
            <v>137602</v>
          </cell>
        </row>
        <row r="61">
          <cell r="P61">
            <v>1111</v>
          </cell>
          <cell r="Q61">
            <v>13760</v>
          </cell>
        </row>
        <row r="62">
          <cell r="P62">
            <v>1111</v>
          </cell>
          <cell r="Q62">
            <v>5000</v>
          </cell>
        </row>
        <row r="63">
          <cell r="P63">
            <v>1111</v>
          </cell>
          <cell r="Q63">
            <v>5000</v>
          </cell>
        </row>
        <row r="64">
          <cell r="P64">
            <v>1111</v>
          </cell>
          <cell r="Q64">
            <v>10000</v>
          </cell>
        </row>
        <row r="65">
          <cell r="P65">
            <v>1111</v>
          </cell>
          <cell r="Q65">
            <v>10000</v>
          </cell>
        </row>
        <row r="66">
          <cell r="P66">
            <v>1111</v>
          </cell>
          <cell r="Q66">
            <v>355000</v>
          </cell>
        </row>
        <row r="67">
          <cell r="P67">
            <v>1111</v>
          </cell>
          <cell r="Q67">
            <v>16000</v>
          </cell>
        </row>
        <row r="68">
          <cell r="P68">
            <v>1111</v>
          </cell>
          <cell r="Q68">
            <v>700000</v>
          </cell>
        </row>
        <row r="69">
          <cell r="P69">
            <v>1111</v>
          </cell>
          <cell r="Q69">
            <v>35000</v>
          </cell>
        </row>
        <row r="70">
          <cell r="P70">
            <v>1111</v>
          </cell>
          <cell r="Q70">
            <v>23284800</v>
          </cell>
        </row>
        <row r="71">
          <cell r="P71">
            <v>1111</v>
          </cell>
          <cell r="Q71">
            <v>2328480</v>
          </cell>
        </row>
        <row r="72">
          <cell r="P72">
            <v>1111</v>
          </cell>
          <cell r="Q72">
            <v>377888</v>
          </cell>
        </row>
        <row r="73">
          <cell r="P73">
            <v>1111</v>
          </cell>
          <cell r="Q73">
            <v>37789</v>
          </cell>
        </row>
        <row r="74">
          <cell r="P74">
            <v>1111</v>
          </cell>
          <cell r="Q74">
            <v>774567</v>
          </cell>
        </row>
        <row r="75">
          <cell r="P75">
            <v>1111</v>
          </cell>
          <cell r="Q75">
            <v>77457</v>
          </cell>
        </row>
        <row r="76">
          <cell r="P76">
            <v>1111</v>
          </cell>
          <cell r="Q76">
            <v>23000</v>
          </cell>
        </row>
        <row r="77">
          <cell r="P77">
            <v>1111</v>
          </cell>
          <cell r="Q77">
            <v>85000</v>
          </cell>
        </row>
        <row r="78">
          <cell r="P78">
            <v>1111</v>
          </cell>
          <cell r="Q78">
            <v>1673636</v>
          </cell>
        </row>
        <row r="79">
          <cell r="P79">
            <v>1111</v>
          </cell>
          <cell r="Q79">
            <v>167364</v>
          </cell>
        </row>
        <row r="80">
          <cell r="P80">
            <v>1111</v>
          </cell>
          <cell r="Q80">
            <v>2930909</v>
          </cell>
        </row>
        <row r="81">
          <cell r="P81">
            <v>1111</v>
          </cell>
          <cell r="Q81">
            <v>269091</v>
          </cell>
        </row>
        <row r="82">
          <cell r="P82">
            <v>1111</v>
          </cell>
          <cell r="Q82">
            <v>344857</v>
          </cell>
        </row>
        <row r="83">
          <cell r="P83">
            <v>1111</v>
          </cell>
          <cell r="Q83">
            <v>15543</v>
          </cell>
        </row>
        <row r="84">
          <cell r="P84">
            <v>1111</v>
          </cell>
          <cell r="Q84">
            <v>32760214</v>
          </cell>
        </row>
        <row r="85">
          <cell r="P85">
            <v>1111</v>
          </cell>
          <cell r="Q85">
            <v>1638011</v>
          </cell>
        </row>
        <row r="86">
          <cell r="P86">
            <v>1111</v>
          </cell>
          <cell r="Q86">
            <v>69300000</v>
          </cell>
        </row>
        <row r="87">
          <cell r="P87">
            <v>1111</v>
          </cell>
          <cell r="Q87">
            <v>3465000</v>
          </cell>
        </row>
        <row r="88">
          <cell r="P88">
            <v>1111</v>
          </cell>
          <cell r="Q88">
            <v>11400000</v>
          </cell>
        </row>
        <row r="89">
          <cell r="P89">
            <v>1111</v>
          </cell>
          <cell r="Q89">
            <v>570000</v>
          </cell>
        </row>
        <row r="90">
          <cell r="P90">
            <v>1111</v>
          </cell>
          <cell r="Q90">
            <v>7200000</v>
          </cell>
        </row>
        <row r="91">
          <cell r="P91">
            <v>1111</v>
          </cell>
          <cell r="Q91">
            <v>360000</v>
          </cell>
        </row>
        <row r="92">
          <cell r="P92">
            <v>1111</v>
          </cell>
          <cell r="Q92">
            <v>4680000</v>
          </cell>
        </row>
        <row r="93">
          <cell r="P93">
            <v>1111</v>
          </cell>
          <cell r="Q93">
            <v>234000</v>
          </cell>
        </row>
        <row r="94">
          <cell r="P94">
            <v>1111</v>
          </cell>
          <cell r="Q94">
            <v>510973</v>
          </cell>
        </row>
        <row r="95">
          <cell r="P95">
            <v>1111</v>
          </cell>
          <cell r="Q95">
            <v>51097</v>
          </cell>
        </row>
        <row r="96">
          <cell r="P96">
            <v>1111</v>
          </cell>
          <cell r="Q96">
            <v>490908</v>
          </cell>
        </row>
        <row r="97">
          <cell r="P97">
            <v>1111</v>
          </cell>
          <cell r="Q97">
            <v>49092</v>
          </cell>
        </row>
        <row r="98">
          <cell r="P98">
            <v>1111</v>
          </cell>
          <cell r="Q98">
            <v>545455</v>
          </cell>
        </row>
        <row r="99">
          <cell r="P99">
            <v>1111</v>
          </cell>
          <cell r="Q99">
            <v>54545</v>
          </cell>
        </row>
        <row r="100">
          <cell r="P100">
            <v>1111</v>
          </cell>
          <cell r="Q100">
            <v>192698</v>
          </cell>
        </row>
        <row r="101">
          <cell r="P101">
            <v>1111</v>
          </cell>
          <cell r="Q101">
            <v>8702</v>
          </cell>
        </row>
        <row r="102">
          <cell r="P102">
            <v>1111</v>
          </cell>
          <cell r="Q102">
            <v>9091</v>
          </cell>
        </row>
        <row r="103">
          <cell r="P103">
            <v>1111</v>
          </cell>
          <cell r="Q103">
            <v>909</v>
          </cell>
        </row>
        <row r="104">
          <cell r="P104">
            <v>1111</v>
          </cell>
          <cell r="Q104">
            <v>288320</v>
          </cell>
        </row>
        <row r="105">
          <cell r="P105">
            <v>1111</v>
          </cell>
          <cell r="Q105">
            <v>28832</v>
          </cell>
        </row>
        <row r="106">
          <cell r="P106">
            <v>1111</v>
          </cell>
          <cell r="Q106">
            <v>55455</v>
          </cell>
        </row>
        <row r="107">
          <cell r="P107">
            <v>1111</v>
          </cell>
          <cell r="Q107">
            <v>5545</v>
          </cell>
        </row>
        <row r="108">
          <cell r="P108">
            <v>1111</v>
          </cell>
          <cell r="Q108">
            <v>5000</v>
          </cell>
        </row>
        <row r="109">
          <cell r="P109">
            <v>1111</v>
          </cell>
          <cell r="Q109">
            <v>5000</v>
          </cell>
        </row>
        <row r="110">
          <cell r="P110">
            <v>1111</v>
          </cell>
          <cell r="Q110">
            <v>495238</v>
          </cell>
        </row>
        <row r="111">
          <cell r="P111">
            <v>1111</v>
          </cell>
          <cell r="Q111">
            <v>24762</v>
          </cell>
        </row>
        <row r="112">
          <cell r="P112">
            <v>1111</v>
          </cell>
          <cell r="Q112">
            <v>104762</v>
          </cell>
        </row>
        <row r="113">
          <cell r="P113">
            <v>1111</v>
          </cell>
          <cell r="Q113">
            <v>5238</v>
          </cell>
        </row>
        <row r="114">
          <cell r="P114">
            <v>1111</v>
          </cell>
          <cell r="Q114">
            <v>104762</v>
          </cell>
        </row>
        <row r="115">
          <cell r="P115">
            <v>1111</v>
          </cell>
          <cell r="Q115">
            <v>5238</v>
          </cell>
        </row>
        <row r="116">
          <cell r="P116">
            <v>1111</v>
          </cell>
          <cell r="Q116">
            <v>104762</v>
          </cell>
        </row>
        <row r="117">
          <cell r="P117">
            <v>1111</v>
          </cell>
          <cell r="Q117">
            <v>5238</v>
          </cell>
        </row>
        <row r="118">
          <cell r="P118">
            <v>1111</v>
          </cell>
          <cell r="Q118">
            <v>100000</v>
          </cell>
        </row>
        <row r="119">
          <cell r="P119">
            <v>1111</v>
          </cell>
          <cell r="Q119">
            <v>34288</v>
          </cell>
        </row>
        <row r="120">
          <cell r="P120">
            <v>1111</v>
          </cell>
          <cell r="Q120">
            <v>3429</v>
          </cell>
        </row>
        <row r="121">
          <cell r="P121">
            <v>1111</v>
          </cell>
          <cell r="Q121">
            <v>7000</v>
          </cell>
        </row>
        <row r="122">
          <cell r="P122">
            <v>1111</v>
          </cell>
          <cell r="Q122">
            <v>22700</v>
          </cell>
        </row>
        <row r="123">
          <cell r="P123">
            <v>3333</v>
          </cell>
          <cell r="Q123">
            <v>22700</v>
          </cell>
        </row>
        <row r="124">
          <cell r="P124">
            <v>1111</v>
          </cell>
          <cell r="Q124">
            <v>6200</v>
          </cell>
        </row>
        <row r="125">
          <cell r="P125">
            <v>1111</v>
          </cell>
          <cell r="Q125">
            <v>18000</v>
          </cell>
        </row>
        <row r="126">
          <cell r="P126">
            <v>1111</v>
          </cell>
          <cell r="Q126">
            <v>1800</v>
          </cell>
        </row>
        <row r="127">
          <cell r="P127">
            <v>1111</v>
          </cell>
          <cell r="Q127">
            <v>355000</v>
          </cell>
        </row>
        <row r="128">
          <cell r="P128">
            <v>1111</v>
          </cell>
          <cell r="Q128">
            <v>16000</v>
          </cell>
        </row>
        <row r="129">
          <cell r="P129">
            <v>1111</v>
          </cell>
          <cell r="Q129">
            <v>2930909</v>
          </cell>
        </row>
        <row r="130">
          <cell r="P130">
            <v>1111</v>
          </cell>
          <cell r="Q130">
            <v>269091</v>
          </cell>
        </row>
        <row r="131">
          <cell r="P131">
            <v>1111</v>
          </cell>
          <cell r="Q131">
            <v>192714</v>
          </cell>
        </row>
        <row r="132">
          <cell r="P132">
            <v>1111</v>
          </cell>
          <cell r="Q132">
            <v>8686</v>
          </cell>
        </row>
        <row r="133">
          <cell r="P133">
            <v>1111</v>
          </cell>
          <cell r="Q133">
            <v>334686</v>
          </cell>
        </row>
        <row r="134">
          <cell r="P134">
            <v>1111</v>
          </cell>
          <cell r="Q134">
            <v>15114</v>
          </cell>
        </row>
        <row r="135">
          <cell r="P135">
            <v>1111</v>
          </cell>
          <cell r="Q135">
            <v>81818</v>
          </cell>
        </row>
        <row r="136">
          <cell r="P136">
            <v>1111</v>
          </cell>
          <cell r="Q136">
            <v>8182</v>
          </cell>
        </row>
        <row r="137">
          <cell r="P137">
            <v>1111</v>
          </cell>
          <cell r="Q137">
            <v>181818</v>
          </cell>
        </row>
        <row r="138">
          <cell r="P138">
            <v>1111</v>
          </cell>
          <cell r="Q138">
            <v>18182</v>
          </cell>
        </row>
        <row r="139">
          <cell r="P139">
            <v>1111</v>
          </cell>
          <cell r="Q139">
            <v>29850</v>
          </cell>
        </row>
        <row r="140">
          <cell r="P140">
            <v>1111</v>
          </cell>
          <cell r="Q140">
            <v>2985</v>
          </cell>
        </row>
        <row r="141">
          <cell r="P141">
            <v>1111</v>
          </cell>
          <cell r="Q141">
            <v>18110400</v>
          </cell>
        </row>
        <row r="142">
          <cell r="P142">
            <v>1111</v>
          </cell>
          <cell r="Q142">
            <v>1811040</v>
          </cell>
        </row>
        <row r="143">
          <cell r="P143">
            <v>1111</v>
          </cell>
          <cell r="Q143">
            <v>20000</v>
          </cell>
        </row>
        <row r="144">
          <cell r="P144">
            <v>1111</v>
          </cell>
          <cell r="Q144">
            <v>60000</v>
          </cell>
        </row>
        <row r="145">
          <cell r="P145">
            <v>1111</v>
          </cell>
          <cell r="Q145">
            <v>121337</v>
          </cell>
        </row>
        <row r="146">
          <cell r="P146">
            <v>1111</v>
          </cell>
          <cell r="Q146">
            <v>12133</v>
          </cell>
        </row>
        <row r="147">
          <cell r="P147">
            <v>1111</v>
          </cell>
          <cell r="Q147">
            <v>219047</v>
          </cell>
        </row>
        <row r="148">
          <cell r="P148">
            <v>1111</v>
          </cell>
          <cell r="Q148">
            <v>10953</v>
          </cell>
        </row>
        <row r="149">
          <cell r="P149">
            <v>1111</v>
          </cell>
          <cell r="Q149">
            <v>2335714</v>
          </cell>
        </row>
        <row r="150">
          <cell r="P150">
            <v>1111</v>
          </cell>
          <cell r="Q150">
            <v>114286</v>
          </cell>
        </row>
        <row r="151">
          <cell r="P151">
            <v>1111</v>
          </cell>
          <cell r="Q151">
            <v>213400</v>
          </cell>
        </row>
        <row r="152">
          <cell r="P152">
            <v>1111</v>
          </cell>
          <cell r="Q152">
            <v>6600</v>
          </cell>
        </row>
        <row r="153">
          <cell r="P153">
            <v>1111</v>
          </cell>
          <cell r="Q153">
            <v>120000</v>
          </cell>
        </row>
        <row r="154">
          <cell r="P154">
            <v>1111</v>
          </cell>
          <cell r="Q154">
            <v>20000</v>
          </cell>
        </row>
        <row r="155">
          <cell r="P155">
            <v>1111</v>
          </cell>
          <cell r="Q155">
            <v>45455</v>
          </cell>
        </row>
        <row r="156">
          <cell r="P156">
            <v>1111</v>
          </cell>
          <cell r="Q156">
            <v>4545</v>
          </cell>
        </row>
        <row r="157">
          <cell r="P157">
            <v>1111</v>
          </cell>
          <cell r="Q157">
            <v>409524</v>
          </cell>
        </row>
        <row r="158">
          <cell r="P158">
            <v>1111</v>
          </cell>
          <cell r="Q158">
            <v>20476</v>
          </cell>
        </row>
        <row r="159">
          <cell r="P159">
            <v>1111</v>
          </cell>
          <cell r="Q159">
            <v>104762</v>
          </cell>
        </row>
        <row r="160">
          <cell r="P160">
            <v>1111</v>
          </cell>
          <cell r="Q160">
            <v>5238</v>
          </cell>
        </row>
        <row r="161">
          <cell r="P161">
            <v>1111</v>
          </cell>
          <cell r="Q161">
            <v>247619</v>
          </cell>
        </row>
        <row r="162">
          <cell r="P162">
            <v>1111</v>
          </cell>
          <cell r="Q162">
            <v>12381</v>
          </cell>
        </row>
        <row r="163">
          <cell r="P163">
            <v>1111</v>
          </cell>
          <cell r="Q163">
            <v>19071000</v>
          </cell>
        </row>
        <row r="164">
          <cell r="P164">
            <v>1111</v>
          </cell>
          <cell r="Q164">
            <v>1907100</v>
          </cell>
        </row>
        <row r="165">
          <cell r="P165">
            <v>1111</v>
          </cell>
          <cell r="Q165">
            <v>34929000</v>
          </cell>
        </row>
        <row r="166">
          <cell r="P166">
            <v>1111</v>
          </cell>
          <cell r="Q166">
            <v>3492900</v>
          </cell>
        </row>
        <row r="167">
          <cell r="P167">
            <v>1111</v>
          </cell>
          <cell r="Q167">
            <v>34974000</v>
          </cell>
        </row>
        <row r="168">
          <cell r="P168">
            <v>1111</v>
          </cell>
          <cell r="Q168">
            <v>3497400</v>
          </cell>
        </row>
        <row r="169">
          <cell r="P169">
            <v>1111</v>
          </cell>
          <cell r="Q169">
            <v>68427000</v>
          </cell>
        </row>
        <row r="170">
          <cell r="P170">
            <v>1111</v>
          </cell>
          <cell r="Q170">
            <v>6842700</v>
          </cell>
        </row>
        <row r="171">
          <cell r="P171">
            <v>1111</v>
          </cell>
          <cell r="Q171">
            <v>13160750</v>
          </cell>
        </row>
        <row r="172">
          <cell r="P172">
            <v>1111</v>
          </cell>
          <cell r="Q172">
            <v>1316075</v>
          </cell>
        </row>
        <row r="173">
          <cell r="P173">
            <v>1111</v>
          </cell>
          <cell r="Q173">
            <v>14030000</v>
          </cell>
        </row>
        <row r="174">
          <cell r="P174">
            <v>1111</v>
          </cell>
          <cell r="Q174">
            <v>1403000</v>
          </cell>
        </row>
        <row r="175">
          <cell r="P175">
            <v>1111</v>
          </cell>
          <cell r="Q175">
            <v>12764250</v>
          </cell>
        </row>
        <row r="176">
          <cell r="P176">
            <v>1111</v>
          </cell>
          <cell r="Q176">
            <v>1276425</v>
          </cell>
        </row>
        <row r="177">
          <cell r="P177">
            <v>1111</v>
          </cell>
          <cell r="Q177">
            <v>20206250</v>
          </cell>
        </row>
        <row r="178">
          <cell r="P178">
            <v>1111</v>
          </cell>
          <cell r="Q178">
            <v>2020625</v>
          </cell>
        </row>
        <row r="179">
          <cell r="P179">
            <v>1111</v>
          </cell>
          <cell r="Q179">
            <v>13587750</v>
          </cell>
        </row>
        <row r="180">
          <cell r="P180">
            <v>1111</v>
          </cell>
          <cell r="Q180">
            <v>1358775</v>
          </cell>
        </row>
        <row r="181">
          <cell r="P181">
            <v>1111</v>
          </cell>
          <cell r="Q181">
            <v>12710875</v>
          </cell>
        </row>
        <row r="182">
          <cell r="P182">
            <v>1111</v>
          </cell>
          <cell r="Q182">
            <v>1271087</v>
          </cell>
        </row>
        <row r="183">
          <cell r="P183">
            <v>1111</v>
          </cell>
          <cell r="Q183">
            <v>13328500</v>
          </cell>
        </row>
        <row r="184">
          <cell r="P184">
            <v>1111</v>
          </cell>
          <cell r="Q184">
            <v>1332850</v>
          </cell>
        </row>
        <row r="185">
          <cell r="P185">
            <v>1111</v>
          </cell>
          <cell r="Q185">
            <v>44968250</v>
          </cell>
        </row>
        <row r="186">
          <cell r="P186">
            <v>1111</v>
          </cell>
          <cell r="Q186">
            <v>4496825</v>
          </cell>
        </row>
        <row r="187">
          <cell r="P187">
            <v>1111</v>
          </cell>
          <cell r="Q187">
            <v>13183625</v>
          </cell>
        </row>
        <row r="188">
          <cell r="P188">
            <v>1111</v>
          </cell>
          <cell r="Q188">
            <v>1318362</v>
          </cell>
        </row>
        <row r="211">
          <cell r="P211">
            <v>3311</v>
          </cell>
          <cell r="Q211">
            <v>87567433</v>
          </cell>
        </row>
        <row r="212">
          <cell r="P212">
            <v>3311</v>
          </cell>
          <cell r="Q212">
            <v>8756743</v>
          </cell>
        </row>
        <row r="213">
          <cell r="P213">
            <v>3311</v>
          </cell>
          <cell r="Q213">
            <v>11655001</v>
          </cell>
        </row>
        <row r="214">
          <cell r="P214">
            <v>3311</v>
          </cell>
          <cell r="Q214">
            <v>1165500</v>
          </cell>
        </row>
        <row r="215">
          <cell r="P215">
            <v>3311</v>
          </cell>
          <cell r="Q215">
            <v>77400000</v>
          </cell>
        </row>
        <row r="216">
          <cell r="P216">
            <v>3311</v>
          </cell>
          <cell r="Q216">
            <v>7740000</v>
          </cell>
        </row>
        <row r="217">
          <cell r="P217">
            <v>3311</v>
          </cell>
          <cell r="Q217">
            <v>209191600</v>
          </cell>
        </row>
        <row r="218">
          <cell r="P218">
            <v>3311</v>
          </cell>
          <cell r="Q218">
            <v>10459580</v>
          </cell>
        </row>
        <row r="219">
          <cell r="P219">
            <v>3311</v>
          </cell>
          <cell r="Q219">
            <v>57918168</v>
          </cell>
        </row>
        <row r="220">
          <cell r="P220">
            <v>3311</v>
          </cell>
          <cell r="Q220">
            <v>5791817</v>
          </cell>
        </row>
        <row r="221">
          <cell r="P221">
            <v>3311</v>
          </cell>
          <cell r="Q221">
            <v>133800000</v>
          </cell>
        </row>
        <row r="222">
          <cell r="P222">
            <v>3311</v>
          </cell>
          <cell r="Q222">
            <v>13380000</v>
          </cell>
        </row>
        <row r="223">
          <cell r="P223">
            <v>3311</v>
          </cell>
          <cell r="Q223">
            <v>31764862</v>
          </cell>
        </row>
        <row r="224">
          <cell r="P224">
            <v>3311</v>
          </cell>
          <cell r="Q224">
            <v>3176486</v>
          </cell>
        </row>
        <row r="225">
          <cell r="P225">
            <v>3311</v>
          </cell>
          <cell r="Q225">
            <v>354705</v>
          </cell>
        </row>
        <row r="226">
          <cell r="P226">
            <v>3311</v>
          </cell>
          <cell r="Q226">
            <v>35395</v>
          </cell>
        </row>
        <row r="227">
          <cell r="P227">
            <v>3311</v>
          </cell>
          <cell r="Q227">
            <v>96861600</v>
          </cell>
        </row>
        <row r="228">
          <cell r="P228">
            <v>413</v>
          </cell>
          <cell r="Q228">
            <v>716776</v>
          </cell>
        </row>
        <row r="229">
          <cell r="P229">
            <v>3311</v>
          </cell>
          <cell r="Q229">
            <v>148500000</v>
          </cell>
        </row>
        <row r="230">
          <cell r="P230">
            <v>413</v>
          </cell>
          <cell r="Q230">
            <v>1098900</v>
          </cell>
        </row>
        <row r="231">
          <cell r="P231">
            <v>3311</v>
          </cell>
          <cell r="Q231">
            <v>49000000</v>
          </cell>
        </row>
        <row r="232">
          <cell r="P232">
            <v>3311</v>
          </cell>
          <cell r="Q232">
            <v>4900000</v>
          </cell>
        </row>
        <row r="233">
          <cell r="P233">
            <v>3311</v>
          </cell>
          <cell r="Q233">
            <v>20439000</v>
          </cell>
        </row>
        <row r="234">
          <cell r="P234">
            <v>3311</v>
          </cell>
          <cell r="Q234">
            <v>2043900</v>
          </cell>
        </row>
        <row r="235">
          <cell r="P235">
            <v>3311</v>
          </cell>
          <cell r="Q235">
            <v>50000000</v>
          </cell>
        </row>
        <row r="236">
          <cell r="P236">
            <v>3311</v>
          </cell>
          <cell r="Q236">
            <v>5000000</v>
          </cell>
        </row>
        <row r="237">
          <cell r="P237">
            <v>3311</v>
          </cell>
          <cell r="Q237">
            <v>241798500</v>
          </cell>
        </row>
        <row r="238">
          <cell r="P238">
            <v>413</v>
          </cell>
          <cell r="Q238">
            <v>1853789</v>
          </cell>
        </row>
        <row r="239">
          <cell r="P239">
            <v>3311</v>
          </cell>
          <cell r="Q239">
            <v>840564000</v>
          </cell>
        </row>
        <row r="240">
          <cell r="P240">
            <v>413</v>
          </cell>
          <cell r="Q240">
            <v>6836587</v>
          </cell>
        </row>
        <row r="241">
          <cell r="P241">
            <v>33110031</v>
          </cell>
          <cell r="Q241">
            <v>40395650</v>
          </cell>
        </row>
        <row r="242">
          <cell r="P242">
            <v>33110031</v>
          </cell>
          <cell r="Q242">
            <v>1249350</v>
          </cell>
        </row>
        <row r="247">
          <cell r="P247">
            <v>51131</v>
          </cell>
          <cell r="Q247">
            <v>23357569</v>
          </cell>
        </row>
        <row r="248">
          <cell r="P248">
            <v>33311</v>
          </cell>
          <cell r="Q248">
            <v>2335757</v>
          </cell>
        </row>
        <row r="249">
          <cell r="P249">
            <v>51131</v>
          </cell>
          <cell r="Q249">
            <v>7837991</v>
          </cell>
        </row>
        <row r="250">
          <cell r="P250">
            <v>33311</v>
          </cell>
          <cell r="Q250">
            <v>783799</v>
          </cell>
        </row>
        <row r="251">
          <cell r="P251">
            <v>51131</v>
          </cell>
          <cell r="Q251">
            <v>41252686</v>
          </cell>
        </row>
        <row r="252">
          <cell r="P252">
            <v>33311</v>
          </cell>
          <cell r="Q252">
            <v>4125269</v>
          </cell>
        </row>
        <row r="253">
          <cell r="P253">
            <v>51133</v>
          </cell>
          <cell r="Q253">
            <v>4004000</v>
          </cell>
        </row>
        <row r="254">
          <cell r="P254">
            <v>33311</v>
          </cell>
          <cell r="Q254">
            <v>400400</v>
          </cell>
        </row>
        <row r="255">
          <cell r="P255">
            <v>5112</v>
          </cell>
          <cell r="Q255">
            <v>727884300</v>
          </cell>
        </row>
        <row r="256">
          <cell r="P256">
            <v>5112</v>
          </cell>
          <cell r="Q256">
            <v>6211279</v>
          </cell>
        </row>
        <row r="257">
          <cell r="P257">
            <v>5112</v>
          </cell>
          <cell r="Q257">
            <v>121737000</v>
          </cell>
        </row>
        <row r="258">
          <cell r="P258">
            <v>5112</v>
          </cell>
          <cell r="Q258">
            <v>1038822</v>
          </cell>
        </row>
        <row r="259">
          <cell r="P259">
            <v>5112</v>
          </cell>
          <cell r="Q259">
            <v>354152700</v>
          </cell>
        </row>
        <row r="260">
          <cell r="P260">
            <v>5112</v>
          </cell>
          <cell r="Q260">
            <v>3022103</v>
          </cell>
        </row>
        <row r="261">
          <cell r="P261">
            <v>5112</v>
          </cell>
          <cell r="Q261">
            <v>546308400</v>
          </cell>
        </row>
        <row r="262">
          <cell r="P262">
            <v>5112</v>
          </cell>
          <cell r="Q262">
            <v>4661832</v>
          </cell>
        </row>
        <row r="448">
          <cell r="P448">
            <v>11221</v>
          </cell>
        </row>
        <row r="449">
          <cell r="P449">
            <v>11221</v>
          </cell>
        </row>
        <row r="450">
          <cell r="P450">
            <v>144</v>
          </cell>
        </row>
        <row r="451">
          <cell r="P451">
            <v>11221</v>
          </cell>
        </row>
        <row r="452">
          <cell r="P452">
            <v>11221</v>
          </cell>
        </row>
        <row r="453">
          <cell r="P453">
            <v>11221</v>
          </cell>
        </row>
        <row r="454">
          <cell r="P454">
            <v>144</v>
          </cell>
        </row>
        <row r="455">
          <cell r="P455">
            <v>11221</v>
          </cell>
        </row>
        <row r="456">
          <cell r="P456">
            <v>11221</v>
          </cell>
        </row>
        <row r="457">
          <cell r="P457">
            <v>11221</v>
          </cell>
        </row>
        <row r="458">
          <cell r="P458">
            <v>11221</v>
          </cell>
        </row>
        <row r="459">
          <cell r="P459">
            <v>11221</v>
          </cell>
        </row>
        <row r="460">
          <cell r="P460">
            <v>144</v>
          </cell>
        </row>
        <row r="461">
          <cell r="P461">
            <v>11221</v>
          </cell>
        </row>
        <row r="462">
          <cell r="P462">
            <v>11221</v>
          </cell>
        </row>
        <row r="463">
          <cell r="P463">
            <v>11221</v>
          </cell>
        </row>
        <row r="464">
          <cell r="P464">
            <v>11221</v>
          </cell>
        </row>
        <row r="465">
          <cell r="P465">
            <v>11221</v>
          </cell>
        </row>
        <row r="466">
          <cell r="P466">
            <v>11221</v>
          </cell>
        </row>
        <row r="467">
          <cell r="P467">
            <v>11221</v>
          </cell>
        </row>
        <row r="468">
          <cell r="P468">
            <v>11221</v>
          </cell>
        </row>
        <row r="469">
          <cell r="P469">
            <v>11221</v>
          </cell>
        </row>
        <row r="470">
          <cell r="P470">
            <v>11221</v>
          </cell>
        </row>
        <row r="471">
          <cell r="P471">
            <v>11221</v>
          </cell>
        </row>
        <row r="472">
          <cell r="P472">
            <v>11221</v>
          </cell>
        </row>
        <row r="473">
          <cell r="P473">
            <v>11221</v>
          </cell>
        </row>
        <row r="474">
          <cell r="P474">
            <v>64299</v>
          </cell>
        </row>
        <row r="475">
          <cell r="P475">
            <v>64299</v>
          </cell>
        </row>
        <row r="476">
          <cell r="P476">
            <v>64299</v>
          </cell>
        </row>
        <row r="478">
          <cell r="P478">
            <v>13110001</v>
          </cell>
        </row>
        <row r="479">
          <cell r="P479">
            <v>11222</v>
          </cell>
        </row>
        <row r="480">
          <cell r="P480">
            <v>413</v>
          </cell>
        </row>
        <row r="481">
          <cell r="P481">
            <v>11222</v>
          </cell>
        </row>
        <row r="482">
          <cell r="P482">
            <v>413</v>
          </cell>
        </row>
        <row r="483">
          <cell r="P483">
            <v>13110001</v>
          </cell>
        </row>
        <row r="484">
          <cell r="P484">
            <v>11222</v>
          </cell>
        </row>
        <row r="485">
          <cell r="P485">
            <v>413</v>
          </cell>
        </row>
        <row r="486">
          <cell r="P486">
            <v>13110001</v>
          </cell>
        </row>
        <row r="487">
          <cell r="P487">
            <v>11222</v>
          </cell>
        </row>
        <row r="488">
          <cell r="P488">
            <v>413</v>
          </cell>
        </row>
        <row r="489">
          <cell r="P489">
            <v>11222</v>
          </cell>
        </row>
        <row r="490">
          <cell r="P490">
            <v>413</v>
          </cell>
        </row>
        <row r="491">
          <cell r="P491">
            <v>13110001</v>
          </cell>
        </row>
        <row r="492">
          <cell r="P492">
            <v>11222</v>
          </cell>
        </row>
        <row r="493">
          <cell r="P493">
            <v>413</v>
          </cell>
        </row>
        <row r="494">
          <cell r="P494">
            <v>11222</v>
          </cell>
        </row>
        <row r="495">
          <cell r="P495">
            <v>413</v>
          </cell>
        </row>
        <row r="496">
          <cell r="P496">
            <v>64299</v>
          </cell>
        </row>
        <row r="497">
          <cell r="P497">
            <v>13110001</v>
          </cell>
        </row>
        <row r="498">
          <cell r="P498">
            <v>11222</v>
          </cell>
        </row>
        <row r="499">
          <cell r="P499">
            <v>413</v>
          </cell>
        </row>
        <row r="500">
          <cell r="P500">
            <v>13110001</v>
          </cell>
        </row>
        <row r="501">
          <cell r="P501">
            <v>11222</v>
          </cell>
        </row>
        <row r="502">
          <cell r="P502">
            <v>413</v>
          </cell>
        </row>
        <row r="503">
          <cell r="P503">
            <v>11222</v>
          </cell>
        </row>
        <row r="504">
          <cell r="P504">
            <v>413</v>
          </cell>
        </row>
        <row r="505">
          <cell r="P505">
            <v>11212</v>
          </cell>
        </row>
        <row r="506">
          <cell r="P506">
            <v>11212</v>
          </cell>
        </row>
        <row r="507">
          <cell r="P507">
            <v>11212</v>
          </cell>
        </row>
        <row r="508">
          <cell r="P508">
            <v>11212</v>
          </cell>
        </row>
        <row r="509">
          <cell r="P509">
            <v>11213</v>
          </cell>
        </row>
        <row r="510">
          <cell r="P510">
            <v>11212</v>
          </cell>
        </row>
        <row r="511">
          <cell r="P511">
            <v>11212</v>
          </cell>
        </row>
        <row r="512">
          <cell r="P512">
            <v>11212</v>
          </cell>
        </row>
        <row r="513">
          <cell r="P513">
            <v>11212</v>
          </cell>
        </row>
        <row r="514">
          <cell r="P514">
            <v>11212</v>
          </cell>
        </row>
        <row r="515">
          <cell r="P515">
            <v>11212</v>
          </cell>
        </row>
        <row r="516">
          <cell r="P516">
            <v>64299</v>
          </cell>
        </row>
        <row r="579">
          <cell r="P579">
            <v>4112</v>
          </cell>
        </row>
        <row r="580">
          <cell r="P580">
            <v>4112</v>
          </cell>
        </row>
        <row r="581">
          <cell r="P581">
            <v>1331</v>
          </cell>
          <cell r="Q581">
            <v>7645225</v>
          </cell>
        </row>
        <row r="582">
          <cell r="P582">
            <v>2141</v>
          </cell>
        </row>
        <row r="583">
          <cell r="P583">
            <v>2141</v>
          </cell>
        </row>
        <row r="584">
          <cell r="P584">
            <v>2141</v>
          </cell>
        </row>
        <row r="585">
          <cell r="P585">
            <v>2141</v>
          </cell>
        </row>
        <row r="586">
          <cell r="P586">
            <v>1422</v>
          </cell>
        </row>
        <row r="587">
          <cell r="P587">
            <v>1422</v>
          </cell>
        </row>
        <row r="588">
          <cell r="P588">
            <v>1422</v>
          </cell>
        </row>
        <row r="589">
          <cell r="P589">
            <v>1422</v>
          </cell>
        </row>
        <row r="590">
          <cell r="P590">
            <v>3382</v>
          </cell>
        </row>
      </sheetData>
      <sheetData sheetId="21" refreshError="1"/>
      <sheetData sheetId="22" refreshError="1"/>
      <sheetData sheetId="23" refreshError="1">
        <row r="9">
          <cell r="I9">
            <v>23357569</v>
          </cell>
          <cell r="J9">
            <v>2335757</v>
          </cell>
          <cell r="L9" t="str">
            <v>10</v>
          </cell>
        </row>
        <row r="10">
          <cell r="I10">
            <v>7837991</v>
          </cell>
          <cell r="J10">
            <v>783799</v>
          </cell>
          <cell r="L10" t="str">
            <v>10</v>
          </cell>
        </row>
        <row r="11">
          <cell r="I11">
            <v>41252686</v>
          </cell>
          <cell r="J11">
            <v>4125269</v>
          </cell>
          <cell r="L11" t="str">
            <v>10</v>
          </cell>
        </row>
        <row r="12">
          <cell r="I12">
            <v>4004000</v>
          </cell>
          <cell r="J12">
            <v>400400</v>
          </cell>
          <cell r="L12" t="str">
            <v>10</v>
          </cell>
        </row>
        <row r="13">
          <cell r="I13">
            <v>734095579</v>
          </cell>
          <cell r="J13">
            <v>0</v>
          </cell>
          <cell r="L13" t="str">
            <v>0</v>
          </cell>
        </row>
        <row r="14">
          <cell r="I14">
            <v>122775822</v>
          </cell>
          <cell r="J14">
            <v>0</v>
          </cell>
          <cell r="L14" t="str">
            <v>0</v>
          </cell>
        </row>
        <row r="15">
          <cell r="I15">
            <v>357174803</v>
          </cell>
          <cell r="J15">
            <v>0</v>
          </cell>
          <cell r="L15" t="str">
            <v>0</v>
          </cell>
        </row>
        <row r="16">
          <cell r="I16">
            <v>550970232</v>
          </cell>
          <cell r="J16">
            <v>0</v>
          </cell>
          <cell r="L16" t="str">
            <v>0</v>
          </cell>
        </row>
      </sheetData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V19"/>
  <sheetViews>
    <sheetView workbookViewId="0">
      <selection activeCell="A5" sqref="A5:A14"/>
    </sheetView>
  </sheetViews>
  <sheetFormatPr defaultRowHeight="12.75"/>
  <cols>
    <col min="1" max="1" width="8.42578125" style="2" customWidth="1"/>
    <col min="2" max="13" width="8.140625" style="2" customWidth="1"/>
    <col min="14" max="14" width="11" style="2" customWidth="1"/>
    <col min="15" max="17" width="6.5703125" style="2" customWidth="1"/>
    <col min="18" max="18" width="11.7109375" style="2" customWidth="1"/>
    <col min="19" max="19" width="6.5703125" style="2" customWidth="1"/>
    <col min="20" max="21" width="6.28515625" style="2" customWidth="1"/>
    <col min="22" max="22" width="11" style="2" customWidth="1"/>
    <col min="23" max="23" width="14.42578125" style="2" customWidth="1"/>
    <col min="24" max="16384" width="9.140625" style="2"/>
  </cols>
  <sheetData>
    <row r="1" spans="1:22" ht="15.75">
      <c r="A1" s="1" t="s">
        <v>0</v>
      </c>
    </row>
    <row r="2" spans="1:22" ht="15.75">
      <c r="A2" s="1" t="s">
        <v>1</v>
      </c>
    </row>
    <row r="3" spans="1:22" ht="15.75">
      <c r="A3" s="1" t="s">
        <v>2</v>
      </c>
    </row>
    <row r="4" spans="1:22" ht="22.5" customHeight="1">
      <c r="N4" s="3"/>
      <c r="O4" s="108" t="s">
        <v>3</v>
      </c>
      <c r="P4" s="109"/>
      <c r="Q4" s="109"/>
      <c r="R4" s="110"/>
      <c r="S4" s="111" t="s">
        <v>4</v>
      </c>
      <c r="T4" s="112"/>
      <c r="U4" s="112"/>
      <c r="V4" s="113"/>
    </row>
    <row r="5" spans="1:22" s="11" customFormat="1" ht="39" customHeight="1">
      <c r="A5" s="4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6" t="s">
        <v>17</v>
      </c>
      <c r="N5" s="7" t="s">
        <v>18</v>
      </c>
      <c r="O5" s="8" t="s">
        <v>19</v>
      </c>
      <c r="P5" s="8" t="s">
        <v>20</v>
      </c>
      <c r="Q5" s="8" t="s">
        <v>21</v>
      </c>
      <c r="R5" s="9" t="s">
        <v>22</v>
      </c>
      <c r="S5" s="10" t="s">
        <v>19</v>
      </c>
      <c r="T5" s="10" t="s">
        <v>20</v>
      </c>
      <c r="U5" s="10" t="s">
        <v>21</v>
      </c>
      <c r="V5" s="10" t="s">
        <v>23</v>
      </c>
    </row>
    <row r="6" spans="1:22" ht="27.75" customHeight="1">
      <c r="A6" s="12">
        <v>2006</v>
      </c>
      <c r="B6" s="13"/>
      <c r="C6" s="13"/>
      <c r="D6" s="13"/>
      <c r="E6" s="13"/>
      <c r="F6" s="13"/>
      <c r="G6" s="13"/>
      <c r="H6" s="14">
        <v>1515500</v>
      </c>
      <c r="I6" s="14">
        <v>1515500</v>
      </c>
      <c r="J6" s="14">
        <v>1515500</v>
      </c>
      <c r="K6" s="14">
        <v>1948500</v>
      </c>
      <c r="L6" s="14">
        <v>1948500</v>
      </c>
      <c r="M6" s="15">
        <v>1948500</v>
      </c>
      <c r="N6" s="16">
        <f>SUM(B6:M6)</f>
        <v>10392000</v>
      </c>
      <c r="O6" s="17">
        <v>0.15</v>
      </c>
      <c r="P6" s="17"/>
      <c r="Q6" s="17"/>
      <c r="R6" s="18">
        <f>+N6*O6</f>
        <v>1558800</v>
      </c>
      <c r="S6" s="19">
        <v>0.05</v>
      </c>
      <c r="T6" s="19"/>
      <c r="U6" s="19"/>
      <c r="V6" s="20">
        <f>N6*S6</f>
        <v>519600</v>
      </c>
    </row>
    <row r="7" spans="1:22" ht="27.75" customHeight="1">
      <c r="A7" s="12">
        <v>2007</v>
      </c>
      <c r="B7" s="14">
        <v>1948500</v>
      </c>
      <c r="C7" s="14">
        <v>1948500</v>
      </c>
      <c r="D7" s="14">
        <v>1948500</v>
      </c>
      <c r="E7" s="14">
        <v>1948500</v>
      </c>
      <c r="F7" s="14">
        <v>1948500</v>
      </c>
      <c r="G7" s="14">
        <v>1948500</v>
      </c>
      <c r="H7" s="14">
        <v>1948500</v>
      </c>
      <c r="I7" s="14">
        <v>1948500</v>
      </c>
      <c r="J7" s="14">
        <v>1948500</v>
      </c>
      <c r="K7" s="14">
        <v>1948500</v>
      </c>
      <c r="L7" s="14">
        <v>1948500</v>
      </c>
      <c r="M7" s="15">
        <v>1948500</v>
      </c>
      <c r="N7" s="16">
        <f t="shared" ref="N7:N14" si="0">SUM(B7:M7)</f>
        <v>23382000</v>
      </c>
      <c r="O7" s="17">
        <v>0.15</v>
      </c>
      <c r="P7" s="17">
        <v>0.02</v>
      </c>
      <c r="Q7" s="17"/>
      <c r="R7" s="18">
        <f>+N7*O7+N7*P7</f>
        <v>3974940</v>
      </c>
      <c r="S7" s="19">
        <v>0.05</v>
      </c>
      <c r="T7" s="19">
        <v>0.01</v>
      </c>
      <c r="U7" s="19"/>
      <c r="V7" s="20">
        <f>+N7*S7+N7*T7+N7*U7</f>
        <v>1402920</v>
      </c>
    </row>
    <row r="8" spans="1:22" ht="27.75" customHeight="1">
      <c r="A8" s="12">
        <v>2008</v>
      </c>
      <c r="B8" s="14">
        <v>2684600</v>
      </c>
      <c r="C8" s="14">
        <v>2684600</v>
      </c>
      <c r="D8" s="14">
        <v>2684600</v>
      </c>
      <c r="E8" s="14">
        <v>2684600</v>
      </c>
      <c r="F8" s="14">
        <v>2684600</v>
      </c>
      <c r="G8" s="14">
        <v>2684600</v>
      </c>
      <c r="H8" s="14">
        <v>2684600</v>
      </c>
      <c r="I8" s="14">
        <v>2684600</v>
      </c>
      <c r="J8" s="14">
        <v>2684600</v>
      </c>
      <c r="K8" s="14">
        <v>2684600</v>
      </c>
      <c r="L8" s="14">
        <v>2684600</v>
      </c>
      <c r="M8" s="15">
        <v>2684600</v>
      </c>
      <c r="N8" s="16">
        <f t="shared" si="0"/>
        <v>32215200</v>
      </c>
      <c r="O8" s="17">
        <v>0.15</v>
      </c>
      <c r="P8" s="17">
        <v>0.02</v>
      </c>
      <c r="Q8" s="17"/>
      <c r="R8" s="18">
        <f>+N8*O8+N8*P8</f>
        <v>5476584</v>
      </c>
      <c r="S8" s="19">
        <v>0.05</v>
      </c>
      <c r="T8" s="19">
        <v>0.01</v>
      </c>
      <c r="U8" s="19"/>
      <c r="V8" s="20">
        <f t="shared" ref="V8:V14" si="1">+N8*S8+N8*T8+N8*U8</f>
        <v>1932912</v>
      </c>
    </row>
    <row r="9" spans="1:22" ht="27.75" customHeight="1">
      <c r="A9" s="12">
        <v>2009</v>
      </c>
      <c r="B9" s="14">
        <v>3464000</v>
      </c>
      <c r="C9" s="14">
        <v>3464000</v>
      </c>
      <c r="D9" s="14">
        <v>3464000</v>
      </c>
      <c r="E9" s="14">
        <v>3464000</v>
      </c>
      <c r="F9" s="14">
        <v>3464000</v>
      </c>
      <c r="G9" s="14">
        <v>3464000</v>
      </c>
      <c r="H9" s="14">
        <v>3464000</v>
      </c>
      <c r="I9" s="14">
        <v>3464000</v>
      </c>
      <c r="J9" s="14">
        <v>3464000</v>
      </c>
      <c r="K9" s="14">
        <v>3464000</v>
      </c>
      <c r="L9" s="14">
        <v>3464000</v>
      </c>
      <c r="M9" s="15">
        <v>3464000</v>
      </c>
      <c r="N9" s="16">
        <f t="shared" si="0"/>
        <v>41568000</v>
      </c>
      <c r="O9" s="17">
        <v>0.15</v>
      </c>
      <c r="P9" s="17">
        <v>0.02</v>
      </c>
      <c r="Q9" s="17">
        <v>0.01</v>
      </c>
      <c r="R9" s="18">
        <f t="shared" ref="R9:R14" si="2">+N9*O9+N9*P9+N9*Q9</f>
        <v>7482240</v>
      </c>
      <c r="S9" s="19">
        <v>0.05</v>
      </c>
      <c r="T9" s="19">
        <v>0.01</v>
      </c>
      <c r="U9" s="19">
        <v>0.01</v>
      </c>
      <c r="V9" s="20">
        <f t="shared" si="1"/>
        <v>2909760</v>
      </c>
    </row>
    <row r="10" spans="1:22" ht="27.75" customHeight="1">
      <c r="A10" s="12">
        <v>2010</v>
      </c>
      <c r="B10" s="14">
        <v>4243400</v>
      </c>
      <c r="C10" s="14">
        <v>4243400</v>
      </c>
      <c r="D10" s="14">
        <v>4243400</v>
      </c>
      <c r="E10" s="14">
        <v>4243400</v>
      </c>
      <c r="F10" s="14">
        <v>4243400</v>
      </c>
      <c r="G10" s="14">
        <v>4243400</v>
      </c>
      <c r="H10" s="14">
        <v>4243400</v>
      </c>
      <c r="I10" s="14">
        <v>4243400</v>
      </c>
      <c r="J10" s="14">
        <v>4243400</v>
      </c>
      <c r="K10" s="14">
        <v>4243400</v>
      </c>
      <c r="L10" s="14">
        <v>4243400</v>
      </c>
      <c r="M10" s="15">
        <v>4243400</v>
      </c>
      <c r="N10" s="16">
        <f t="shared" si="0"/>
        <v>50920800</v>
      </c>
      <c r="O10" s="17">
        <v>0.16</v>
      </c>
      <c r="P10" s="17">
        <v>0.03</v>
      </c>
      <c r="Q10" s="17">
        <v>0.01</v>
      </c>
      <c r="R10" s="18">
        <f t="shared" si="2"/>
        <v>10184160</v>
      </c>
      <c r="S10" s="19">
        <v>0.06</v>
      </c>
      <c r="T10" s="21">
        <v>1.4999999999999999E-2</v>
      </c>
      <c r="U10" s="19">
        <v>0.01</v>
      </c>
      <c r="V10" s="20">
        <f t="shared" si="1"/>
        <v>4328268</v>
      </c>
    </row>
    <row r="11" spans="1:22" ht="27.75" customHeight="1">
      <c r="A11" s="12">
        <v>2011</v>
      </c>
      <c r="B11" s="14">
        <v>5854500</v>
      </c>
      <c r="C11" s="14">
        <v>5854500</v>
      </c>
      <c r="D11" s="14">
        <v>5854500</v>
      </c>
      <c r="E11" s="14">
        <v>5854500</v>
      </c>
      <c r="F11" s="14">
        <v>5854500</v>
      </c>
      <c r="G11" s="14">
        <v>6291000</v>
      </c>
      <c r="H11" s="14">
        <v>6291000</v>
      </c>
      <c r="I11" s="14">
        <v>6291000</v>
      </c>
      <c r="J11" s="14">
        <v>6291000</v>
      </c>
      <c r="K11" s="14">
        <v>9320000</v>
      </c>
      <c r="L11" s="14">
        <v>9320000</v>
      </c>
      <c r="M11" s="15">
        <v>9320000</v>
      </c>
      <c r="N11" s="16">
        <f t="shared" si="0"/>
        <v>82396500</v>
      </c>
      <c r="O11" s="17">
        <v>0.16</v>
      </c>
      <c r="P11" s="17">
        <v>0.03</v>
      </c>
      <c r="Q11" s="17">
        <v>0.01</v>
      </c>
      <c r="R11" s="18">
        <f t="shared" si="2"/>
        <v>16479300</v>
      </c>
      <c r="S11" s="19">
        <v>0.06</v>
      </c>
      <c r="T11" s="21">
        <v>1.4999999999999999E-2</v>
      </c>
      <c r="U11" s="19">
        <v>0.01</v>
      </c>
      <c r="V11" s="20">
        <f t="shared" si="1"/>
        <v>7003702.5</v>
      </c>
    </row>
    <row r="12" spans="1:22" ht="27.75" customHeight="1">
      <c r="A12" s="12">
        <v>2012</v>
      </c>
      <c r="B12" s="14">
        <v>9320000</v>
      </c>
      <c r="C12" s="14">
        <v>9320000</v>
      </c>
      <c r="D12" s="14">
        <v>9320000</v>
      </c>
      <c r="E12" s="14">
        <v>9320000</v>
      </c>
      <c r="F12" s="14">
        <v>9320000</v>
      </c>
      <c r="G12" s="14">
        <v>9320000</v>
      </c>
      <c r="H12" s="14">
        <v>9320000</v>
      </c>
      <c r="I12" s="14">
        <v>9320000</v>
      </c>
      <c r="J12" s="14">
        <v>9320000</v>
      </c>
      <c r="K12" s="14">
        <v>9320000</v>
      </c>
      <c r="L12" s="14">
        <v>9320000</v>
      </c>
      <c r="M12" s="22">
        <v>9320000</v>
      </c>
      <c r="N12" s="16">
        <f t="shared" si="0"/>
        <v>111840000</v>
      </c>
      <c r="O12" s="17">
        <v>0.17</v>
      </c>
      <c r="P12" s="17">
        <v>0.03</v>
      </c>
      <c r="Q12" s="17">
        <v>0.01</v>
      </c>
      <c r="R12" s="18">
        <f t="shared" si="2"/>
        <v>23486400</v>
      </c>
      <c r="S12" s="19">
        <v>7.0000000000000007E-2</v>
      </c>
      <c r="T12" s="21">
        <v>1.4999999999999999E-2</v>
      </c>
      <c r="U12" s="19">
        <v>0.01</v>
      </c>
      <c r="V12" s="20">
        <f t="shared" si="1"/>
        <v>10624800</v>
      </c>
    </row>
    <row r="13" spans="1:22" ht="27.75" customHeight="1">
      <c r="A13" s="12">
        <v>2013</v>
      </c>
      <c r="B13" s="23">
        <v>9320000</v>
      </c>
      <c r="C13" s="23">
        <v>9320000</v>
      </c>
      <c r="D13" s="23">
        <v>9320000</v>
      </c>
      <c r="E13" s="23">
        <v>9320000</v>
      </c>
      <c r="F13" s="23">
        <v>9320000</v>
      </c>
      <c r="G13" s="23">
        <v>9320000</v>
      </c>
      <c r="H13" s="23">
        <v>9320000</v>
      </c>
      <c r="I13" s="23">
        <v>9320000</v>
      </c>
      <c r="J13" s="23">
        <v>9320000</v>
      </c>
      <c r="K13" s="23">
        <v>9320000</v>
      </c>
      <c r="L13" s="23">
        <v>9320000</v>
      </c>
      <c r="M13" s="22">
        <v>9320000</v>
      </c>
      <c r="N13" s="16">
        <f t="shared" si="0"/>
        <v>111840000</v>
      </c>
      <c r="O13" s="17">
        <v>0.17</v>
      </c>
      <c r="P13" s="17">
        <v>0.03</v>
      </c>
      <c r="Q13" s="17">
        <v>0.01</v>
      </c>
      <c r="R13" s="18">
        <f t="shared" si="2"/>
        <v>23486400</v>
      </c>
      <c r="S13" s="19">
        <v>7.0000000000000007E-2</v>
      </c>
      <c r="T13" s="21">
        <v>1.4999999999999999E-2</v>
      </c>
      <c r="U13" s="19">
        <v>0.01</v>
      </c>
      <c r="V13" s="20">
        <f t="shared" si="1"/>
        <v>10624800</v>
      </c>
    </row>
    <row r="14" spans="1:22" ht="27.75" customHeight="1">
      <c r="A14" s="24">
        <v>2014</v>
      </c>
      <c r="B14" s="25">
        <v>9320000</v>
      </c>
      <c r="C14" s="25">
        <v>9320000</v>
      </c>
      <c r="D14" s="25">
        <v>9320000</v>
      </c>
      <c r="E14" s="25">
        <v>9320000</v>
      </c>
      <c r="F14" s="25">
        <v>9320000</v>
      </c>
      <c r="G14" s="25">
        <v>9320000</v>
      </c>
      <c r="H14" s="25">
        <v>9320000</v>
      </c>
      <c r="I14" s="25">
        <v>9320000</v>
      </c>
      <c r="J14" s="25">
        <v>9320000</v>
      </c>
      <c r="K14" s="25">
        <v>9320000</v>
      </c>
      <c r="L14" s="26"/>
      <c r="M14" s="27"/>
      <c r="N14" s="28">
        <f t="shared" si="0"/>
        <v>93200000</v>
      </c>
      <c r="O14" s="29">
        <v>0.18</v>
      </c>
      <c r="P14" s="29">
        <v>0.03</v>
      </c>
      <c r="Q14" s="29">
        <v>0.01</v>
      </c>
      <c r="R14" s="30">
        <f t="shared" si="2"/>
        <v>20504000</v>
      </c>
      <c r="S14" s="31">
        <v>0.08</v>
      </c>
      <c r="T14" s="32">
        <v>1.4999999999999999E-2</v>
      </c>
      <c r="U14" s="31">
        <v>0.01</v>
      </c>
      <c r="V14" s="33">
        <f t="shared" si="1"/>
        <v>9786000</v>
      </c>
    </row>
    <row r="15" spans="1:22" ht="27.75" customHeight="1">
      <c r="B15" s="34"/>
      <c r="C15" s="35"/>
      <c r="D15" s="35"/>
      <c r="O15" s="36"/>
      <c r="P15" s="36"/>
      <c r="Q15" s="36"/>
      <c r="R15" s="37">
        <f>SUM(R6:R14)</f>
        <v>112632824</v>
      </c>
      <c r="S15" s="38"/>
      <c r="T15" s="38"/>
      <c r="U15" s="38"/>
      <c r="V15" s="37">
        <f>SUM(V6:V14)</f>
        <v>49132762.5</v>
      </c>
    </row>
    <row r="16" spans="1:22" ht="27" customHeight="1">
      <c r="B16" s="114" t="s">
        <v>24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</row>
    <row r="17" spans="1:19"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1:19" ht="42" customHeight="1">
      <c r="A18" s="41" t="s">
        <v>25</v>
      </c>
      <c r="B18" s="115" t="s">
        <v>26</v>
      </c>
      <c r="C18" s="115"/>
      <c r="D18" s="115"/>
      <c r="E18" s="116" t="s">
        <v>27</v>
      </c>
      <c r="F18" s="117"/>
      <c r="G18" s="118" t="s">
        <v>28</v>
      </c>
      <c r="H18" s="119"/>
      <c r="I18" s="118" t="s">
        <v>29</v>
      </c>
      <c r="J18" s="119"/>
      <c r="K18" s="116" t="s">
        <v>32</v>
      </c>
      <c r="L18" s="117"/>
      <c r="M18" s="120" t="s">
        <v>34</v>
      </c>
      <c r="N18" s="122"/>
      <c r="O18" s="120" t="s">
        <v>33</v>
      </c>
      <c r="P18" s="121"/>
      <c r="Q18" s="122"/>
      <c r="R18" s="126" t="s">
        <v>35</v>
      </c>
      <c r="S18" s="127"/>
    </row>
    <row r="19" spans="1:19" ht="28.5" customHeight="1">
      <c r="A19" s="26">
        <v>1</v>
      </c>
      <c r="B19" s="130" t="s">
        <v>30</v>
      </c>
      <c r="C19" s="130"/>
      <c r="D19" s="130"/>
      <c r="E19" s="131" t="s">
        <v>31</v>
      </c>
      <c r="F19" s="132"/>
      <c r="G19" s="123">
        <v>9320000</v>
      </c>
      <c r="H19" s="132"/>
      <c r="I19" s="131">
        <v>2.5</v>
      </c>
      <c r="J19" s="132"/>
      <c r="K19" s="123">
        <f>G19/2*I19</f>
        <v>11650000</v>
      </c>
      <c r="L19" s="125"/>
      <c r="M19" s="123">
        <v>8000000</v>
      </c>
      <c r="N19" s="132"/>
      <c r="O19" s="123">
        <f>-V15</f>
        <v>-49132762.5</v>
      </c>
      <c r="P19" s="124"/>
      <c r="Q19" s="125"/>
      <c r="R19" s="128">
        <f>K19+M19+O19</f>
        <v>-29482762.5</v>
      </c>
      <c r="S19" s="129"/>
    </row>
  </sheetData>
  <protectedRanges>
    <protectedRange password="CC78" sqref="B18 E18:K18" name="Range1"/>
    <protectedRange password="CC78" sqref="B16 D17:N17 D15 E16:J16 C15:C17" name="Range1_2"/>
    <protectedRange password="CC78" sqref="B15" name="Range1_2_1_1"/>
  </protectedRanges>
  <mergeCells count="19">
    <mergeCell ref="O19:Q19"/>
    <mergeCell ref="R18:S18"/>
    <mergeCell ref="R19:S19"/>
    <mergeCell ref="B19:D19"/>
    <mergeCell ref="E19:F19"/>
    <mergeCell ref="G19:H19"/>
    <mergeCell ref="I19:J19"/>
    <mergeCell ref="K19:L19"/>
    <mergeCell ref="M18:N18"/>
    <mergeCell ref="M19:N19"/>
    <mergeCell ref="O4:R4"/>
    <mergeCell ref="S4:V4"/>
    <mergeCell ref="B16:N16"/>
    <mergeCell ref="B18:D18"/>
    <mergeCell ref="E18:F18"/>
    <mergeCell ref="G18:H18"/>
    <mergeCell ref="I18:J18"/>
    <mergeCell ref="K18:L18"/>
    <mergeCell ref="O18:Q18"/>
  </mergeCells>
  <conditionalFormatting sqref="H6:M6">
    <cfRule type="expression" dxfId="1" priority="2" stopIfTrue="1">
      <formula>C6:$F$34="x"</formula>
    </cfRule>
  </conditionalFormatting>
  <conditionalFormatting sqref="B14:K14 B7:M13">
    <cfRule type="expression" dxfId="0" priority="1" stopIfTrue="1">
      <formula>C7:$IV$29="x"</formula>
    </cfRule>
  </conditionalFormatting>
  <pageMargins left="0.16" right="0.15" top="0.67" bottom="0.75" header="0.3" footer="0.3"/>
  <pageSetup scale="8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6"/>
  <sheetViews>
    <sheetView tabSelected="1" topLeftCell="E7" workbookViewId="0">
      <selection activeCell="D14" sqref="D14:F14"/>
    </sheetView>
  </sheetViews>
  <sheetFormatPr defaultRowHeight="12.75"/>
  <cols>
    <col min="1" max="1" width="9.140625" style="11"/>
    <col min="2" max="2" width="8.5703125" style="81" customWidth="1"/>
    <col min="3" max="3" width="7.42578125" style="81" customWidth="1"/>
    <col min="4" max="4" width="14.5703125" style="81" customWidth="1"/>
    <col min="5" max="6" width="13.28515625" style="81" customWidth="1"/>
    <col min="7" max="7" width="13" style="81" customWidth="1"/>
    <col min="8" max="8" width="8.5703125" style="81" customWidth="1"/>
    <col min="9" max="9" width="15" style="81" customWidth="1"/>
    <col min="10" max="10" width="13.28515625" style="81" customWidth="1"/>
    <col min="11" max="12" width="15" style="81" customWidth="1"/>
    <col min="13" max="13" width="9" style="11" customWidth="1"/>
    <col min="14" max="14" width="7.42578125" style="81" customWidth="1"/>
    <col min="15" max="15" width="13.28515625" style="81" customWidth="1"/>
    <col min="16" max="16" width="7.85546875" style="81" customWidth="1"/>
    <col min="17" max="18" width="12.28515625" style="81" customWidth="1"/>
    <col min="19" max="266" width="9.140625" style="11"/>
    <col min="267" max="268" width="19.28515625" style="11" customWidth="1"/>
    <col min="269" max="269" width="9.85546875" style="11" customWidth="1"/>
    <col min="270" max="270" width="17" style="11" bestFit="1" customWidth="1"/>
    <col min="271" max="271" width="10" style="11" customWidth="1"/>
    <col min="272" max="272" width="17" style="11" bestFit="1" customWidth="1"/>
    <col min="273" max="273" width="17" style="11" customWidth="1"/>
    <col min="274" max="274" width="28.7109375" style="11" bestFit="1" customWidth="1"/>
    <col min="275" max="522" width="9.140625" style="11"/>
    <col min="523" max="524" width="19.28515625" style="11" customWidth="1"/>
    <col min="525" max="525" width="9.85546875" style="11" customWidth="1"/>
    <col min="526" max="526" width="17" style="11" bestFit="1" customWidth="1"/>
    <col min="527" max="527" width="10" style="11" customWidth="1"/>
    <col min="528" max="528" width="17" style="11" bestFit="1" customWidth="1"/>
    <col min="529" max="529" width="17" style="11" customWidth="1"/>
    <col min="530" max="530" width="28.7109375" style="11" bestFit="1" customWidth="1"/>
    <col min="531" max="778" width="9.140625" style="11"/>
    <col min="779" max="780" width="19.28515625" style="11" customWidth="1"/>
    <col min="781" max="781" width="9.85546875" style="11" customWidth="1"/>
    <col min="782" max="782" width="17" style="11" bestFit="1" customWidth="1"/>
    <col min="783" max="783" width="10" style="11" customWidth="1"/>
    <col min="784" max="784" width="17" style="11" bestFit="1" customWidth="1"/>
    <col min="785" max="785" width="17" style="11" customWidth="1"/>
    <col min="786" max="786" width="28.7109375" style="11" bestFit="1" customWidth="1"/>
    <col min="787" max="1034" width="9.140625" style="11"/>
    <col min="1035" max="1036" width="19.28515625" style="11" customWidth="1"/>
    <col min="1037" max="1037" width="9.85546875" style="11" customWidth="1"/>
    <col min="1038" max="1038" width="17" style="11" bestFit="1" customWidth="1"/>
    <col min="1039" max="1039" width="10" style="11" customWidth="1"/>
    <col min="1040" max="1040" width="17" style="11" bestFit="1" customWidth="1"/>
    <col min="1041" max="1041" width="17" style="11" customWidth="1"/>
    <col min="1042" max="1042" width="28.7109375" style="11" bestFit="1" customWidth="1"/>
    <col min="1043" max="1290" width="9.140625" style="11"/>
    <col min="1291" max="1292" width="19.28515625" style="11" customWidth="1"/>
    <col min="1293" max="1293" width="9.85546875" style="11" customWidth="1"/>
    <col min="1294" max="1294" width="17" style="11" bestFit="1" customWidth="1"/>
    <col min="1295" max="1295" width="10" style="11" customWidth="1"/>
    <col min="1296" max="1296" width="17" style="11" bestFit="1" customWidth="1"/>
    <col min="1297" max="1297" width="17" style="11" customWidth="1"/>
    <col min="1298" max="1298" width="28.7109375" style="11" bestFit="1" customWidth="1"/>
    <col min="1299" max="1546" width="9.140625" style="11"/>
    <col min="1547" max="1548" width="19.28515625" style="11" customWidth="1"/>
    <col min="1549" max="1549" width="9.85546875" style="11" customWidth="1"/>
    <col min="1550" max="1550" width="17" style="11" bestFit="1" customWidth="1"/>
    <col min="1551" max="1551" width="10" style="11" customWidth="1"/>
    <col min="1552" max="1552" width="17" style="11" bestFit="1" customWidth="1"/>
    <col min="1553" max="1553" width="17" style="11" customWidth="1"/>
    <col min="1554" max="1554" width="28.7109375" style="11" bestFit="1" customWidth="1"/>
    <col min="1555" max="1802" width="9.140625" style="11"/>
    <col min="1803" max="1804" width="19.28515625" style="11" customWidth="1"/>
    <col min="1805" max="1805" width="9.85546875" style="11" customWidth="1"/>
    <col min="1806" max="1806" width="17" style="11" bestFit="1" customWidth="1"/>
    <col min="1807" max="1807" width="10" style="11" customWidth="1"/>
    <col min="1808" max="1808" width="17" style="11" bestFit="1" customWidth="1"/>
    <col min="1809" max="1809" width="17" style="11" customWidth="1"/>
    <col min="1810" max="1810" width="28.7109375" style="11" bestFit="1" customWidth="1"/>
    <col min="1811" max="2058" width="9.140625" style="11"/>
    <col min="2059" max="2060" width="19.28515625" style="11" customWidth="1"/>
    <col min="2061" max="2061" width="9.85546875" style="11" customWidth="1"/>
    <col min="2062" max="2062" width="17" style="11" bestFit="1" customWidth="1"/>
    <col min="2063" max="2063" width="10" style="11" customWidth="1"/>
    <col min="2064" max="2064" width="17" style="11" bestFit="1" customWidth="1"/>
    <col min="2065" max="2065" width="17" style="11" customWidth="1"/>
    <col min="2066" max="2066" width="28.7109375" style="11" bestFit="1" customWidth="1"/>
    <col min="2067" max="2314" width="9.140625" style="11"/>
    <col min="2315" max="2316" width="19.28515625" style="11" customWidth="1"/>
    <col min="2317" max="2317" width="9.85546875" style="11" customWidth="1"/>
    <col min="2318" max="2318" width="17" style="11" bestFit="1" customWidth="1"/>
    <col min="2319" max="2319" width="10" style="11" customWidth="1"/>
    <col min="2320" max="2320" width="17" style="11" bestFit="1" customWidth="1"/>
    <col min="2321" max="2321" width="17" style="11" customWidth="1"/>
    <col min="2322" max="2322" width="28.7109375" style="11" bestFit="1" customWidth="1"/>
    <col min="2323" max="2570" width="9.140625" style="11"/>
    <col min="2571" max="2572" width="19.28515625" style="11" customWidth="1"/>
    <col min="2573" max="2573" width="9.85546875" style="11" customWidth="1"/>
    <col min="2574" max="2574" width="17" style="11" bestFit="1" customWidth="1"/>
    <col min="2575" max="2575" width="10" style="11" customWidth="1"/>
    <col min="2576" max="2576" width="17" style="11" bestFit="1" customWidth="1"/>
    <col min="2577" max="2577" width="17" style="11" customWidth="1"/>
    <col min="2578" max="2578" width="28.7109375" style="11" bestFit="1" customWidth="1"/>
    <col min="2579" max="2826" width="9.140625" style="11"/>
    <col min="2827" max="2828" width="19.28515625" style="11" customWidth="1"/>
    <col min="2829" max="2829" width="9.85546875" style="11" customWidth="1"/>
    <col min="2830" max="2830" width="17" style="11" bestFit="1" customWidth="1"/>
    <col min="2831" max="2831" width="10" style="11" customWidth="1"/>
    <col min="2832" max="2832" width="17" style="11" bestFit="1" customWidth="1"/>
    <col min="2833" max="2833" width="17" style="11" customWidth="1"/>
    <col min="2834" max="2834" width="28.7109375" style="11" bestFit="1" customWidth="1"/>
    <col min="2835" max="3082" width="9.140625" style="11"/>
    <col min="3083" max="3084" width="19.28515625" style="11" customWidth="1"/>
    <col min="3085" max="3085" width="9.85546875" style="11" customWidth="1"/>
    <col min="3086" max="3086" width="17" style="11" bestFit="1" customWidth="1"/>
    <col min="3087" max="3087" width="10" style="11" customWidth="1"/>
    <col min="3088" max="3088" width="17" style="11" bestFit="1" customWidth="1"/>
    <col min="3089" max="3089" width="17" style="11" customWidth="1"/>
    <col min="3090" max="3090" width="28.7109375" style="11" bestFit="1" customWidth="1"/>
    <col min="3091" max="3338" width="9.140625" style="11"/>
    <col min="3339" max="3340" width="19.28515625" style="11" customWidth="1"/>
    <col min="3341" max="3341" width="9.85546875" style="11" customWidth="1"/>
    <col min="3342" max="3342" width="17" style="11" bestFit="1" customWidth="1"/>
    <col min="3343" max="3343" width="10" style="11" customWidth="1"/>
    <col min="3344" max="3344" width="17" style="11" bestFit="1" customWidth="1"/>
    <col min="3345" max="3345" width="17" style="11" customWidth="1"/>
    <col min="3346" max="3346" width="28.7109375" style="11" bestFit="1" customWidth="1"/>
    <col min="3347" max="3594" width="9.140625" style="11"/>
    <col min="3595" max="3596" width="19.28515625" style="11" customWidth="1"/>
    <col min="3597" max="3597" width="9.85546875" style="11" customWidth="1"/>
    <col min="3598" max="3598" width="17" style="11" bestFit="1" customWidth="1"/>
    <col min="3599" max="3599" width="10" style="11" customWidth="1"/>
    <col min="3600" max="3600" width="17" style="11" bestFit="1" customWidth="1"/>
    <col min="3601" max="3601" width="17" style="11" customWidth="1"/>
    <col min="3602" max="3602" width="28.7109375" style="11" bestFit="1" customWidth="1"/>
    <col min="3603" max="3850" width="9.140625" style="11"/>
    <col min="3851" max="3852" width="19.28515625" style="11" customWidth="1"/>
    <col min="3853" max="3853" width="9.85546875" style="11" customWidth="1"/>
    <col min="3854" max="3854" width="17" style="11" bestFit="1" customWidth="1"/>
    <col min="3855" max="3855" width="10" style="11" customWidth="1"/>
    <col min="3856" max="3856" width="17" style="11" bestFit="1" customWidth="1"/>
    <col min="3857" max="3857" width="17" style="11" customWidth="1"/>
    <col min="3858" max="3858" width="28.7109375" style="11" bestFit="1" customWidth="1"/>
    <col min="3859" max="4106" width="9.140625" style="11"/>
    <col min="4107" max="4108" width="19.28515625" style="11" customWidth="1"/>
    <col min="4109" max="4109" width="9.85546875" style="11" customWidth="1"/>
    <col min="4110" max="4110" width="17" style="11" bestFit="1" customWidth="1"/>
    <col min="4111" max="4111" width="10" style="11" customWidth="1"/>
    <col min="4112" max="4112" width="17" style="11" bestFit="1" customWidth="1"/>
    <col min="4113" max="4113" width="17" style="11" customWidth="1"/>
    <col min="4114" max="4114" width="28.7109375" style="11" bestFit="1" customWidth="1"/>
    <col min="4115" max="4362" width="9.140625" style="11"/>
    <col min="4363" max="4364" width="19.28515625" style="11" customWidth="1"/>
    <col min="4365" max="4365" width="9.85546875" style="11" customWidth="1"/>
    <col min="4366" max="4366" width="17" style="11" bestFit="1" customWidth="1"/>
    <col min="4367" max="4367" width="10" style="11" customWidth="1"/>
    <col min="4368" max="4368" width="17" style="11" bestFit="1" customWidth="1"/>
    <col min="4369" max="4369" width="17" style="11" customWidth="1"/>
    <col min="4370" max="4370" width="28.7109375" style="11" bestFit="1" customWidth="1"/>
    <col min="4371" max="4618" width="9.140625" style="11"/>
    <col min="4619" max="4620" width="19.28515625" style="11" customWidth="1"/>
    <col min="4621" max="4621" width="9.85546875" style="11" customWidth="1"/>
    <col min="4622" max="4622" width="17" style="11" bestFit="1" customWidth="1"/>
    <col min="4623" max="4623" width="10" style="11" customWidth="1"/>
    <col min="4624" max="4624" width="17" style="11" bestFit="1" customWidth="1"/>
    <col min="4625" max="4625" width="17" style="11" customWidth="1"/>
    <col min="4626" max="4626" width="28.7109375" style="11" bestFit="1" customWidth="1"/>
    <col min="4627" max="4874" width="9.140625" style="11"/>
    <col min="4875" max="4876" width="19.28515625" style="11" customWidth="1"/>
    <col min="4877" max="4877" width="9.85546875" style="11" customWidth="1"/>
    <col min="4878" max="4878" width="17" style="11" bestFit="1" customWidth="1"/>
    <col min="4879" max="4879" width="10" style="11" customWidth="1"/>
    <col min="4880" max="4880" width="17" style="11" bestFit="1" customWidth="1"/>
    <col min="4881" max="4881" width="17" style="11" customWidth="1"/>
    <col min="4882" max="4882" width="28.7109375" style="11" bestFit="1" customWidth="1"/>
    <col min="4883" max="5130" width="9.140625" style="11"/>
    <col min="5131" max="5132" width="19.28515625" style="11" customWidth="1"/>
    <col min="5133" max="5133" width="9.85546875" style="11" customWidth="1"/>
    <col min="5134" max="5134" width="17" style="11" bestFit="1" customWidth="1"/>
    <col min="5135" max="5135" width="10" style="11" customWidth="1"/>
    <col min="5136" max="5136" width="17" style="11" bestFit="1" customWidth="1"/>
    <col min="5137" max="5137" width="17" style="11" customWidth="1"/>
    <col min="5138" max="5138" width="28.7109375" style="11" bestFit="1" customWidth="1"/>
    <col min="5139" max="5386" width="9.140625" style="11"/>
    <col min="5387" max="5388" width="19.28515625" style="11" customWidth="1"/>
    <col min="5389" max="5389" width="9.85546875" style="11" customWidth="1"/>
    <col min="5390" max="5390" width="17" style="11" bestFit="1" customWidth="1"/>
    <col min="5391" max="5391" width="10" style="11" customWidth="1"/>
    <col min="5392" max="5392" width="17" style="11" bestFit="1" customWidth="1"/>
    <col min="5393" max="5393" width="17" style="11" customWidth="1"/>
    <col min="5394" max="5394" width="28.7109375" style="11" bestFit="1" customWidth="1"/>
    <col min="5395" max="5642" width="9.140625" style="11"/>
    <col min="5643" max="5644" width="19.28515625" style="11" customWidth="1"/>
    <col min="5645" max="5645" width="9.85546875" style="11" customWidth="1"/>
    <col min="5646" max="5646" width="17" style="11" bestFit="1" customWidth="1"/>
    <col min="5647" max="5647" width="10" style="11" customWidth="1"/>
    <col min="5648" max="5648" width="17" style="11" bestFit="1" customWidth="1"/>
    <col min="5649" max="5649" width="17" style="11" customWidth="1"/>
    <col min="5650" max="5650" width="28.7109375" style="11" bestFit="1" customWidth="1"/>
    <col min="5651" max="5898" width="9.140625" style="11"/>
    <col min="5899" max="5900" width="19.28515625" style="11" customWidth="1"/>
    <col min="5901" max="5901" width="9.85546875" style="11" customWidth="1"/>
    <col min="5902" max="5902" width="17" style="11" bestFit="1" customWidth="1"/>
    <col min="5903" max="5903" width="10" style="11" customWidth="1"/>
    <col min="5904" max="5904" width="17" style="11" bestFit="1" customWidth="1"/>
    <col min="5905" max="5905" width="17" style="11" customWidth="1"/>
    <col min="5906" max="5906" width="28.7109375" style="11" bestFit="1" customWidth="1"/>
    <col min="5907" max="6154" width="9.140625" style="11"/>
    <col min="6155" max="6156" width="19.28515625" style="11" customWidth="1"/>
    <col min="6157" max="6157" width="9.85546875" style="11" customWidth="1"/>
    <col min="6158" max="6158" width="17" style="11" bestFit="1" customWidth="1"/>
    <col min="6159" max="6159" width="10" style="11" customWidth="1"/>
    <col min="6160" max="6160" width="17" style="11" bestFit="1" customWidth="1"/>
    <col min="6161" max="6161" width="17" style="11" customWidth="1"/>
    <col min="6162" max="6162" width="28.7109375" style="11" bestFit="1" customWidth="1"/>
    <col min="6163" max="6410" width="9.140625" style="11"/>
    <col min="6411" max="6412" width="19.28515625" style="11" customWidth="1"/>
    <col min="6413" max="6413" width="9.85546875" style="11" customWidth="1"/>
    <col min="6414" max="6414" width="17" style="11" bestFit="1" customWidth="1"/>
    <col min="6415" max="6415" width="10" style="11" customWidth="1"/>
    <col min="6416" max="6416" width="17" style="11" bestFit="1" customWidth="1"/>
    <col min="6417" max="6417" width="17" style="11" customWidth="1"/>
    <col min="6418" max="6418" width="28.7109375" style="11" bestFit="1" customWidth="1"/>
    <col min="6419" max="6666" width="9.140625" style="11"/>
    <col min="6667" max="6668" width="19.28515625" style="11" customWidth="1"/>
    <col min="6669" max="6669" width="9.85546875" style="11" customWidth="1"/>
    <col min="6670" max="6670" width="17" style="11" bestFit="1" customWidth="1"/>
    <col min="6671" max="6671" width="10" style="11" customWidth="1"/>
    <col min="6672" max="6672" width="17" style="11" bestFit="1" customWidth="1"/>
    <col min="6673" max="6673" width="17" style="11" customWidth="1"/>
    <col min="6674" max="6674" width="28.7109375" style="11" bestFit="1" customWidth="1"/>
    <col min="6675" max="6922" width="9.140625" style="11"/>
    <col min="6923" max="6924" width="19.28515625" style="11" customWidth="1"/>
    <col min="6925" max="6925" width="9.85546875" style="11" customWidth="1"/>
    <col min="6926" max="6926" width="17" style="11" bestFit="1" customWidth="1"/>
    <col min="6927" max="6927" width="10" style="11" customWidth="1"/>
    <col min="6928" max="6928" width="17" style="11" bestFit="1" customWidth="1"/>
    <col min="6929" max="6929" width="17" style="11" customWidth="1"/>
    <col min="6930" max="6930" width="28.7109375" style="11" bestFit="1" customWidth="1"/>
    <col min="6931" max="7178" width="9.140625" style="11"/>
    <col min="7179" max="7180" width="19.28515625" style="11" customWidth="1"/>
    <col min="7181" max="7181" width="9.85546875" style="11" customWidth="1"/>
    <col min="7182" max="7182" width="17" style="11" bestFit="1" customWidth="1"/>
    <col min="7183" max="7183" width="10" style="11" customWidth="1"/>
    <col min="7184" max="7184" width="17" style="11" bestFit="1" customWidth="1"/>
    <col min="7185" max="7185" width="17" style="11" customWidth="1"/>
    <col min="7186" max="7186" width="28.7109375" style="11" bestFit="1" customWidth="1"/>
    <col min="7187" max="7434" width="9.140625" style="11"/>
    <col min="7435" max="7436" width="19.28515625" style="11" customWidth="1"/>
    <col min="7437" max="7437" width="9.85546875" style="11" customWidth="1"/>
    <col min="7438" max="7438" width="17" style="11" bestFit="1" customWidth="1"/>
    <col min="7439" max="7439" width="10" style="11" customWidth="1"/>
    <col min="7440" max="7440" width="17" style="11" bestFit="1" customWidth="1"/>
    <col min="7441" max="7441" width="17" style="11" customWidth="1"/>
    <col min="7442" max="7442" width="28.7109375" style="11" bestFit="1" customWidth="1"/>
    <col min="7443" max="7690" width="9.140625" style="11"/>
    <col min="7691" max="7692" width="19.28515625" style="11" customWidth="1"/>
    <col min="7693" max="7693" width="9.85546875" style="11" customWidth="1"/>
    <col min="7694" max="7694" width="17" style="11" bestFit="1" customWidth="1"/>
    <col min="7695" max="7695" width="10" style="11" customWidth="1"/>
    <col min="7696" max="7696" width="17" style="11" bestFit="1" customWidth="1"/>
    <col min="7697" max="7697" width="17" style="11" customWidth="1"/>
    <col min="7698" max="7698" width="28.7109375" style="11" bestFit="1" customWidth="1"/>
    <col min="7699" max="7946" width="9.140625" style="11"/>
    <col min="7947" max="7948" width="19.28515625" style="11" customWidth="1"/>
    <col min="7949" max="7949" width="9.85546875" style="11" customWidth="1"/>
    <col min="7950" max="7950" width="17" style="11" bestFit="1" customWidth="1"/>
    <col min="7951" max="7951" width="10" style="11" customWidth="1"/>
    <col min="7952" max="7952" width="17" style="11" bestFit="1" customWidth="1"/>
    <col min="7953" max="7953" width="17" style="11" customWidth="1"/>
    <col min="7954" max="7954" width="28.7109375" style="11" bestFit="1" customWidth="1"/>
    <col min="7955" max="8202" width="9.140625" style="11"/>
    <col min="8203" max="8204" width="19.28515625" style="11" customWidth="1"/>
    <col min="8205" max="8205" width="9.85546875" style="11" customWidth="1"/>
    <col min="8206" max="8206" width="17" style="11" bestFit="1" customWidth="1"/>
    <col min="8207" max="8207" width="10" style="11" customWidth="1"/>
    <col min="8208" max="8208" width="17" style="11" bestFit="1" customWidth="1"/>
    <col min="8209" max="8209" width="17" style="11" customWidth="1"/>
    <col min="8210" max="8210" width="28.7109375" style="11" bestFit="1" customWidth="1"/>
    <col min="8211" max="8458" width="9.140625" style="11"/>
    <col min="8459" max="8460" width="19.28515625" style="11" customWidth="1"/>
    <col min="8461" max="8461" width="9.85546875" style="11" customWidth="1"/>
    <col min="8462" max="8462" width="17" style="11" bestFit="1" customWidth="1"/>
    <col min="8463" max="8463" width="10" style="11" customWidth="1"/>
    <col min="8464" max="8464" width="17" style="11" bestFit="1" customWidth="1"/>
    <col min="8465" max="8465" width="17" style="11" customWidth="1"/>
    <col min="8466" max="8466" width="28.7109375" style="11" bestFit="1" customWidth="1"/>
    <col min="8467" max="8714" width="9.140625" style="11"/>
    <col min="8715" max="8716" width="19.28515625" style="11" customWidth="1"/>
    <col min="8717" max="8717" width="9.85546875" style="11" customWidth="1"/>
    <col min="8718" max="8718" width="17" style="11" bestFit="1" customWidth="1"/>
    <col min="8719" max="8719" width="10" style="11" customWidth="1"/>
    <col min="8720" max="8720" width="17" style="11" bestFit="1" customWidth="1"/>
    <col min="8721" max="8721" width="17" style="11" customWidth="1"/>
    <col min="8722" max="8722" width="28.7109375" style="11" bestFit="1" customWidth="1"/>
    <col min="8723" max="8970" width="9.140625" style="11"/>
    <col min="8971" max="8972" width="19.28515625" style="11" customWidth="1"/>
    <col min="8973" max="8973" width="9.85546875" style="11" customWidth="1"/>
    <col min="8974" max="8974" width="17" style="11" bestFit="1" customWidth="1"/>
    <col min="8975" max="8975" width="10" style="11" customWidth="1"/>
    <col min="8976" max="8976" width="17" style="11" bestFit="1" customWidth="1"/>
    <col min="8977" max="8977" width="17" style="11" customWidth="1"/>
    <col min="8978" max="8978" width="28.7109375" style="11" bestFit="1" customWidth="1"/>
    <col min="8979" max="9226" width="9.140625" style="11"/>
    <col min="9227" max="9228" width="19.28515625" style="11" customWidth="1"/>
    <col min="9229" max="9229" width="9.85546875" style="11" customWidth="1"/>
    <col min="9230" max="9230" width="17" style="11" bestFit="1" customWidth="1"/>
    <col min="9231" max="9231" width="10" style="11" customWidth="1"/>
    <col min="9232" max="9232" width="17" style="11" bestFit="1" customWidth="1"/>
    <col min="9233" max="9233" width="17" style="11" customWidth="1"/>
    <col min="9234" max="9234" width="28.7109375" style="11" bestFit="1" customWidth="1"/>
    <col min="9235" max="9482" width="9.140625" style="11"/>
    <col min="9483" max="9484" width="19.28515625" style="11" customWidth="1"/>
    <col min="9485" max="9485" width="9.85546875" style="11" customWidth="1"/>
    <col min="9486" max="9486" width="17" style="11" bestFit="1" customWidth="1"/>
    <col min="9487" max="9487" width="10" style="11" customWidth="1"/>
    <col min="9488" max="9488" width="17" style="11" bestFit="1" customWidth="1"/>
    <col min="9489" max="9489" width="17" style="11" customWidth="1"/>
    <col min="9490" max="9490" width="28.7109375" style="11" bestFit="1" customWidth="1"/>
    <col min="9491" max="9738" width="9.140625" style="11"/>
    <col min="9739" max="9740" width="19.28515625" style="11" customWidth="1"/>
    <col min="9741" max="9741" width="9.85546875" style="11" customWidth="1"/>
    <col min="9742" max="9742" width="17" style="11" bestFit="1" customWidth="1"/>
    <col min="9743" max="9743" width="10" style="11" customWidth="1"/>
    <col min="9744" max="9744" width="17" style="11" bestFit="1" customWidth="1"/>
    <col min="9745" max="9745" width="17" style="11" customWidth="1"/>
    <col min="9746" max="9746" width="28.7109375" style="11" bestFit="1" customWidth="1"/>
    <col min="9747" max="9994" width="9.140625" style="11"/>
    <col min="9995" max="9996" width="19.28515625" style="11" customWidth="1"/>
    <col min="9997" max="9997" width="9.85546875" style="11" customWidth="1"/>
    <col min="9998" max="9998" width="17" style="11" bestFit="1" customWidth="1"/>
    <col min="9999" max="9999" width="10" style="11" customWidth="1"/>
    <col min="10000" max="10000" width="17" style="11" bestFit="1" customWidth="1"/>
    <col min="10001" max="10001" width="17" style="11" customWidth="1"/>
    <col min="10002" max="10002" width="28.7109375" style="11" bestFit="1" customWidth="1"/>
    <col min="10003" max="10250" width="9.140625" style="11"/>
    <col min="10251" max="10252" width="19.28515625" style="11" customWidth="1"/>
    <col min="10253" max="10253" width="9.85546875" style="11" customWidth="1"/>
    <col min="10254" max="10254" width="17" style="11" bestFit="1" customWidth="1"/>
    <col min="10255" max="10255" width="10" style="11" customWidth="1"/>
    <col min="10256" max="10256" width="17" style="11" bestFit="1" customWidth="1"/>
    <col min="10257" max="10257" width="17" style="11" customWidth="1"/>
    <col min="10258" max="10258" width="28.7109375" style="11" bestFit="1" customWidth="1"/>
    <col min="10259" max="10506" width="9.140625" style="11"/>
    <col min="10507" max="10508" width="19.28515625" style="11" customWidth="1"/>
    <col min="10509" max="10509" width="9.85546875" style="11" customWidth="1"/>
    <col min="10510" max="10510" width="17" style="11" bestFit="1" customWidth="1"/>
    <col min="10511" max="10511" width="10" style="11" customWidth="1"/>
    <col min="10512" max="10512" width="17" style="11" bestFit="1" customWidth="1"/>
    <col min="10513" max="10513" width="17" style="11" customWidth="1"/>
    <col min="10514" max="10514" width="28.7109375" style="11" bestFit="1" customWidth="1"/>
    <col min="10515" max="10762" width="9.140625" style="11"/>
    <col min="10763" max="10764" width="19.28515625" style="11" customWidth="1"/>
    <col min="10765" max="10765" width="9.85546875" style="11" customWidth="1"/>
    <col min="10766" max="10766" width="17" style="11" bestFit="1" customWidth="1"/>
    <col min="10767" max="10767" width="10" style="11" customWidth="1"/>
    <col min="10768" max="10768" width="17" style="11" bestFit="1" customWidth="1"/>
    <col min="10769" max="10769" width="17" style="11" customWidth="1"/>
    <col min="10770" max="10770" width="28.7109375" style="11" bestFit="1" customWidth="1"/>
    <col min="10771" max="11018" width="9.140625" style="11"/>
    <col min="11019" max="11020" width="19.28515625" style="11" customWidth="1"/>
    <col min="11021" max="11021" width="9.85546875" style="11" customWidth="1"/>
    <col min="11022" max="11022" width="17" style="11" bestFit="1" customWidth="1"/>
    <col min="11023" max="11023" width="10" style="11" customWidth="1"/>
    <col min="11024" max="11024" width="17" style="11" bestFit="1" customWidth="1"/>
    <col min="11025" max="11025" width="17" style="11" customWidth="1"/>
    <col min="11026" max="11026" width="28.7109375" style="11" bestFit="1" customWidth="1"/>
    <col min="11027" max="11274" width="9.140625" style="11"/>
    <col min="11275" max="11276" width="19.28515625" style="11" customWidth="1"/>
    <col min="11277" max="11277" width="9.85546875" style="11" customWidth="1"/>
    <col min="11278" max="11278" width="17" style="11" bestFit="1" customWidth="1"/>
    <col min="11279" max="11279" width="10" style="11" customWidth="1"/>
    <col min="11280" max="11280" width="17" style="11" bestFit="1" customWidth="1"/>
    <col min="11281" max="11281" width="17" style="11" customWidth="1"/>
    <col min="11282" max="11282" width="28.7109375" style="11" bestFit="1" customWidth="1"/>
    <col min="11283" max="11530" width="9.140625" style="11"/>
    <col min="11531" max="11532" width="19.28515625" style="11" customWidth="1"/>
    <col min="11533" max="11533" width="9.85546875" style="11" customWidth="1"/>
    <col min="11534" max="11534" width="17" style="11" bestFit="1" customWidth="1"/>
    <col min="11535" max="11535" width="10" style="11" customWidth="1"/>
    <col min="11536" max="11536" width="17" style="11" bestFit="1" customWidth="1"/>
    <col min="11537" max="11537" width="17" style="11" customWidth="1"/>
    <col min="11538" max="11538" width="28.7109375" style="11" bestFit="1" customWidth="1"/>
    <col min="11539" max="11786" width="9.140625" style="11"/>
    <col min="11787" max="11788" width="19.28515625" style="11" customWidth="1"/>
    <col min="11789" max="11789" width="9.85546875" style="11" customWidth="1"/>
    <col min="11790" max="11790" width="17" style="11" bestFit="1" customWidth="1"/>
    <col min="11791" max="11791" width="10" style="11" customWidth="1"/>
    <col min="11792" max="11792" width="17" style="11" bestFit="1" customWidth="1"/>
    <col min="11793" max="11793" width="17" style="11" customWidth="1"/>
    <col min="11794" max="11794" width="28.7109375" style="11" bestFit="1" customWidth="1"/>
    <col min="11795" max="12042" width="9.140625" style="11"/>
    <col min="12043" max="12044" width="19.28515625" style="11" customWidth="1"/>
    <col min="12045" max="12045" width="9.85546875" style="11" customWidth="1"/>
    <col min="12046" max="12046" width="17" style="11" bestFit="1" customWidth="1"/>
    <col min="12047" max="12047" width="10" style="11" customWidth="1"/>
    <col min="12048" max="12048" width="17" style="11" bestFit="1" customWidth="1"/>
    <col min="12049" max="12049" width="17" style="11" customWidth="1"/>
    <col min="12050" max="12050" width="28.7109375" style="11" bestFit="1" customWidth="1"/>
    <col min="12051" max="12298" width="9.140625" style="11"/>
    <col min="12299" max="12300" width="19.28515625" style="11" customWidth="1"/>
    <col min="12301" max="12301" width="9.85546875" style="11" customWidth="1"/>
    <col min="12302" max="12302" width="17" style="11" bestFit="1" customWidth="1"/>
    <col min="12303" max="12303" width="10" style="11" customWidth="1"/>
    <col min="12304" max="12304" width="17" style="11" bestFit="1" customWidth="1"/>
    <col min="12305" max="12305" width="17" style="11" customWidth="1"/>
    <col min="12306" max="12306" width="28.7109375" style="11" bestFit="1" customWidth="1"/>
    <col min="12307" max="12554" width="9.140625" style="11"/>
    <col min="12555" max="12556" width="19.28515625" style="11" customWidth="1"/>
    <col min="12557" max="12557" width="9.85546875" style="11" customWidth="1"/>
    <col min="12558" max="12558" width="17" style="11" bestFit="1" customWidth="1"/>
    <col min="12559" max="12559" width="10" style="11" customWidth="1"/>
    <col min="12560" max="12560" width="17" style="11" bestFit="1" customWidth="1"/>
    <col min="12561" max="12561" width="17" style="11" customWidth="1"/>
    <col min="12562" max="12562" width="28.7109375" style="11" bestFit="1" customWidth="1"/>
    <col min="12563" max="12810" width="9.140625" style="11"/>
    <col min="12811" max="12812" width="19.28515625" style="11" customWidth="1"/>
    <col min="12813" max="12813" width="9.85546875" style="11" customWidth="1"/>
    <col min="12814" max="12814" width="17" style="11" bestFit="1" customWidth="1"/>
    <col min="12815" max="12815" width="10" style="11" customWidth="1"/>
    <col min="12816" max="12816" width="17" style="11" bestFit="1" customWidth="1"/>
    <col min="12817" max="12817" width="17" style="11" customWidth="1"/>
    <col min="12818" max="12818" width="28.7109375" style="11" bestFit="1" customWidth="1"/>
    <col min="12819" max="13066" width="9.140625" style="11"/>
    <col min="13067" max="13068" width="19.28515625" style="11" customWidth="1"/>
    <col min="13069" max="13069" width="9.85546875" style="11" customWidth="1"/>
    <col min="13070" max="13070" width="17" style="11" bestFit="1" customWidth="1"/>
    <col min="13071" max="13071" width="10" style="11" customWidth="1"/>
    <col min="13072" max="13072" width="17" style="11" bestFit="1" customWidth="1"/>
    <col min="13073" max="13073" width="17" style="11" customWidth="1"/>
    <col min="13074" max="13074" width="28.7109375" style="11" bestFit="1" customWidth="1"/>
    <col min="13075" max="13322" width="9.140625" style="11"/>
    <col min="13323" max="13324" width="19.28515625" style="11" customWidth="1"/>
    <col min="13325" max="13325" width="9.85546875" style="11" customWidth="1"/>
    <col min="13326" max="13326" width="17" style="11" bestFit="1" customWidth="1"/>
    <col min="13327" max="13327" width="10" style="11" customWidth="1"/>
    <col min="13328" max="13328" width="17" style="11" bestFit="1" customWidth="1"/>
    <col min="13329" max="13329" width="17" style="11" customWidth="1"/>
    <col min="13330" max="13330" width="28.7109375" style="11" bestFit="1" customWidth="1"/>
    <col min="13331" max="13578" width="9.140625" style="11"/>
    <col min="13579" max="13580" width="19.28515625" style="11" customWidth="1"/>
    <col min="13581" max="13581" width="9.85546875" style="11" customWidth="1"/>
    <col min="13582" max="13582" width="17" style="11" bestFit="1" customWidth="1"/>
    <col min="13583" max="13583" width="10" style="11" customWidth="1"/>
    <col min="13584" max="13584" width="17" style="11" bestFit="1" customWidth="1"/>
    <col min="13585" max="13585" width="17" style="11" customWidth="1"/>
    <col min="13586" max="13586" width="28.7109375" style="11" bestFit="1" customWidth="1"/>
    <col min="13587" max="13834" width="9.140625" style="11"/>
    <col min="13835" max="13836" width="19.28515625" style="11" customWidth="1"/>
    <col min="13837" max="13837" width="9.85546875" style="11" customWidth="1"/>
    <col min="13838" max="13838" width="17" style="11" bestFit="1" customWidth="1"/>
    <col min="13839" max="13839" width="10" style="11" customWidth="1"/>
    <col min="13840" max="13840" width="17" style="11" bestFit="1" customWidth="1"/>
    <col min="13841" max="13841" width="17" style="11" customWidth="1"/>
    <col min="13842" max="13842" width="28.7109375" style="11" bestFit="1" customWidth="1"/>
    <col min="13843" max="14090" width="9.140625" style="11"/>
    <col min="14091" max="14092" width="19.28515625" style="11" customWidth="1"/>
    <col min="14093" max="14093" width="9.85546875" style="11" customWidth="1"/>
    <col min="14094" max="14094" width="17" style="11" bestFit="1" customWidth="1"/>
    <col min="14095" max="14095" width="10" style="11" customWidth="1"/>
    <col min="14096" max="14096" width="17" style="11" bestFit="1" customWidth="1"/>
    <col min="14097" max="14097" width="17" style="11" customWidth="1"/>
    <col min="14098" max="14098" width="28.7109375" style="11" bestFit="1" customWidth="1"/>
    <col min="14099" max="14346" width="9.140625" style="11"/>
    <col min="14347" max="14348" width="19.28515625" style="11" customWidth="1"/>
    <col min="14349" max="14349" width="9.85546875" style="11" customWidth="1"/>
    <col min="14350" max="14350" width="17" style="11" bestFit="1" customWidth="1"/>
    <col min="14351" max="14351" width="10" style="11" customWidth="1"/>
    <col min="14352" max="14352" width="17" style="11" bestFit="1" customWidth="1"/>
    <col min="14353" max="14353" width="17" style="11" customWidth="1"/>
    <col min="14354" max="14354" width="28.7109375" style="11" bestFit="1" customWidth="1"/>
    <col min="14355" max="14602" width="9.140625" style="11"/>
    <col min="14603" max="14604" width="19.28515625" style="11" customWidth="1"/>
    <col min="14605" max="14605" width="9.85546875" style="11" customWidth="1"/>
    <col min="14606" max="14606" width="17" style="11" bestFit="1" customWidth="1"/>
    <col min="14607" max="14607" width="10" style="11" customWidth="1"/>
    <col min="14608" max="14608" width="17" style="11" bestFit="1" customWidth="1"/>
    <col min="14609" max="14609" width="17" style="11" customWidth="1"/>
    <col min="14610" max="14610" width="28.7109375" style="11" bestFit="1" customWidth="1"/>
    <col min="14611" max="14858" width="9.140625" style="11"/>
    <col min="14859" max="14860" width="19.28515625" style="11" customWidth="1"/>
    <col min="14861" max="14861" width="9.85546875" style="11" customWidth="1"/>
    <col min="14862" max="14862" width="17" style="11" bestFit="1" customWidth="1"/>
    <col min="14863" max="14863" width="10" style="11" customWidth="1"/>
    <col min="14864" max="14864" width="17" style="11" bestFit="1" customWidth="1"/>
    <col min="14865" max="14865" width="17" style="11" customWidth="1"/>
    <col min="14866" max="14866" width="28.7109375" style="11" bestFit="1" customWidth="1"/>
    <col min="14867" max="15114" width="9.140625" style="11"/>
    <col min="15115" max="15116" width="19.28515625" style="11" customWidth="1"/>
    <col min="15117" max="15117" width="9.85546875" style="11" customWidth="1"/>
    <col min="15118" max="15118" width="17" style="11" bestFit="1" customWidth="1"/>
    <col min="15119" max="15119" width="10" style="11" customWidth="1"/>
    <col min="15120" max="15120" width="17" style="11" bestFit="1" customWidth="1"/>
    <col min="15121" max="15121" width="17" style="11" customWidth="1"/>
    <col min="15122" max="15122" width="28.7109375" style="11" bestFit="1" customWidth="1"/>
    <col min="15123" max="15370" width="9.140625" style="11"/>
    <col min="15371" max="15372" width="19.28515625" style="11" customWidth="1"/>
    <col min="15373" max="15373" width="9.85546875" style="11" customWidth="1"/>
    <col min="15374" max="15374" width="17" style="11" bestFit="1" customWidth="1"/>
    <col min="15375" max="15375" width="10" style="11" customWidth="1"/>
    <col min="15376" max="15376" width="17" style="11" bestFit="1" customWidth="1"/>
    <col min="15377" max="15377" width="17" style="11" customWidth="1"/>
    <col min="15378" max="15378" width="28.7109375" style="11" bestFit="1" customWidth="1"/>
    <col min="15379" max="15626" width="9.140625" style="11"/>
    <col min="15627" max="15628" width="19.28515625" style="11" customWidth="1"/>
    <col min="15629" max="15629" width="9.85546875" style="11" customWidth="1"/>
    <col min="15630" max="15630" width="17" style="11" bestFit="1" customWidth="1"/>
    <col min="15631" max="15631" width="10" style="11" customWidth="1"/>
    <col min="15632" max="15632" width="17" style="11" bestFit="1" customWidth="1"/>
    <col min="15633" max="15633" width="17" style="11" customWidth="1"/>
    <col min="15634" max="15634" width="28.7109375" style="11" bestFit="1" customWidth="1"/>
    <col min="15635" max="15882" width="9.140625" style="11"/>
    <col min="15883" max="15884" width="19.28515625" style="11" customWidth="1"/>
    <col min="15885" max="15885" width="9.85546875" style="11" customWidth="1"/>
    <col min="15886" max="15886" width="17" style="11" bestFit="1" customWidth="1"/>
    <col min="15887" max="15887" width="10" style="11" customWidth="1"/>
    <col min="15888" max="15888" width="17" style="11" bestFit="1" customWidth="1"/>
    <col min="15889" max="15889" width="17" style="11" customWidth="1"/>
    <col min="15890" max="15890" width="28.7109375" style="11" bestFit="1" customWidth="1"/>
    <col min="15891" max="16138" width="9.140625" style="11"/>
    <col min="16139" max="16140" width="19.28515625" style="11" customWidth="1"/>
    <col min="16141" max="16141" width="9.85546875" style="11" customWidth="1"/>
    <col min="16142" max="16142" width="17" style="11" bestFit="1" customWidth="1"/>
    <col min="16143" max="16143" width="10" style="11" customWidth="1"/>
    <col min="16144" max="16144" width="17" style="11" bestFit="1" customWidth="1"/>
    <col min="16145" max="16145" width="17" style="11" customWidth="1"/>
    <col min="16146" max="16146" width="28.7109375" style="11" bestFit="1" customWidth="1"/>
    <col min="16147" max="16384" width="9.140625" style="11"/>
  </cols>
  <sheetData>
    <row r="1" spans="1:18" s="82" customFormat="1" ht="26.25" customHeight="1">
      <c r="A1" s="156" t="s">
        <v>95</v>
      </c>
      <c r="B1" s="161" t="s">
        <v>48</v>
      </c>
      <c r="C1" s="161"/>
      <c r="D1" s="161"/>
      <c r="E1" s="161"/>
      <c r="F1" s="161"/>
      <c r="G1" s="161"/>
      <c r="H1" s="161" t="s">
        <v>49</v>
      </c>
      <c r="I1" s="161"/>
      <c r="J1" s="161"/>
      <c r="K1" s="161"/>
      <c r="L1" s="161"/>
      <c r="M1" s="161"/>
      <c r="N1" s="162" t="s">
        <v>36</v>
      </c>
      <c r="O1" s="161" t="s">
        <v>107</v>
      </c>
      <c r="P1" s="161"/>
      <c r="Q1" s="161"/>
      <c r="R1" s="161"/>
    </row>
    <row r="2" spans="1:18" s="82" customFormat="1" ht="26.25" customHeight="1">
      <c r="A2" s="157"/>
      <c r="B2" s="85" t="s">
        <v>92</v>
      </c>
      <c r="C2" s="85" t="s">
        <v>47</v>
      </c>
      <c r="D2" s="85" t="s">
        <v>100</v>
      </c>
      <c r="E2" s="85" t="s">
        <v>106</v>
      </c>
      <c r="F2" s="85" t="s">
        <v>117</v>
      </c>
      <c r="G2" s="85"/>
      <c r="H2" s="85" t="s">
        <v>92</v>
      </c>
      <c r="I2" s="85" t="s">
        <v>102</v>
      </c>
      <c r="J2" s="85" t="s">
        <v>99</v>
      </c>
      <c r="K2" s="85" t="s">
        <v>101</v>
      </c>
      <c r="L2" s="85" t="s">
        <v>109</v>
      </c>
      <c r="M2" s="160"/>
      <c r="N2" s="163"/>
      <c r="O2" s="85" t="s">
        <v>108</v>
      </c>
      <c r="P2" s="85" t="s">
        <v>121</v>
      </c>
      <c r="Q2" s="85" t="s">
        <v>110</v>
      </c>
      <c r="R2" s="85" t="s">
        <v>111</v>
      </c>
    </row>
    <row r="3" spans="1:18" ht="26.25" customHeight="1">
      <c r="A3" s="84">
        <v>2007</v>
      </c>
      <c r="B3" s="83">
        <v>18700</v>
      </c>
      <c r="C3" s="83">
        <f>(D3+E3)/B3</f>
        <v>9426.1050267379687</v>
      </c>
      <c r="D3" s="83">
        <v>176268164</v>
      </c>
      <c r="E3" s="83"/>
      <c r="F3" s="83">
        <f>(D3+E3)*10%</f>
        <v>17626816.400000002</v>
      </c>
      <c r="G3" s="83" t="s">
        <v>80</v>
      </c>
      <c r="H3" s="83"/>
      <c r="I3" s="83"/>
      <c r="J3" s="83">
        <f>I3*10%</f>
        <v>0</v>
      </c>
      <c r="K3" s="83">
        <f>I3+J3</f>
        <v>0</v>
      </c>
      <c r="L3" s="83"/>
      <c r="M3" s="84"/>
      <c r="N3" s="164">
        <f>B3-H3</f>
        <v>18700</v>
      </c>
      <c r="O3" s="83">
        <f>I3-L3</f>
        <v>0</v>
      </c>
      <c r="P3" s="165">
        <v>0.28000000000000003</v>
      </c>
      <c r="Q3" s="83">
        <f>O3*P3</f>
        <v>0</v>
      </c>
      <c r="R3" s="83">
        <f>Q3*70%</f>
        <v>0</v>
      </c>
    </row>
    <row r="4" spans="1:18" ht="26.25" customHeight="1">
      <c r="A4" s="10">
        <v>2008</v>
      </c>
      <c r="B4" s="79">
        <v>22000</v>
      </c>
      <c r="C4" s="79">
        <f t="shared" ref="C4:C8" si="0">(D4+E4)/B4</f>
        <v>10979.815000000001</v>
      </c>
      <c r="D4" s="79">
        <v>241555930</v>
      </c>
      <c r="E4" s="79"/>
      <c r="F4" s="79">
        <f t="shared" ref="F4:F8" si="1">(D4+E4)*10%</f>
        <v>24155593</v>
      </c>
      <c r="G4" s="79" t="s">
        <v>80</v>
      </c>
      <c r="H4" s="79"/>
      <c r="I4" s="79"/>
      <c r="J4" s="79">
        <f t="shared" ref="J4:J8" si="2">I4*10%</f>
        <v>0</v>
      </c>
      <c r="K4" s="79">
        <f t="shared" ref="K4:K8" si="3">I4+J4</f>
        <v>0</v>
      </c>
      <c r="L4" s="79"/>
      <c r="M4" s="10"/>
      <c r="N4" s="166">
        <f>N3+B4-H4</f>
        <v>40700</v>
      </c>
      <c r="O4" s="79">
        <f t="shared" ref="O4:O8" si="4">I4-L4</f>
        <v>0</v>
      </c>
      <c r="P4" s="167">
        <v>0.28000000000000003</v>
      </c>
      <c r="Q4" s="79">
        <f t="shared" ref="Q4:Q8" si="5">O4*P4</f>
        <v>0</v>
      </c>
      <c r="R4" s="79">
        <f t="shared" ref="R4:R8" si="6">Q4*70%</f>
        <v>0</v>
      </c>
    </row>
    <row r="5" spans="1:18" ht="26.25" customHeight="1">
      <c r="A5" s="10">
        <v>2009</v>
      </c>
      <c r="B5" s="79">
        <v>22000</v>
      </c>
      <c r="C5" s="79">
        <f t="shared" si="0"/>
        <v>8809.32</v>
      </c>
      <c r="D5" s="79">
        <v>193805040</v>
      </c>
      <c r="E5" s="79"/>
      <c r="F5" s="79">
        <f t="shared" si="1"/>
        <v>19380504</v>
      </c>
      <c r="G5" s="79" t="s">
        <v>80</v>
      </c>
      <c r="H5" s="79"/>
      <c r="I5" s="79"/>
      <c r="J5" s="79">
        <f t="shared" si="2"/>
        <v>0</v>
      </c>
      <c r="K5" s="79">
        <f t="shared" si="3"/>
        <v>0</v>
      </c>
      <c r="L5" s="79"/>
      <c r="M5" s="10"/>
      <c r="N5" s="166">
        <f>N4+B5-H5</f>
        <v>62700</v>
      </c>
      <c r="O5" s="79">
        <f t="shared" si="4"/>
        <v>0</v>
      </c>
      <c r="P5" s="167">
        <v>0.25</v>
      </c>
      <c r="Q5" s="79">
        <f t="shared" si="5"/>
        <v>0</v>
      </c>
      <c r="R5" s="79">
        <f t="shared" si="6"/>
        <v>0</v>
      </c>
    </row>
    <row r="6" spans="1:18" ht="26.25" customHeight="1">
      <c r="A6" s="10">
        <v>2011</v>
      </c>
      <c r="B6" s="79">
        <v>22000</v>
      </c>
      <c r="C6" s="79">
        <f t="shared" si="0"/>
        <v>13042.89</v>
      </c>
      <c r="D6" s="79">
        <v>286943580</v>
      </c>
      <c r="E6" s="79"/>
      <c r="F6" s="79">
        <f t="shared" si="1"/>
        <v>28694358</v>
      </c>
      <c r="G6" s="79" t="s">
        <v>80</v>
      </c>
      <c r="H6" s="79">
        <f>29791</f>
        <v>29791</v>
      </c>
      <c r="I6" s="79">
        <v>376882964</v>
      </c>
      <c r="J6" s="79">
        <f t="shared" si="2"/>
        <v>37688296.399999999</v>
      </c>
      <c r="K6" s="79">
        <f t="shared" si="3"/>
        <v>414571260.39999998</v>
      </c>
      <c r="L6" s="79">
        <f>B3*C3+(H6-B3)*C4</f>
        <v>298045292.16500002</v>
      </c>
      <c r="M6" s="10" t="s">
        <v>96</v>
      </c>
      <c r="N6" s="166">
        <f>N5+B6-H6</f>
        <v>54909</v>
      </c>
      <c r="O6" s="79">
        <f t="shared" si="4"/>
        <v>78837671.834999979</v>
      </c>
      <c r="P6" s="167">
        <v>0.25</v>
      </c>
      <c r="Q6" s="79">
        <f t="shared" si="5"/>
        <v>19709417.958749995</v>
      </c>
      <c r="R6" s="79">
        <f t="shared" si="6"/>
        <v>13796592.571124995</v>
      </c>
    </row>
    <row r="7" spans="1:18" ht="26.25" customHeight="1">
      <c r="A7" s="10">
        <v>2011</v>
      </c>
      <c r="B7" s="79"/>
      <c r="C7" s="79"/>
      <c r="D7" s="79"/>
      <c r="E7" s="79"/>
      <c r="F7" s="79">
        <f t="shared" si="1"/>
        <v>0</v>
      </c>
      <c r="G7" s="79"/>
      <c r="H7" s="79">
        <v>1925</v>
      </c>
      <c r="I7" s="79">
        <v>27469750</v>
      </c>
      <c r="J7" s="79">
        <f t="shared" si="2"/>
        <v>2746975</v>
      </c>
      <c r="K7" s="79">
        <f t="shared" si="3"/>
        <v>30216725</v>
      </c>
      <c r="L7" s="79">
        <f>H7*C4</f>
        <v>21136143.875</v>
      </c>
      <c r="M7" s="10" t="s">
        <v>97</v>
      </c>
      <c r="N7" s="166">
        <f>N6+B7-H7</f>
        <v>52984</v>
      </c>
      <c r="O7" s="79">
        <f t="shared" si="4"/>
        <v>6333606.125</v>
      </c>
      <c r="P7" s="167">
        <v>0.25</v>
      </c>
      <c r="Q7" s="79">
        <f t="shared" si="5"/>
        <v>1583401.53125</v>
      </c>
      <c r="R7" s="168">
        <f>Q7</f>
        <v>1583401.53125</v>
      </c>
    </row>
    <row r="8" spans="1:18" ht="26.25" customHeight="1">
      <c r="A8" s="10">
        <v>2012</v>
      </c>
      <c r="B8" s="79">
        <v>22000</v>
      </c>
      <c r="C8" s="79">
        <f t="shared" si="0"/>
        <v>13329.92</v>
      </c>
      <c r="D8" s="79">
        <v>293258240</v>
      </c>
      <c r="E8" s="79"/>
      <c r="F8" s="79">
        <f t="shared" si="1"/>
        <v>29325824</v>
      </c>
      <c r="G8" s="79" t="s">
        <v>80</v>
      </c>
      <c r="H8" s="79">
        <v>16500</v>
      </c>
      <c r="I8" s="79">
        <v>242995500</v>
      </c>
      <c r="J8" s="79">
        <f t="shared" si="2"/>
        <v>24299550</v>
      </c>
      <c r="K8" s="79">
        <f t="shared" si="3"/>
        <v>267295050</v>
      </c>
      <c r="L8" s="79">
        <f>8984*C4+7516*C5</f>
        <v>164853507.08000001</v>
      </c>
      <c r="M8" s="10" t="s">
        <v>96</v>
      </c>
      <c r="N8" s="166">
        <f>N7+B8-H8</f>
        <v>58484</v>
      </c>
      <c r="O8" s="79">
        <f t="shared" si="4"/>
        <v>78141992.919999987</v>
      </c>
      <c r="P8" s="167">
        <v>0.25</v>
      </c>
      <c r="Q8" s="79">
        <f t="shared" si="5"/>
        <v>19535498.229999997</v>
      </c>
      <c r="R8" s="79">
        <f t="shared" si="6"/>
        <v>13674848.760999996</v>
      </c>
    </row>
    <row r="9" spans="1:18" s="82" customFormat="1" ht="26.25" customHeight="1">
      <c r="A9" s="169"/>
      <c r="B9" s="80">
        <f>SUM(B3:B8)</f>
        <v>106700</v>
      </c>
      <c r="C9" s="80"/>
      <c r="D9" s="80">
        <f>SUM(D3:D8)</f>
        <v>1191830954</v>
      </c>
      <c r="E9" s="80">
        <f t="shared" ref="E9:F9" si="7">SUM(E3:E8)</f>
        <v>0</v>
      </c>
      <c r="F9" s="80">
        <f t="shared" si="7"/>
        <v>119183095.40000001</v>
      </c>
      <c r="G9" s="80"/>
      <c r="H9" s="80">
        <f>SUM(H3:H8)</f>
        <v>48216</v>
      </c>
      <c r="I9" s="80">
        <f t="shared" ref="I9:O9" si="8">SUM(I3:I8)</f>
        <v>647348214</v>
      </c>
      <c r="J9" s="80">
        <f t="shared" si="8"/>
        <v>64734821.399999999</v>
      </c>
      <c r="K9" s="80">
        <f t="shared" si="8"/>
        <v>712083035.39999998</v>
      </c>
      <c r="L9" s="80">
        <f t="shared" si="8"/>
        <v>484034943.12</v>
      </c>
      <c r="M9" s="80"/>
      <c r="N9" s="80"/>
      <c r="O9" s="80">
        <f t="shared" si="8"/>
        <v>163313270.87999997</v>
      </c>
      <c r="P9" s="80"/>
      <c r="Q9" s="80"/>
      <c r="R9" s="80">
        <f>R3+R4+R5+R6+R7+R8</f>
        <v>29054842.863374993</v>
      </c>
    </row>
    <row r="10" spans="1:18" ht="12.75" customHeight="1">
      <c r="A10" s="82"/>
      <c r="M10" s="82"/>
    </row>
    <row r="11" spans="1:18" s="82" customFormat="1" ht="26.25" customHeight="1">
      <c r="A11" s="156" t="s">
        <v>93</v>
      </c>
      <c r="B11" s="161" t="s">
        <v>48</v>
      </c>
      <c r="C11" s="161"/>
      <c r="D11" s="161"/>
      <c r="E11" s="161"/>
      <c r="F11" s="161"/>
      <c r="G11" s="161"/>
      <c r="H11" s="161" t="s">
        <v>49</v>
      </c>
      <c r="I11" s="161"/>
      <c r="J11" s="161"/>
      <c r="K11" s="161"/>
      <c r="L11" s="161"/>
      <c r="M11" s="161"/>
      <c r="N11" s="162" t="s">
        <v>36</v>
      </c>
      <c r="O11" s="161" t="s">
        <v>107</v>
      </c>
      <c r="P11" s="161"/>
      <c r="Q11" s="161"/>
      <c r="R11" s="161"/>
    </row>
    <row r="12" spans="1:18" s="82" customFormat="1" ht="26.25" customHeight="1">
      <c r="A12" s="157"/>
      <c r="B12" s="85" t="s">
        <v>92</v>
      </c>
      <c r="C12" s="85" t="s">
        <v>47</v>
      </c>
      <c r="D12" s="85" t="s">
        <v>100</v>
      </c>
      <c r="E12" s="85" t="s">
        <v>106</v>
      </c>
      <c r="F12" s="85" t="s">
        <v>117</v>
      </c>
      <c r="G12" s="85"/>
      <c r="H12" s="85" t="s">
        <v>92</v>
      </c>
      <c r="I12" s="85" t="s">
        <v>102</v>
      </c>
      <c r="J12" s="85" t="s">
        <v>99</v>
      </c>
      <c r="K12" s="85" t="s">
        <v>101</v>
      </c>
      <c r="L12" s="85" t="s">
        <v>109</v>
      </c>
      <c r="M12" s="160"/>
      <c r="N12" s="163"/>
      <c r="O12" s="85" t="s">
        <v>108</v>
      </c>
      <c r="P12" s="85" t="s">
        <v>121</v>
      </c>
      <c r="Q12" s="85" t="s">
        <v>110</v>
      </c>
      <c r="R12" s="85" t="s">
        <v>110</v>
      </c>
    </row>
    <row r="13" spans="1:18" ht="26.25" customHeight="1">
      <c r="A13" s="84">
        <v>2008</v>
      </c>
      <c r="B13" s="83">
        <v>457600</v>
      </c>
      <c r="C13" s="79">
        <f t="shared" ref="C13:C15" si="9">(D13+E13)/B13</f>
        <v>26243.906769230769</v>
      </c>
      <c r="D13" s="83">
        <v>11437344512</v>
      </c>
      <c r="E13" s="83">
        <f>D13*5%</f>
        <v>571867225.60000002</v>
      </c>
      <c r="F13" s="79">
        <f t="shared" ref="F13:F15" si="10">(D13+E13)*10%</f>
        <v>1200921173.76</v>
      </c>
      <c r="G13" s="83" t="s">
        <v>79</v>
      </c>
      <c r="H13" s="83">
        <v>422400</v>
      </c>
      <c r="I13" s="83">
        <v>11684089120</v>
      </c>
      <c r="J13" s="83">
        <f t="shared" ref="J13:J15" si="11">I13*10%</f>
        <v>1168408912</v>
      </c>
      <c r="K13" s="83">
        <f t="shared" ref="K13:K15" si="12">I13+J13</f>
        <v>12852498032</v>
      </c>
      <c r="L13" s="83">
        <f>H13*C13</f>
        <v>11085426219.323076</v>
      </c>
      <c r="M13" s="84" t="s">
        <v>94</v>
      </c>
      <c r="N13" s="164">
        <f>B13-H13</f>
        <v>35200</v>
      </c>
      <c r="O13" s="79">
        <f t="shared" ref="O13:O15" si="13">I13-L13</f>
        <v>598662900.67692375</v>
      </c>
      <c r="P13" s="167">
        <v>0.28000000000000003</v>
      </c>
      <c r="Q13" s="79">
        <f t="shared" ref="Q13:Q15" si="14">O13*P13</f>
        <v>167625612.18953866</v>
      </c>
      <c r="R13" s="79">
        <f>Q13*70%</f>
        <v>117337928.53267705</v>
      </c>
    </row>
    <row r="14" spans="1:18" ht="26.25" customHeight="1">
      <c r="A14" s="10">
        <v>2009</v>
      </c>
      <c r="B14" s="79">
        <v>334400</v>
      </c>
      <c r="C14" s="79">
        <f t="shared" si="9"/>
        <v>22885.091388157893</v>
      </c>
      <c r="D14" s="79">
        <v>7288356724</v>
      </c>
      <c r="E14" s="79">
        <f t="shared" ref="E14:E15" si="15">D14*5%</f>
        <v>364417836.20000005</v>
      </c>
      <c r="F14" s="79">
        <f t="shared" si="10"/>
        <v>765277456.01999998</v>
      </c>
      <c r="G14" s="79" t="s">
        <v>79</v>
      </c>
      <c r="H14" s="79">
        <v>352000</v>
      </c>
      <c r="I14" s="79">
        <v>8362833600</v>
      </c>
      <c r="J14" s="79">
        <f t="shared" si="11"/>
        <v>836283360</v>
      </c>
      <c r="K14" s="79">
        <f t="shared" si="12"/>
        <v>9199116960</v>
      </c>
      <c r="L14" s="79">
        <f>((B13-H13)*C13)+((H14-(B13-H13))*C14)</f>
        <v>8173782470.0453434</v>
      </c>
      <c r="M14" s="10" t="s">
        <v>94</v>
      </c>
      <c r="N14" s="166">
        <f>N13+B14-H14</f>
        <v>17600</v>
      </c>
      <c r="O14" s="79">
        <f t="shared" si="13"/>
        <v>189051129.9546566</v>
      </c>
      <c r="P14" s="167">
        <v>0.25</v>
      </c>
      <c r="Q14" s="79">
        <f t="shared" si="14"/>
        <v>47262782.48866415</v>
      </c>
      <c r="R14" s="79">
        <f t="shared" ref="R14:R15" si="16">Q14*70%</f>
        <v>33083947.742064904</v>
      </c>
    </row>
    <row r="15" spans="1:18" ht="26.25" customHeight="1">
      <c r="A15" s="10">
        <v>2010</v>
      </c>
      <c r="B15" s="79">
        <v>176000</v>
      </c>
      <c r="C15" s="79">
        <f t="shared" si="9"/>
        <v>29459.591699999997</v>
      </c>
      <c r="D15" s="79">
        <v>4937988704</v>
      </c>
      <c r="E15" s="79">
        <f t="shared" si="15"/>
        <v>246899435.20000002</v>
      </c>
      <c r="F15" s="79">
        <f t="shared" si="10"/>
        <v>518488813.92000002</v>
      </c>
      <c r="G15" s="79" t="s">
        <v>79</v>
      </c>
      <c r="H15" s="79">
        <v>193600</v>
      </c>
      <c r="I15" s="79">
        <v>5855766400</v>
      </c>
      <c r="J15" s="79">
        <f t="shared" si="11"/>
        <v>585576640</v>
      </c>
      <c r="K15" s="79">
        <f t="shared" si="12"/>
        <v>6441343040</v>
      </c>
      <c r="L15" s="79">
        <f>(((B13+B14)-(H13+H14))*C14)+(B15*C15)</f>
        <v>5587665747.6315784</v>
      </c>
      <c r="M15" s="10" t="s">
        <v>94</v>
      </c>
      <c r="N15" s="166">
        <f>N14+B15-H15</f>
        <v>0</v>
      </c>
      <c r="O15" s="79">
        <f t="shared" si="13"/>
        <v>268100652.36842155</v>
      </c>
      <c r="P15" s="167">
        <v>0.25</v>
      </c>
      <c r="Q15" s="79">
        <f t="shared" si="14"/>
        <v>67025163.092105389</v>
      </c>
      <c r="R15" s="79">
        <f t="shared" si="16"/>
        <v>46917614.164473772</v>
      </c>
    </row>
    <row r="16" spans="1:18" s="82" customFormat="1" ht="26.25" customHeight="1">
      <c r="A16" s="169"/>
      <c r="B16" s="80">
        <f>SUM(B13:B15)</f>
        <v>968000</v>
      </c>
      <c r="C16" s="80"/>
      <c r="D16" s="80">
        <f>SUM(D13:D15)</f>
        <v>23663689940</v>
      </c>
      <c r="E16" s="80">
        <f t="shared" ref="E16:F16" si="17">SUM(E13:E15)</f>
        <v>1183184497</v>
      </c>
      <c r="F16" s="80">
        <f t="shared" si="17"/>
        <v>2484687443.6999998</v>
      </c>
      <c r="G16" s="80"/>
      <c r="H16" s="80">
        <f>SUM(H13:H15)</f>
        <v>968000</v>
      </c>
      <c r="I16" s="80">
        <f t="shared" ref="I16:O16" si="18">SUM(I13:I15)</f>
        <v>25902689120</v>
      </c>
      <c r="J16" s="80">
        <f t="shared" si="18"/>
        <v>2590268912</v>
      </c>
      <c r="K16" s="80">
        <f t="shared" si="18"/>
        <v>28492958032</v>
      </c>
      <c r="L16" s="80">
        <f t="shared" si="18"/>
        <v>24846874437</v>
      </c>
      <c r="M16" s="80"/>
      <c r="N16" s="80"/>
      <c r="O16" s="80">
        <f t="shared" si="18"/>
        <v>1055814683.0000019</v>
      </c>
      <c r="P16" s="80"/>
      <c r="Q16" s="80"/>
      <c r="R16" s="80">
        <f>R13+R14+R15</f>
        <v>197339490.43921572</v>
      </c>
    </row>
    <row r="17" spans="1:18" s="82" customFormat="1" ht="14.25" customHeight="1"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N17" s="170"/>
      <c r="O17" s="170"/>
      <c r="P17" s="170"/>
      <c r="Q17" s="170"/>
      <c r="R17" s="170"/>
    </row>
    <row r="18" spans="1:18" s="82" customFormat="1" ht="26.25" customHeight="1">
      <c r="A18" s="156" t="s">
        <v>98</v>
      </c>
      <c r="B18" s="161" t="s">
        <v>48</v>
      </c>
      <c r="C18" s="161"/>
      <c r="D18" s="161"/>
      <c r="E18" s="161"/>
      <c r="F18" s="161"/>
      <c r="G18" s="161"/>
      <c r="H18" s="161" t="s">
        <v>49</v>
      </c>
      <c r="I18" s="161"/>
      <c r="J18" s="161"/>
      <c r="K18" s="161"/>
      <c r="L18" s="161"/>
      <c r="M18" s="161"/>
      <c r="N18" s="162" t="s">
        <v>36</v>
      </c>
      <c r="O18" s="161" t="s">
        <v>107</v>
      </c>
      <c r="P18" s="161"/>
      <c r="Q18" s="161"/>
      <c r="R18" s="161"/>
    </row>
    <row r="19" spans="1:18" s="82" customFormat="1" ht="26.25" customHeight="1">
      <c r="A19" s="157"/>
      <c r="B19" s="85" t="s">
        <v>92</v>
      </c>
      <c r="C19" s="85" t="s">
        <v>47</v>
      </c>
      <c r="D19" s="85" t="s">
        <v>100</v>
      </c>
      <c r="E19" s="85" t="s">
        <v>122</v>
      </c>
      <c r="F19" s="85" t="s">
        <v>117</v>
      </c>
      <c r="G19" s="85"/>
      <c r="H19" s="85" t="s">
        <v>92</v>
      </c>
      <c r="I19" s="85" t="s">
        <v>102</v>
      </c>
      <c r="J19" s="85" t="s">
        <v>99</v>
      </c>
      <c r="K19" s="85" t="s">
        <v>101</v>
      </c>
      <c r="L19" s="85" t="s">
        <v>109</v>
      </c>
      <c r="M19" s="160"/>
      <c r="N19" s="163"/>
      <c r="O19" s="85" t="s">
        <v>108</v>
      </c>
      <c r="P19" s="85" t="s">
        <v>121</v>
      </c>
      <c r="Q19" s="85" t="s">
        <v>110</v>
      </c>
      <c r="R19" s="85" t="s">
        <v>110</v>
      </c>
    </row>
    <row r="20" spans="1:18" ht="26.25" customHeight="1">
      <c r="A20" s="84">
        <v>2011</v>
      </c>
      <c r="B20" s="83">
        <v>25000</v>
      </c>
      <c r="C20" s="79">
        <f t="shared" ref="C20" si="19">(D20+E20)/B20</f>
        <v>10455.477999999999</v>
      </c>
      <c r="D20" s="83">
        <v>237624500</v>
      </c>
      <c r="E20" s="83">
        <f>D20*10%</f>
        <v>23762450</v>
      </c>
      <c r="F20" s="79">
        <f t="shared" ref="F20" si="20">(D20+E20)*10%</f>
        <v>26138695</v>
      </c>
      <c r="G20" s="83" t="s">
        <v>87</v>
      </c>
      <c r="H20" s="83">
        <v>24040</v>
      </c>
      <c r="I20" s="83">
        <v>253862400</v>
      </c>
      <c r="J20" s="83">
        <f t="shared" ref="J20" si="21">I20*10%</f>
        <v>25386240</v>
      </c>
      <c r="K20" s="83">
        <f t="shared" ref="K20" si="22">I20+J20</f>
        <v>279248640</v>
      </c>
      <c r="L20" s="83">
        <f>H20*C20</f>
        <v>251349691.11999997</v>
      </c>
      <c r="M20" s="84" t="s">
        <v>97</v>
      </c>
      <c r="N20" s="83"/>
      <c r="O20" s="79">
        <f t="shared" ref="O20" si="23">I20-L20</f>
        <v>2512708.880000025</v>
      </c>
      <c r="P20" s="83">
        <v>0.25</v>
      </c>
      <c r="Q20" s="79">
        <f t="shared" ref="Q20" si="24">O20*P20</f>
        <v>628177.22000000626</v>
      </c>
      <c r="R20" s="79">
        <f>Q20</f>
        <v>628177.22000000626</v>
      </c>
    </row>
    <row r="21" spans="1:18" ht="26.25" customHeight="1">
      <c r="A21" s="10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10"/>
      <c r="N21" s="79"/>
      <c r="O21" s="79"/>
      <c r="P21" s="79"/>
      <c r="Q21" s="79"/>
      <c r="R21" s="79"/>
    </row>
    <row r="22" spans="1:18" s="82" customFormat="1" ht="26.25" customHeight="1">
      <c r="A22" s="169"/>
      <c r="B22" s="80">
        <f>SUM(B20:B21)</f>
        <v>25000</v>
      </c>
      <c r="C22" s="80"/>
      <c r="D22" s="80">
        <f>SUM(D20:D21)</f>
        <v>237624500</v>
      </c>
      <c r="E22" s="80">
        <f t="shared" ref="E22:F22" si="25">SUM(E20:E21)</f>
        <v>23762450</v>
      </c>
      <c r="F22" s="80">
        <f t="shared" si="25"/>
        <v>26138695</v>
      </c>
      <c r="G22" s="80"/>
      <c r="H22" s="80">
        <f>SUM(H20:H21)</f>
        <v>24040</v>
      </c>
      <c r="I22" s="80">
        <f t="shared" ref="I22:O22" si="26">SUM(I20:I21)</f>
        <v>253862400</v>
      </c>
      <c r="J22" s="80">
        <f t="shared" si="26"/>
        <v>25386240</v>
      </c>
      <c r="K22" s="80">
        <f t="shared" si="26"/>
        <v>279248640</v>
      </c>
      <c r="L22" s="80">
        <f t="shared" si="26"/>
        <v>251349691.11999997</v>
      </c>
      <c r="M22" s="80"/>
      <c r="N22" s="80">
        <f>B20-H20</f>
        <v>960</v>
      </c>
      <c r="O22" s="80">
        <f t="shared" si="26"/>
        <v>2512708.880000025</v>
      </c>
      <c r="P22" s="80"/>
      <c r="Q22" s="80"/>
      <c r="R22" s="80">
        <f>R20</f>
        <v>628177.22000000626</v>
      </c>
    </row>
    <row r="23" spans="1:18" ht="26.25" customHeight="1">
      <c r="O23" s="159" t="s">
        <v>118</v>
      </c>
      <c r="P23" s="11"/>
      <c r="Q23" s="170"/>
      <c r="R23" s="170">
        <f>R9+R16+R22</f>
        <v>227022510.52259073</v>
      </c>
    </row>
    <row r="24" spans="1:18" ht="26.25" customHeight="1">
      <c r="E24" s="170">
        <f>E9+E16+E22</f>
        <v>1206946947</v>
      </c>
      <c r="F24" s="170">
        <f>F9+F16+F22</f>
        <v>2630009234.0999999</v>
      </c>
      <c r="G24" s="170"/>
      <c r="H24" s="170"/>
      <c r="I24" s="170"/>
      <c r="J24" s="170">
        <f>J9+J16+J22</f>
        <v>2680389973.4000001</v>
      </c>
      <c r="O24" s="159" t="s">
        <v>119</v>
      </c>
      <c r="P24" s="11"/>
      <c r="Q24" s="170"/>
      <c r="R24" s="170">
        <f>J24-F24</f>
        <v>50380739.300000191</v>
      </c>
    </row>
    <row r="25" spans="1:18" ht="26.25" customHeight="1">
      <c r="O25" s="159" t="s">
        <v>120</v>
      </c>
      <c r="P25" s="11"/>
      <c r="Q25" s="170"/>
      <c r="R25" s="170">
        <f>SUM(R23:R24)</f>
        <v>277403249.82259095</v>
      </c>
    </row>
    <row r="26" spans="1:18" ht="26.25" customHeight="1"/>
  </sheetData>
  <mergeCells count="15">
    <mergeCell ref="N1:N2"/>
    <mergeCell ref="N11:N12"/>
    <mergeCell ref="N18:N19"/>
    <mergeCell ref="O1:R1"/>
    <mergeCell ref="O11:R11"/>
    <mergeCell ref="O18:R18"/>
    <mergeCell ref="B18:G18"/>
    <mergeCell ref="H18:M18"/>
    <mergeCell ref="A18:A19"/>
    <mergeCell ref="B1:G1"/>
    <mergeCell ref="A1:A2"/>
    <mergeCell ref="A11:A12"/>
    <mergeCell ref="H1:M1"/>
    <mergeCell ref="B11:G11"/>
    <mergeCell ref="H11:M11"/>
  </mergeCells>
  <pageMargins left="0.16" right="0.15" top="0.16" bottom="0.16" header="0.3" footer="0.3"/>
  <pageSetup scale="73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C25" sqref="C25"/>
    </sheetView>
  </sheetViews>
  <sheetFormatPr defaultRowHeight="14.25"/>
  <cols>
    <col min="1" max="1" width="13.5703125" customWidth="1"/>
    <col min="2" max="2" width="10" bestFit="1" customWidth="1"/>
    <col min="3" max="3" width="16" bestFit="1" customWidth="1"/>
    <col min="4" max="4" width="13.5703125" bestFit="1" customWidth="1"/>
    <col min="8" max="9" width="14.42578125" customWidth="1"/>
  </cols>
  <sheetData>
    <row r="1" spans="1:9">
      <c r="A1" s="158" t="s">
        <v>103</v>
      </c>
      <c r="B1" s="158"/>
      <c r="C1" s="158"/>
      <c r="D1" s="158"/>
    </row>
    <row r="2" spans="1:9" s="76" customFormat="1">
      <c r="A2" s="76" t="s">
        <v>104</v>
      </c>
      <c r="B2" s="76" t="s">
        <v>92</v>
      </c>
      <c r="C2" s="76" t="s">
        <v>102</v>
      </c>
      <c r="D2" s="76" t="s">
        <v>105</v>
      </c>
      <c r="F2" s="76" t="s">
        <v>104</v>
      </c>
      <c r="G2" s="76" t="s">
        <v>92</v>
      </c>
      <c r="H2" s="76" t="s">
        <v>102</v>
      </c>
      <c r="I2" s="76" t="s">
        <v>99</v>
      </c>
    </row>
    <row r="3" spans="1:9">
      <c r="A3" s="75">
        <v>39461</v>
      </c>
      <c r="B3" s="73">
        <v>35200</v>
      </c>
      <c r="C3" s="73">
        <v>929651712</v>
      </c>
      <c r="D3" s="73">
        <v>46482586</v>
      </c>
      <c r="F3" s="75">
        <v>39465</v>
      </c>
      <c r="G3" s="73">
        <v>35200</v>
      </c>
      <c r="H3" s="73">
        <v>977152000</v>
      </c>
      <c r="I3" s="73">
        <f>H3*10%</f>
        <v>97715200</v>
      </c>
    </row>
    <row r="4" spans="1:9">
      <c r="A4" s="75">
        <v>39476</v>
      </c>
      <c r="B4" s="73">
        <v>35200</v>
      </c>
      <c r="C4" s="73">
        <v>929074432</v>
      </c>
      <c r="D4" s="73">
        <v>46453722</v>
      </c>
      <c r="F4" s="75">
        <v>39498</v>
      </c>
      <c r="G4" s="73">
        <v>35200</v>
      </c>
      <c r="H4" s="73">
        <v>976319520</v>
      </c>
      <c r="I4" s="73">
        <f t="shared" ref="I4:I13" si="0">H4*10%</f>
        <v>97631952</v>
      </c>
    </row>
    <row r="5" spans="1:9">
      <c r="A5" s="75">
        <v>39507</v>
      </c>
      <c r="B5" s="73">
        <v>17600</v>
      </c>
      <c r="C5" s="73">
        <v>446374016</v>
      </c>
      <c r="D5" s="73">
        <v>22318701</v>
      </c>
      <c r="F5" s="75">
        <v>39522</v>
      </c>
      <c r="G5" s="73">
        <v>17600</v>
      </c>
      <c r="H5" s="73">
        <v>470624000</v>
      </c>
      <c r="I5" s="73">
        <f t="shared" si="0"/>
        <v>47062400</v>
      </c>
    </row>
    <row r="6" spans="1:9">
      <c r="A6" s="75">
        <v>39525</v>
      </c>
      <c r="B6" s="73">
        <v>52800</v>
      </c>
      <c r="C6" s="73">
        <v>1336452480</v>
      </c>
      <c r="D6" s="73">
        <v>66822624</v>
      </c>
      <c r="F6" s="75">
        <v>39584</v>
      </c>
      <c r="G6" s="73">
        <v>17600</v>
      </c>
      <c r="H6" s="73">
        <v>470624000</v>
      </c>
      <c r="I6" s="73">
        <f t="shared" si="0"/>
        <v>47062400</v>
      </c>
    </row>
    <row r="7" spans="1:9">
      <c r="A7" s="75">
        <v>39646</v>
      </c>
      <c r="B7" s="73">
        <v>35200</v>
      </c>
      <c r="C7" s="73">
        <v>1063121664</v>
      </c>
      <c r="D7" s="73">
        <v>53156083</v>
      </c>
      <c r="F7" s="75">
        <v>39644</v>
      </c>
      <c r="G7" s="73">
        <v>35200</v>
      </c>
      <c r="H7" s="73">
        <v>929984000</v>
      </c>
      <c r="I7" s="73">
        <f t="shared" si="0"/>
        <v>92998400</v>
      </c>
    </row>
    <row r="8" spans="1:9">
      <c r="A8" s="75">
        <v>39710</v>
      </c>
      <c r="B8" s="73">
        <v>35200</v>
      </c>
      <c r="C8" s="73">
        <v>1057888832</v>
      </c>
      <c r="D8" s="73">
        <v>52894442</v>
      </c>
      <c r="F8" s="75">
        <v>39680</v>
      </c>
      <c r="G8" s="73">
        <v>35200</v>
      </c>
      <c r="H8" s="73">
        <v>1143225600</v>
      </c>
      <c r="I8" s="73">
        <f t="shared" si="0"/>
        <v>114322560</v>
      </c>
    </row>
    <row r="9" spans="1:9">
      <c r="A9" s="75">
        <v>39727</v>
      </c>
      <c r="B9" s="73">
        <v>35200</v>
      </c>
      <c r="C9" s="73">
        <v>1011571968</v>
      </c>
      <c r="D9" s="73">
        <v>50578598</v>
      </c>
      <c r="F9" s="75">
        <v>39722</v>
      </c>
      <c r="G9" s="73">
        <v>35200</v>
      </c>
      <c r="H9" s="73">
        <v>1160896000</v>
      </c>
      <c r="I9" s="73">
        <f t="shared" si="0"/>
        <v>116089600</v>
      </c>
    </row>
    <row r="10" spans="1:9">
      <c r="A10" s="75">
        <v>39730</v>
      </c>
      <c r="B10" s="73">
        <v>35200</v>
      </c>
      <c r="C10" s="73">
        <v>1011510720</v>
      </c>
      <c r="D10" s="73">
        <v>50575536</v>
      </c>
      <c r="F10" s="75">
        <v>39736</v>
      </c>
      <c r="G10" s="73">
        <v>70400</v>
      </c>
      <c r="H10" s="73">
        <v>2215136000</v>
      </c>
      <c r="I10" s="73">
        <f t="shared" si="0"/>
        <v>221513600</v>
      </c>
    </row>
    <row r="11" spans="1:9">
      <c r="A11" s="75">
        <v>39769</v>
      </c>
      <c r="B11" s="73">
        <v>35200</v>
      </c>
      <c r="C11" s="73">
        <v>783604800</v>
      </c>
      <c r="D11" s="73">
        <v>39180240</v>
      </c>
      <c r="F11" s="75">
        <v>39787</v>
      </c>
      <c r="G11" s="73">
        <v>35200</v>
      </c>
      <c r="H11" s="73">
        <v>914550400</v>
      </c>
      <c r="I11" s="73">
        <f t="shared" si="0"/>
        <v>91455040</v>
      </c>
    </row>
    <row r="12" spans="1:9">
      <c r="A12" s="75">
        <v>39793</v>
      </c>
      <c r="B12" s="73">
        <v>70400</v>
      </c>
      <c r="C12" s="73">
        <v>1474427328</v>
      </c>
      <c r="D12" s="73">
        <v>73721366</v>
      </c>
      <c r="F12" s="75">
        <v>39794</v>
      </c>
      <c r="G12" s="73">
        <v>70400</v>
      </c>
      <c r="H12" s="73">
        <v>1644342400</v>
      </c>
      <c r="I12" s="73">
        <f t="shared" si="0"/>
        <v>164434240</v>
      </c>
    </row>
    <row r="13" spans="1:9">
      <c r="A13" s="75">
        <v>39805</v>
      </c>
      <c r="B13" s="73">
        <v>52800</v>
      </c>
      <c r="C13" s="73">
        <v>1045313280</v>
      </c>
      <c r="D13" s="73">
        <v>52265664</v>
      </c>
      <c r="F13" s="75">
        <v>39806</v>
      </c>
      <c r="G13" s="73">
        <v>35200</v>
      </c>
      <c r="H13" s="73">
        <v>781235200</v>
      </c>
      <c r="I13" s="73">
        <f t="shared" si="0"/>
        <v>78123520</v>
      </c>
    </row>
    <row r="14" spans="1:9">
      <c r="A14" s="75">
        <v>39808</v>
      </c>
      <c r="B14" s="73">
        <v>17600</v>
      </c>
      <c r="C14" s="73">
        <v>348353280</v>
      </c>
      <c r="D14" s="73">
        <v>17417664</v>
      </c>
      <c r="F14" s="75"/>
      <c r="G14" s="73"/>
      <c r="H14" s="73"/>
      <c r="I14" s="73"/>
    </row>
    <row r="15" spans="1:9" s="74" customFormat="1" ht="15.75">
      <c r="B15" s="77">
        <f>SUM(B3:B14)</f>
        <v>457600</v>
      </c>
      <c r="C15" s="77">
        <f t="shared" ref="C15:I15" si="1">SUM(C3:C14)</f>
        <v>11437344512</v>
      </c>
      <c r="D15" s="77">
        <f t="shared" si="1"/>
        <v>571867226</v>
      </c>
      <c r="E15" s="77">
        <f t="shared" si="1"/>
        <v>0</v>
      </c>
      <c r="F15" s="77"/>
      <c r="G15" s="77">
        <f t="shared" si="1"/>
        <v>422400</v>
      </c>
      <c r="H15" s="77">
        <f t="shared" si="1"/>
        <v>11684089120</v>
      </c>
      <c r="I15" s="77">
        <f t="shared" si="1"/>
        <v>1168408912</v>
      </c>
    </row>
    <row r="16" spans="1:9" s="74" customFormat="1" ht="15.75">
      <c r="E16" s="77">
        <f>B15-G15</f>
        <v>35200</v>
      </c>
    </row>
    <row r="18" spans="3:3">
      <c r="C18" s="78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16"/>
  <sheetViews>
    <sheetView workbookViewId="0">
      <selection activeCell="E22" sqref="E22"/>
    </sheetView>
  </sheetViews>
  <sheetFormatPr defaultRowHeight="14.25"/>
  <cols>
    <col min="2" max="2" width="10.85546875" customWidth="1"/>
    <col min="3" max="3" width="36.28515625" bestFit="1" customWidth="1"/>
    <col min="4" max="5" width="9.140625" customWidth="1"/>
    <col min="6" max="6" width="10.5703125" bestFit="1" customWidth="1"/>
    <col min="7" max="7" width="15.28515625" bestFit="1" customWidth="1"/>
    <col min="8" max="9" width="18" bestFit="1" customWidth="1"/>
    <col min="10" max="10" width="15.28515625" bestFit="1" customWidth="1"/>
    <col min="11" max="11" width="14.28515625" bestFit="1" customWidth="1"/>
  </cols>
  <sheetData>
    <row r="1" spans="1:12" s="46" customFormat="1" ht="15">
      <c r="A1" s="42" t="s">
        <v>37</v>
      </c>
      <c r="B1" s="43"/>
      <c r="C1" s="44"/>
      <c r="D1" s="44"/>
      <c r="E1" s="45"/>
      <c r="J1" s="134" t="s">
        <v>38</v>
      </c>
      <c r="K1" s="134"/>
    </row>
    <row r="2" spans="1:12" s="46" customFormat="1" ht="15">
      <c r="A2" s="135" t="s">
        <v>39</v>
      </c>
      <c r="B2" s="135"/>
      <c r="C2" s="135"/>
      <c r="D2" s="135"/>
      <c r="E2" s="47"/>
      <c r="J2" s="136" t="s">
        <v>40</v>
      </c>
      <c r="K2" s="136"/>
    </row>
    <row r="3" spans="1:12" s="46" customFormat="1" ht="15">
      <c r="A3" s="135"/>
      <c r="B3" s="135"/>
      <c r="C3" s="135"/>
      <c r="D3" s="135"/>
      <c r="E3" s="47"/>
      <c r="J3" s="136"/>
      <c r="K3" s="136"/>
    </row>
    <row r="4" spans="1:12" s="48" customFormat="1" ht="15">
      <c r="A4" s="137" t="s">
        <v>41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</row>
    <row r="5" spans="1:12" s="48" customFormat="1" ht="15">
      <c r="A5" s="133" t="s">
        <v>42</v>
      </c>
      <c r="B5" s="133"/>
      <c r="C5" s="133"/>
      <c r="D5" s="133"/>
      <c r="E5" s="133"/>
      <c r="F5" s="133"/>
      <c r="G5" s="133"/>
      <c r="H5" s="133"/>
      <c r="I5" s="133"/>
      <c r="J5" s="133"/>
      <c r="K5" s="133"/>
    </row>
    <row r="6" spans="1:12" s="48" customFormat="1" ht="15">
      <c r="A6" s="133" t="s">
        <v>43</v>
      </c>
      <c r="B6" s="133"/>
      <c r="C6" s="133"/>
      <c r="D6" s="133"/>
      <c r="E6" s="133"/>
      <c r="F6" s="133"/>
      <c r="G6" s="133"/>
      <c r="H6" s="133"/>
      <c r="I6" s="133"/>
      <c r="J6" s="133"/>
      <c r="K6" s="133"/>
    </row>
    <row r="7" spans="1:12" s="48" customFormat="1" ht="15">
      <c r="A7" s="133"/>
      <c r="B7" s="133"/>
      <c r="C7" s="133"/>
      <c r="D7" s="133"/>
      <c r="E7" s="133"/>
      <c r="F7" s="133"/>
      <c r="G7" s="133"/>
      <c r="H7" s="133"/>
      <c r="I7" s="133"/>
      <c r="J7" s="133"/>
      <c r="K7" s="133"/>
    </row>
    <row r="8" spans="1:12" s="48" customFormat="1" ht="15">
      <c r="C8" s="49"/>
      <c r="D8" s="49"/>
      <c r="E8" s="49"/>
      <c r="F8" s="49"/>
      <c r="G8" s="49"/>
      <c r="H8" s="49"/>
      <c r="I8" s="49"/>
      <c r="J8" s="49"/>
      <c r="K8" s="49"/>
    </row>
    <row r="9" spans="1:12" s="48" customFormat="1" ht="15">
      <c r="A9" s="138" t="s">
        <v>44</v>
      </c>
      <c r="B9" s="138"/>
      <c r="C9" s="139" t="s">
        <v>45</v>
      </c>
      <c r="D9" s="139" t="s">
        <v>46</v>
      </c>
      <c r="E9" s="139" t="s">
        <v>47</v>
      </c>
      <c r="F9" s="140" t="s">
        <v>48</v>
      </c>
      <c r="G9" s="141"/>
      <c r="H9" s="142"/>
      <c r="I9" s="140" t="s">
        <v>49</v>
      </c>
      <c r="J9" s="141"/>
      <c r="K9" s="142"/>
    </row>
    <row r="10" spans="1:12" s="48" customFormat="1" ht="15">
      <c r="A10" s="143" t="s">
        <v>50</v>
      </c>
      <c r="B10" s="143" t="s">
        <v>51</v>
      </c>
      <c r="C10" s="139"/>
      <c r="D10" s="139"/>
      <c r="E10" s="139"/>
      <c r="F10" s="143" t="s">
        <v>52</v>
      </c>
      <c r="G10" s="143" t="s">
        <v>53</v>
      </c>
      <c r="H10" s="143" t="s">
        <v>54</v>
      </c>
      <c r="I10" s="143" t="s">
        <v>52</v>
      </c>
      <c r="J10" s="143" t="s">
        <v>53</v>
      </c>
      <c r="K10" s="153" t="s">
        <v>55</v>
      </c>
    </row>
    <row r="11" spans="1:12" s="48" customFormat="1" ht="15">
      <c r="A11" s="143"/>
      <c r="B11" s="143"/>
      <c r="C11" s="139"/>
      <c r="D11" s="139"/>
      <c r="E11" s="139"/>
      <c r="F11" s="143"/>
      <c r="G11" s="143"/>
      <c r="H11" s="143"/>
      <c r="I11" s="143"/>
      <c r="J11" s="143"/>
      <c r="K11" s="154"/>
    </row>
    <row r="12" spans="1:12" s="48" customFormat="1" ht="15">
      <c r="A12" s="143"/>
      <c r="B12" s="143"/>
      <c r="C12" s="139"/>
      <c r="D12" s="139"/>
      <c r="E12" s="139"/>
      <c r="F12" s="143"/>
      <c r="G12" s="143"/>
      <c r="H12" s="143"/>
      <c r="I12" s="143"/>
      <c r="J12" s="143"/>
      <c r="K12" s="155"/>
    </row>
    <row r="13" spans="1:12" s="52" customFormat="1" ht="15">
      <c r="A13" s="50" t="s">
        <v>56</v>
      </c>
      <c r="B13" s="51" t="s">
        <v>57</v>
      </c>
      <c r="C13" s="51" t="s">
        <v>58</v>
      </c>
      <c r="D13" s="50" t="s">
        <v>59</v>
      </c>
      <c r="E13" s="50">
        <v>1</v>
      </c>
      <c r="F13" s="50">
        <v>2</v>
      </c>
      <c r="G13" s="50" t="s">
        <v>60</v>
      </c>
      <c r="H13" s="50"/>
      <c r="I13" s="50">
        <v>4</v>
      </c>
      <c r="J13" s="50" t="s">
        <v>61</v>
      </c>
      <c r="K13" s="50"/>
    </row>
    <row r="14" spans="1:12" s="48" customFormat="1" ht="15">
      <c r="A14" s="53"/>
      <c r="B14" s="53"/>
      <c r="C14" s="54" t="s">
        <v>62</v>
      </c>
      <c r="D14" s="53"/>
      <c r="E14" s="55"/>
      <c r="F14" s="55"/>
      <c r="G14" s="55">
        <f>E14*F14</f>
        <v>0</v>
      </c>
      <c r="H14" s="55"/>
      <c r="I14" s="55"/>
      <c r="J14" s="55">
        <f>E14*I14</f>
        <v>0</v>
      </c>
      <c r="K14" s="55"/>
      <c r="L14" s="48">
        <f>YEAR(B15)</f>
        <v>2007</v>
      </c>
    </row>
    <row r="15" spans="1:12" s="48" customFormat="1" ht="15">
      <c r="A15" s="56" t="s">
        <v>63</v>
      </c>
      <c r="B15" s="57">
        <v>39435</v>
      </c>
      <c r="C15" s="54" t="s">
        <v>64</v>
      </c>
      <c r="D15" s="58" t="str">
        <f>IF(LEFT(A15,1)="V","331","6212")</f>
        <v>331</v>
      </c>
      <c r="E15" s="54">
        <v>9426</v>
      </c>
      <c r="F15" s="59">
        <v>18700</v>
      </c>
      <c r="G15" s="54">
        <v>176268164</v>
      </c>
      <c r="H15" s="54">
        <f>G15*10%</f>
        <v>17626816.400000002</v>
      </c>
      <c r="I15" s="54"/>
      <c r="J15" s="54"/>
      <c r="K15" s="54"/>
      <c r="L15" s="48">
        <f t="shared" ref="L15:L81" si="0">YEAR(B16)</f>
        <v>2007</v>
      </c>
    </row>
    <row r="16" spans="1:12" s="48" customFormat="1" ht="15">
      <c r="A16" s="56" t="s">
        <v>63</v>
      </c>
      <c r="B16" s="57">
        <v>39435</v>
      </c>
      <c r="C16" s="54" t="s">
        <v>65</v>
      </c>
      <c r="D16" s="58" t="str">
        <f t="shared" ref="D16" si="1">IF(LEFT(A16,1)="V","331","154")</f>
        <v>331</v>
      </c>
      <c r="E16" s="54">
        <v>17724</v>
      </c>
      <c r="F16" s="59">
        <v>2000</v>
      </c>
      <c r="G16" s="60">
        <v>35448600</v>
      </c>
      <c r="H16" s="54">
        <f>G16*10%</f>
        <v>3544860</v>
      </c>
      <c r="I16" s="61"/>
      <c r="J16" s="60"/>
      <c r="K16" s="60"/>
      <c r="L16" s="48">
        <f>YEAR(B20)</f>
        <v>2008</v>
      </c>
    </row>
    <row r="17" spans="1:16" s="106" customFormat="1" ht="15.75">
      <c r="A17" s="97" t="s">
        <v>112</v>
      </c>
      <c r="B17" s="97">
        <v>39464</v>
      </c>
      <c r="C17" s="98" t="s">
        <v>113</v>
      </c>
      <c r="D17" s="99" t="s">
        <v>114</v>
      </c>
      <c r="E17" s="100">
        <v>15987</v>
      </c>
      <c r="F17" s="100"/>
      <c r="G17" s="102">
        <v>209626660</v>
      </c>
      <c r="H17" s="101"/>
      <c r="I17" s="102">
        <f t="shared" ref="I17:I19" si="2">ROUND(F17*H17,0)</f>
        <v>0</v>
      </c>
      <c r="J17" s="101"/>
      <c r="K17" s="102"/>
      <c r="L17" s="103"/>
      <c r="M17" s="104"/>
      <c r="N17" s="103"/>
      <c r="O17" s="104"/>
      <c r="P17" s="105"/>
    </row>
    <row r="18" spans="1:16" s="106" customFormat="1" ht="15.75">
      <c r="A18" s="97" t="s">
        <v>112</v>
      </c>
      <c r="B18" s="97">
        <v>39464</v>
      </c>
      <c r="C18" s="98" t="s">
        <v>115</v>
      </c>
      <c r="D18" s="99" t="s">
        <v>114</v>
      </c>
      <c r="E18" s="100">
        <v>15987</v>
      </c>
      <c r="F18" s="100"/>
      <c r="G18" s="102">
        <v>315104</v>
      </c>
      <c r="H18" s="101"/>
      <c r="I18" s="102">
        <f t="shared" si="2"/>
        <v>0</v>
      </c>
      <c r="J18" s="101"/>
      <c r="K18" s="107"/>
      <c r="L18" s="103"/>
      <c r="M18" s="104"/>
      <c r="N18" s="103"/>
      <c r="O18" s="104"/>
      <c r="P18" s="105"/>
    </row>
    <row r="19" spans="1:16" s="93" customFormat="1" ht="15.75">
      <c r="A19" s="87" t="s">
        <v>112</v>
      </c>
      <c r="B19" s="87">
        <v>39464</v>
      </c>
      <c r="C19" s="94" t="s">
        <v>116</v>
      </c>
      <c r="D19" s="99" t="s">
        <v>114</v>
      </c>
      <c r="E19" s="95">
        <v>15987</v>
      </c>
      <c r="F19" s="95">
        <v>15987</v>
      </c>
      <c r="G19" s="96">
        <v>79935</v>
      </c>
      <c r="H19" s="88">
        <v>5</v>
      </c>
      <c r="I19" s="89">
        <f t="shared" si="2"/>
        <v>79935</v>
      </c>
      <c r="J19" s="88"/>
      <c r="K19" s="86"/>
      <c r="L19" s="90"/>
      <c r="M19" s="91"/>
      <c r="N19" s="90"/>
      <c r="O19" s="91"/>
      <c r="P19" s="92"/>
    </row>
    <row r="20" spans="1:16" s="48" customFormat="1" ht="15">
      <c r="A20" s="56" t="s">
        <v>63</v>
      </c>
      <c r="B20" s="57">
        <v>39710</v>
      </c>
      <c r="C20" s="54" t="s">
        <v>64</v>
      </c>
      <c r="D20" s="58" t="s">
        <v>66</v>
      </c>
      <c r="E20" s="54">
        <v>10979.815000000001</v>
      </c>
      <c r="F20" s="59">
        <v>22000</v>
      </c>
      <c r="G20" s="54">
        <v>241555930</v>
      </c>
      <c r="H20" s="54">
        <f>G20*10%</f>
        <v>24155593</v>
      </c>
      <c r="I20" s="54"/>
      <c r="J20" s="54"/>
      <c r="K20" s="54"/>
      <c r="L20" s="48">
        <f t="shared" si="0"/>
        <v>2008</v>
      </c>
    </row>
    <row r="21" spans="1:16" s="48" customFormat="1" ht="15">
      <c r="A21" s="56" t="s">
        <v>67</v>
      </c>
      <c r="B21" s="57">
        <v>39461</v>
      </c>
      <c r="C21" s="54" t="s">
        <v>68</v>
      </c>
      <c r="D21" s="58" t="s">
        <v>66</v>
      </c>
      <c r="E21" s="54">
        <v>27731.088011363638</v>
      </c>
      <c r="F21" s="59">
        <v>35200</v>
      </c>
      <c r="G21" s="54">
        <v>976134298</v>
      </c>
      <c r="H21" s="54">
        <f>G21*10%</f>
        <v>97613429.800000012</v>
      </c>
      <c r="I21" s="54"/>
      <c r="J21" s="54"/>
      <c r="K21" s="54"/>
      <c r="L21" s="48">
        <f t="shared" si="0"/>
        <v>2008</v>
      </c>
    </row>
    <row r="22" spans="1:16" s="48" customFormat="1" ht="15">
      <c r="A22" s="56" t="s">
        <v>69</v>
      </c>
      <c r="B22" s="57">
        <v>39465</v>
      </c>
      <c r="C22" s="54" t="s">
        <v>70</v>
      </c>
      <c r="D22" s="58" t="s">
        <v>71</v>
      </c>
      <c r="E22" s="54">
        <v>27731.088011363638</v>
      </c>
      <c r="F22" s="59"/>
      <c r="G22" s="54"/>
      <c r="H22" s="54">
        <f t="shared" ref="H22:H85" si="3">G22*10%</f>
        <v>0</v>
      </c>
      <c r="I22" s="54">
        <v>35200</v>
      </c>
      <c r="J22" s="54">
        <v>977152000</v>
      </c>
      <c r="K22" s="54">
        <f>J22*10%</f>
        <v>97715200</v>
      </c>
      <c r="L22" s="48">
        <f t="shared" si="0"/>
        <v>2008</v>
      </c>
    </row>
    <row r="23" spans="1:16" s="48" customFormat="1" ht="15">
      <c r="A23" s="56" t="s">
        <v>72</v>
      </c>
      <c r="B23" s="57">
        <v>39476</v>
      </c>
      <c r="C23" s="54" t="s">
        <v>68</v>
      </c>
      <c r="D23" s="58" t="s">
        <v>66</v>
      </c>
      <c r="E23" s="54">
        <v>27713.868011363636</v>
      </c>
      <c r="F23" s="59">
        <v>35200</v>
      </c>
      <c r="G23" s="54">
        <v>975528154</v>
      </c>
      <c r="H23" s="54">
        <f t="shared" si="3"/>
        <v>97552815.400000006</v>
      </c>
      <c r="I23" s="54"/>
      <c r="J23" s="54"/>
      <c r="K23" s="54">
        <f t="shared" ref="K23:K86" si="4">J23*10%</f>
        <v>0</v>
      </c>
      <c r="L23" s="48">
        <f t="shared" si="0"/>
        <v>2008</v>
      </c>
    </row>
    <row r="24" spans="1:16" s="48" customFormat="1" ht="15">
      <c r="A24" s="56" t="s">
        <v>69</v>
      </c>
      <c r="B24" s="57">
        <v>39498</v>
      </c>
      <c r="C24" s="54" t="s">
        <v>70</v>
      </c>
      <c r="D24" s="58" t="s">
        <v>71</v>
      </c>
      <c r="E24" s="54">
        <v>27713.868011363636</v>
      </c>
      <c r="F24" s="59"/>
      <c r="G24" s="54"/>
      <c r="H24" s="54">
        <f t="shared" si="3"/>
        <v>0</v>
      </c>
      <c r="I24" s="54">
        <v>35200</v>
      </c>
      <c r="J24" s="54">
        <v>976319520</v>
      </c>
      <c r="K24" s="54">
        <f t="shared" si="4"/>
        <v>97631952</v>
      </c>
      <c r="L24" s="48">
        <f t="shared" si="0"/>
        <v>2008</v>
      </c>
    </row>
    <row r="25" spans="1:16" s="48" customFormat="1" ht="15">
      <c r="A25" s="56" t="s">
        <v>67</v>
      </c>
      <c r="B25" s="57">
        <v>39507</v>
      </c>
      <c r="C25" s="54" t="s">
        <v>68</v>
      </c>
      <c r="D25" s="58" t="s">
        <v>66</v>
      </c>
      <c r="E25" s="54">
        <v>26630.268011363638</v>
      </c>
      <c r="F25" s="59">
        <v>17600</v>
      </c>
      <c r="G25" s="54">
        <v>468692717</v>
      </c>
      <c r="H25" s="54">
        <f t="shared" si="3"/>
        <v>46869271.700000003</v>
      </c>
      <c r="I25" s="54"/>
      <c r="J25" s="54"/>
      <c r="K25" s="54">
        <f t="shared" si="4"/>
        <v>0</v>
      </c>
      <c r="L25" s="48">
        <f t="shared" si="0"/>
        <v>2008</v>
      </c>
    </row>
    <row r="26" spans="1:16" s="48" customFormat="1" ht="15">
      <c r="A26" s="56" t="s">
        <v>69</v>
      </c>
      <c r="B26" s="57">
        <v>39522</v>
      </c>
      <c r="C26" s="54" t="s">
        <v>70</v>
      </c>
      <c r="D26" s="58" t="s">
        <v>71</v>
      </c>
      <c r="E26" s="54">
        <v>26630.268011363638</v>
      </c>
      <c r="F26" s="59"/>
      <c r="G26" s="54"/>
      <c r="H26" s="54">
        <f t="shared" si="3"/>
        <v>0</v>
      </c>
      <c r="I26" s="54">
        <v>17600</v>
      </c>
      <c r="J26" s="54">
        <v>470624000</v>
      </c>
      <c r="K26" s="54">
        <f t="shared" si="4"/>
        <v>47062400</v>
      </c>
      <c r="L26" s="48">
        <f t="shared" si="0"/>
        <v>2008</v>
      </c>
    </row>
    <row r="27" spans="1:16" s="48" customFormat="1" ht="15">
      <c r="A27" s="56" t="s">
        <v>67</v>
      </c>
      <c r="B27" s="57">
        <v>39525</v>
      </c>
      <c r="C27" s="54" t="s">
        <v>68</v>
      </c>
      <c r="D27" s="58" t="s">
        <v>66</v>
      </c>
      <c r="E27" s="54">
        <v>26577.18</v>
      </c>
      <c r="F27" s="59">
        <v>52800</v>
      </c>
      <c r="G27" s="54">
        <v>1403275104</v>
      </c>
      <c r="H27" s="54">
        <f t="shared" si="3"/>
        <v>140327510.40000001</v>
      </c>
      <c r="I27" s="54"/>
      <c r="J27" s="54"/>
      <c r="K27" s="54">
        <f t="shared" si="4"/>
        <v>0</v>
      </c>
      <c r="L27" s="48">
        <f t="shared" si="0"/>
        <v>2008</v>
      </c>
    </row>
    <row r="28" spans="1:16" s="48" customFormat="1" ht="15">
      <c r="A28" s="56" t="s">
        <v>73</v>
      </c>
      <c r="B28" s="57">
        <v>39584</v>
      </c>
      <c r="C28" s="54" t="s">
        <v>70</v>
      </c>
      <c r="D28" s="58" t="s">
        <v>71</v>
      </c>
      <c r="E28" s="54">
        <v>26577</v>
      </c>
      <c r="F28" s="59"/>
      <c r="G28" s="54"/>
      <c r="H28" s="54">
        <f t="shared" si="3"/>
        <v>0</v>
      </c>
      <c r="I28" s="54">
        <v>17600</v>
      </c>
      <c r="J28" s="54">
        <v>470624000</v>
      </c>
      <c r="K28" s="54">
        <f t="shared" si="4"/>
        <v>47062400</v>
      </c>
      <c r="L28" s="48">
        <f t="shared" si="0"/>
        <v>2008</v>
      </c>
    </row>
    <row r="29" spans="1:16" s="48" customFormat="1" ht="15">
      <c r="A29" s="56" t="s">
        <v>69</v>
      </c>
      <c r="B29" s="57">
        <v>39644</v>
      </c>
      <c r="C29" s="54" t="s">
        <v>70</v>
      </c>
      <c r="D29" s="58" t="s">
        <v>71</v>
      </c>
      <c r="E29" s="54">
        <v>26577.27</v>
      </c>
      <c r="F29" s="59"/>
      <c r="G29" s="54"/>
      <c r="H29" s="54">
        <f t="shared" si="3"/>
        <v>0</v>
      </c>
      <c r="I29" s="54">
        <v>35200</v>
      </c>
      <c r="J29" s="54">
        <v>929984000</v>
      </c>
      <c r="K29" s="54">
        <f t="shared" si="4"/>
        <v>92998400</v>
      </c>
      <c r="L29" s="48">
        <f t="shared" si="0"/>
        <v>2008</v>
      </c>
    </row>
    <row r="30" spans="1:16" s="48" customFormat="1" ht="15">
      <c r="A30" s="56" t="s">
        <v>67</v>
      </c>
      <c r="B30" s="57">
        <v>39646</v>
      </c>
      <c r="C30" s="54" t="s">
        <v>68</v>
      </c>
      <c r="D30" s="58" t="s">
        <v>66</v>
      </c>
      <c r="E30" s="54">
        <v>31712.435994318181</v>
      </c>
      <c r="F30" s="59">
        <v>35200</v>
      </c>
      <c r="G30" s="54">
        <v>1116277747</v>
      </c>
      <c r="H30" s="54">
        <f t="shared" si="3"/>
        <v>111627774.7</v>
      </c>
      <c r="I30" s="54"/>
      <c r="J30" s="54"/>
      <c r="K30" s="54">
        <f t="shared" si="4"/>
        <v>0</v>
      </c>
      <c r="L30" s="48">
        <f t="shared" si="0"/>
        <v>2008</v>
      </c>
    </row>
    <row r="31" spans="1:16" s="48" customFormat="1" ht="15">
      <c r="A31" s="56" t="s">
        <v>69</v>
      </c>
      <c r="B31" s="57">
        <v>39680</v>
      </c>
      <c r="C31" s="54" t="s">
        <v>70</v>
      </c>
      <c r="D31" s="58" t="s">
        <v>71</v>
      </c>
      <c r="E31" s="54">
        <v>31712.435994318181</v>
      </c>
      <c r="F31" s="59"/>
      <c r="G31" s="54"/>
      <c r="H31" s="54">
        <f t="shared" si="3"/>
        <v>0</v>
      </c>
      <c r="I31" s="54">
        <v>35200</v>
      </c>
      <c r="J31" s="54">
        <v>1143225600</v>
      </c>
      <c r="K31" s="54">
        <f t="shared" si="4"/>
        <v>114322560</v>
      </c>
      <c r="L31" s="48">
        <f t="shared" si="0"/>
        <v>2008</v>
      </c>
    </row>
    <row r="32" spans="1:16" s="48" customFormat="1" ht="15">
      <c r="A32" s="56" t="s">
        <v>67</v>
      </c>
      <c r="B32" s="57">
        <v>39710</v>
      </c>
      <c r="C32" s="54" t="s">
        <v>68</v>
      </c>
      <c r="D32" s="58" t="s">
        <v>66</v>
      </c>
      <c r="E32" s="54">
        <v>31556.343011363635</v>
      </c>
      <c r="F32" s="59">
        <v>35200</v>
      </c>
      <c r="G32" s="54">
        <v>1110783274</v>
      </c>
      <c r="H32" s="54">
        <f t="shared" si="3"/>
        <v>111078327.40000001</v>
      </c>
      <c r="I32" s="54"/>
      <c r="J32" s="54"/>
      <c r="K32" s="54">
        <f t="shared" si="4"/>
        <v>0</v>
      </c>
      <c r="L32" s="48">
        <f t="shared" si="0"/>
        <v>2008</v>
      </c>
    </row>
    <row r="33" spans="1:12" s="48" customFormat="1" ht="15">
      <c r="A33" s="56" t="s">
        <v>69</v>
      </c>
      <c r="B33" s="57">
        <v>39722</v>
      </c>
      <c r="C33" s="54" t="s">
        <v>70</v>
      </c>
      <c r="D33" s="58" t="s">
        <v>71</v>
      </c>
      <c r="E33" s="54">
        <v>31556.343011363635</v>
      </c>
      <c r="F33" s="59"/>
      <c r="G33" s="54"/>
      <c r="H33" s="54">
        <f t="shared" si="3"/>
        <v>0</v>
      </c>
      <c r="I33" s="54">
        <v>35200</v>
      </c>
      <c r="J33" s="54">
        <v>1160896000</v>
      </c>
      <c r="K33" s="54">
        <f t="shared" si="4"/>
        <v>116089600</v>
      </c>
      <c r="L33" s="48">
        <f t="shared" si="0"/>
        <v>2008</v>
      </c>
    </row>
    <row r="34" spans="1:12" s="48" customFormat="1" ht="15">
      <c r="A34" s="56" t="s">
        <v>67</v>
      </c>
      <c r="B34" s="57">
        <v>39727</v>
      </c>
      <c r="C34" s="61" t="s">
        <v>68</v>
      </c>
      <c r="D34" s="58" t="s">
        <v>66</v>
      </c>
      <c r="E34" s="54">
        <v>30174.731988636362</v>
      </c>
      <c r="F34" s="61">
        <v>35200</v>
      </c>
      <c r="G34" s="54">
        <v>1062150566</v>
      </c>
      <c r="H34" s="54">
        <f t="shared" si="3"/>
        <v>106215056.60000001</v>
      </c>
      <c r="I34" s="54"/>
      <c r="J34" s="54"/>
      <c r="K34" s="54">
        <f t="shared" si="4"/>
        <v>0</v>
      </c>
      <c r="L34" s="48">
        <f t="shared" si="0"/>
        <v>2008</v>
      </c>
    </row>
    <row r="35" spans="1:12" s="48" customFormat="1" ht="15">
      <c r="A35" s="56" t="s">
        <v>72</v>
      </c>
      <c r="B35" s="57">
        <v>39730</v>
      </c>
      <c r="C35" s="54" t="s">
        <v>68</v>
      </c>
      <c r="D35" s="58" t="s">
        <v>66</v>
      </c>
      <c r="E35" s="54">
        <v>30172.904999999999</v>
      </c>
      <c r="F35" s="59">
        <v>35200</v>
      </c>
      <c r="G35" s="54">
        <v>1062086256</v>
      </c>
      <c r="H35" s="54">
        <f t="shared" si="3"/>
        <v>106208625.60000001</v>
      </c>
      <c r="I35" s="54"/>
      <c r="J35" s="54"/>
      <c r="K35" s="54">
        <f t="shared" si="4"/>
        <v>0</v>
      </c>
      <c r="L35" s="48">
        <f t="shared" si="0"/>
        <v>2008</v>
      </c>
    </row>
    <row r="36" spans="1:12" s="48" customFormat="1" ht="15">
      <c r="A36" s="56" t="s">
        <v>73</v>
      </c>
      <c r="B36" s="57">
        <v>39736</v>
      </c>
      <c r="C36" s="54" t="s">
        <v>70</v>
      </c>
      <c r="D36" s="58" t="s">
        <v>71</v>
      </c>
      <c r="E36" s="54">
        <v>30173.81849431818</v>
      </c>
      <c r="F36" s="59"/>
      <c r="G36" s="54"/>
      <c r="H36" s="54">
        <f t="shared" si="3"/>
        <v>0</v>
      </c>
      <c r="I36" s="54">
        <v>70400</v>
      </c>
      <c r="J36" s="54">
        <v>2215136000</v>
      </c>
      <c r="K36" s="54">
        <f t="shared" si="4"/>
        <v>221513600</v>
      </c>
      <c r="L36" s="48">
        <f t="shared" si="0"/>
        <v>2008</v>
      </c>
    </row>
    <row r="37" spans="1:12" s="48" customFormat="1" ht="15">
      <c r="A37" s="56" t="s">
        <v>67</v>
      </c>
      <c r="B37" s="57">
        <v>39769</v>
      </c>
      <c r="C37" s="54" t="s">
        <v>68</v>
      </c>
      <c r="D37" s="58" t="s">
        <v>66</v>
      </c>
      <c r="E37" s="54">
        <v>23374.575000000001</v>
      </c>
      <c r="F37" s="59">
        <v>35200</v>
      </c>
      <c r="G37" s="54">
        <v>822785040</v>
      </c>
      <c r="H37" s="54">
        <f t="shared" si="3"/>
        <v>82278504</v>
      </c>
      <c r="I37" s="54"/>
      <c r="J37" s="54"/>
      <c r="K37" s="54">
        <f t="shared" si="4"/>
        <v>0</v>
      </c>
      <c r="L37" s="48">
        <f t="shared" si="0"/>
        <v>2008</v>
      </c>
    </row>
    <row r="38" spans="1:12" s="48" customFormat="1" ht="15">
      <c r="A38" s="56" t="s">
        <v>69</v>
      </c>
      <c r="B38" s="57">
        <v>39787</v>
      </c>
      <c r="C38" s="54" t="s">
        <v>70</v>
      </c>
      <c r="D38" s="58" t="s">
        <v>71</v>
      </c>
      <c r="E38" s="54">
        <v>23374.575000000001</v>
      </c>
      <c r="F38" s="59"/>
      <c r="G38" s="54"/>
      <c r="H38" s="54">
        <f t="shared" si="3"/>
        <v>0</v>
      </c>
      <c r="I38" s="54">
        <v>35200</v>
      </c>
      <c r="J38" s="54">
        <v>914550400</v>
      </c>
      <c r="K38" s="54">
        <f t="shared" si="4"/>
        <v>91455040</v>
      </c>
      <c r="L38" s="48">
        <f t="shared" si="0"/>
        <v>2008</v>
      </c>
    </row>
    <row r="39" spans="1:12" s="48" customFormat="1" ht="15">
      <c r="A39" s="56" t="s">
        <v>67</v>
      </c>
      <c r="B39" s="57">
        <v>39793</v>
      </c>
      <c r="C39" s="54" t="s">
        <v>68</v>
      </c>
      <c r="D39" s="58" t="s">
        <v>66</v>
      </c>
      <c r="E39" s="54">
        <v>21990.748494318181</v>
      </c>
      <c r="F39" s="59">
        <v>70400</v>
      </c>
      <c r="G39" s="54">
        <v>1548148694</v>
      </c>
      <c r="H39" s="54">
        <f t="shared" si="3"/>
        <v>154814869.40000001</v>
      </c>
      <c r="I39" s="54"/>
      <c r="J39" s="54"/>
      <c r="K39" s="54">
        <f t="shared" si="4"/>
        <v>0</v>
      </c>
      <c r="L39" s="48">
        <f t="shared" si="0"/>
        <v>2008</v>
      </c>
    </row>
    <row r="40" spans="1:12" s="48" customFormat="1" ht="15">
      <c r="A40" s="56" t="s">
        <v>73</v>
      </c>
      <c r="B40" s="57">
        <v>39794</v>
      </c>
      <c r="C40" s="54" t="s">
        <v>70</v>
      </c>
      <c r="D40" s="58" t="s">
        <v>71</v>
      </c>
      <c r="E40" s="54">
        <v>21990.748494318181</v>
      </c>
      <c r="F40" s="59"/>
      <c r="G40" s="54"/>
      <c r="H40" s="54">
        <f t="shared" si="3"/>
        <v>0</v>
      </c>
      <c r="I40" s="54">
        <v>70400</v>
      </c>
      <c r="J40" s="54">
        <v>1644342400</v>
      </c>
      <c r="K40" s="54">
        <f t="shared" si="4"/>
        <v>164434240</v>
      </c>
      <c r="L40" s="48">
        <f t="shared" si="0"/>
        <v>2008</v>
      </c>
    </row>
    <row r="41" spans="1:12" s="48" customFormat="1" ht="15">
      <c r="A41" s="56" t="s">
        <v>72</v>
      </c>
      <c r="B41" s="57">
        <v>39805</v>
      </c>
      <c r="C41" s="54" t="s">
        <v>68</v>
      </c>
      <c r="D41" s="58" t="s">
        <v>66</v>
      </c>
      <c r="E41" s="54">
        <v>20787.48</v>
      </c>
      <c r="F41" s="59">
        <v>52800</v>
      </c>
      <c r="G41" s="54">
        <v>1097578944</v>
      </c>
      <c r="H41" s="54">
        <f t="shared" si="3"/>
        <v>109757894.40000001</v>
      </c>
      <c r="I41" s="54"/>
      <c r="J41" s="54"/>
      <c r="K41" s="54">
        <f t="shared" si="4"/>
        <v>0</v>
      </c>
      <c r="L41" s="48">
        <f t="shared" si="0"/>
        <v>2008</v>
      </c>
    </row>
    <row r="42" spans="1:12" s="48" customFormat="1" ht="15">
      <c r="A42" s="56" t="s">
        <v>74</v>
      </c>
      <c r="B42" s="57">
        <v>39806</v>
      </c>
      <c r="C42" s="54" t="s">
        <v>70</v>
      </c>
      <c r="D42" s="58" t="s">
        <v>71</v>
      </c>
      <c r="E42" s="54">
        <v>20787</v>
      </c>
      <c r="F42" s="59"/>
      <c r="G42" s="54"/>
      <c r="H42" s="54">
        <f t="shared" si="3"/>
        <v>0</v>
      </c>
      <c r="I42" s="54">
        <v>35200</v>
      </c>
      <c r="J42" s="54">
        <v>781235200</v>
      </c>
      <c r="K42" s="54">
        <f t="shared" si="4"/>
        <v>78123520</v>
      </c>
      <c r="L42" s="48">
        <f t="shared" si="0"/>
        <v>2008</v>
      </c>
    </row>
    <row r="43" spans="1:12" s="48" customFormat="1" ht="15">
      <c r="A43" s="56" t="s">
        <v>75</v>
      </c>
      <c r="B43" s="57">
        <v>39808</v>
      </c>
      <c r="C43" s="54" t="s">
        <v>68</v>
      </c>
      <c r="D43" s="58" t="s">
        <v>66</v>
      </c>
      <c r="E43" s="54">
        <v>20782.439999999999</v>
      </c>
      <c r="F43" s="59">
        <v>17600</v>
      </c>
      <c r="G43" s="54">
        <v>365770944</v>
      </c>
      <c r="H43" s="54">
        <f t="shared" si="3"/>
        <v>36577094.399999999</v>
      </c>
      <c r="I43" s="54"/>
      <c r="J43" s="54"/>
      <c r="K43" s="54">
        <f t="shared" si="4"/>
        <v>0</v>
      </c>
      <c r="L43" s="48">
        <f t="shared" si="0"/>
        <v>2009</v>
      </c>
    </row>
    <row r="44" spans="1:12" s="48" customFormat="1" ht="15">
      <c r="A44" s="56" t="s">
        <v>76</v>
      </c>
      <c r="B44" s="57">
        <v>39969</v>
      </c>
      <c r="C44" s="54" t="s">
        <v>77</v>
      </c>
      <c r="D44" s="58" t="s">
        <v>66</v>
      </c>
      <c r="E44" s="54">
        <v>8809.32</v>
      </c>
      <c r="F44" s="59">
        <v>22000</v>
      </c>
      <c r="G44" s="54">
        <v>193805040</v>
      </c>
      <c r="H44" s="54">
        <f t="shared" si="3"/>
        <v>19380504</v>
      </c>
      <c r="I44" s="54">
        <v>0</v>
      </c>
      <c r="J44" s="54"/>
      <c r="K44" s="54">
        <f t="shared" si="4"/>
        <v>0</v>
      </c>
      <c r="L44" s="48">
        <f t="shared" si="0"/>
        <v>2009</v>
      </c>
    </row>
    <row r="45" spans="1:12" s="48" customFormat="1" ht="15">
      <c r="A45" s="56" t="s">
        <v>69</v>
      </c>
      <c r="B45" s="57">
        <v>39815</v>
      </c>
      <c r="C45" s="54" t="s">
        <v>78</v>
      </c>
      <c r="D45" s="58" t="s">
        <v>71</v>
      </c>
      <c r="E45" s="54">
        <v>20788.439999999999</v>
      </c>
      <c r="F45" s="59">
        <v>0</v>
      </c>
      <c r="G45" s="54">
        <v>0</v>
      </c>
      <c r="H45" s="54">
        <f t="shared" si="3"/>
        <v>0</v>
      </c>
      <c r="I45" s="54">
        <v>17600</v>
      </c>
      <c r="J45" s="54">
        <v>380617600</v>
      </c>
      <c r="K45" s="54">
        <f t="shared" si="4"/>
        <v>38061760</v>
      </c>
      <c r="L45" s="48">
        <f t="shared" si="0"/>
        <v>2009</v>
      </c>
    </row>
    <row r="46" spans="1:12" s="48" customFormat="1" ht="15">
      <c r="A46" s="56" t="s">
        <v>73</v>
      </c>
      <c r="B46" s="57">
        <v>39829</v>
      </c>
      <c r="C46" s="54" t="s">
        <v>78</v>
      </c>
      <c r="D46" s="58" t="s">
        <v>71</v>
      </c>
      <c r="E46" s="54">
        <v>20782.439999999999</v>
      </c>
      <c r="F46" s="59">
        <v>0</v>
      </c>
      <c r="G46" s="54">
        <v>0</v>
      </c>
      <c r="H46" s="54">
        <f t="shared" si="3"/>
        <v>0</v>
      </c>
      <c r="I46" s="54">
        <v>17600</v>
      </c>
      <c r="J46" s="54">
        <v>387094400</v>
      </c>
      <c r="K46" s="54">
        <f t="shared" si="4"/>
        <v>38709440</v>
      </c>
      <c r="L46" s="48">
        <f t="shared" si="0"/>
        <v>2009</v>
      </c>
    </row>
    <row r="47" spans="1:12" s="48" customFormat="1" ht="15">
      <c r="A47" s="56" t="s">
        <v>67</v>
      </c>
      <c r="B47" s="57">
        <v>39856</v>
      </c>
      <c r="C47" s="54" t="s">
        <v>79</v>
      </c>
      <c r="D47" s="58" t="s">
        <v>66</v>
      </c>
      <c r="E47" s="54">
        <v>20472.620454545453</v>
      </c>
      <c r="F47" s="59">
        <v>17600</v>
      </c>
      <c r="G47" s="54">
        <v>360318120</v>
      </c>
      <c r="H47" s="54">
        <f t="shared" si="3"/>
        <v>36031812</v>
      </c>
      <c r="I47" s="54">
        <v>0</v>
      </c>
      <c r="J47" s="54">
        <v>0</v>
      </c>
      <c r="K47" s="54">
        <f t="shared" si="4"/>
        <v>0</v>
      </c>
      <c r="L47" s="48">
        <f t="shared" si="0"/>
        <v>2009</v>
      </c>
    </row>
    <row r="48" spans="1:12" s="48" customFormat="1" ht="15">
      <c r="A48" s="56" t="s">
        <v>69</v>
      </c>
      <c r="B48" s="57">
        <v>39864</v>
      </c>
      <c r="C48" s="54" t="s">
        <v>78</v>
      </c>
      <c r="D48" s="58" t="s">
        <v>71</v>
      </c>
      <c r="E48" s="54">
        <v>20472.620454545453</v>
      </c>
      <c r="F48" s="59">
        <v>0</v>
      </c>
      <c r="G48" s="54">
        <v>0</v>
      </c>
      <c r="H48" s="54">
        <f t="shared" si="3"/>
        <v>0</v>
      </c>
      <c r="I48" s="54">
        <v>17600</v>
      </c>
      <c r="J48" s="54">
        <v>375337600</v>
      </c>
      <c r="K48" s="54">
        <f t="shared" si="4"/>
        <v>37533760</v>
      </c>
      <c r="L48" s="48">
        <f t="shared" si="0"/>
        <v>2009</v>
      </c>
    </row>
    <row r="49" spans="1:12" s="48" customFormat="1" ht="15">
      <c r="A49" s="56" t="s">
        <v>72</v>
      </c>
      <c r="B49" s="57">
        <v>39871</v>
      </c>
      <c r="C49" s="54" t="s">
        <v>79</v>
      </c>
      <c r="D49" s="58" t="s">
        <v>66</v>
      </c>
      <c r="E49" s="54">
        <v>20405.789261363636</v>
      </c>
      <c r="F49" s="59">
        <v>17600</v>
      </c>
      <c r="G49" s="54">
        <v>359141891</v>
      </c>
      <c r="H49" s="54">
        <f t="shared" si="3"/>
        <v>35914189.100000001</v>
      </c>
      <c r="I49" s="54">
        <v>0</v>
      </c>
      <c r="J49" s="54">
        <v>0</v>
      </c>
      <c r="K49" s="54">
        <f t="shared" si="4"/>
        <v>0</v>
      </c>
      <c r="L49" s="48">
        <f t="shared" si="0"/>
        <v>2009</v>
      </c>
    </row>
    <row r="50" spans="1:12" s="48" customFormat="1" ht="15">
      <c r="A50" s="56" t="s">
        <v>73</v>
      </c>
      <c r="B50" s="57">
        <v>39872</v>
      </c>
      <c r="C50" s="54" t="s">
        <v>78</v>
      </c>
      <c r="D50" s="58" t="s">
        <v>71</v>
      </c>
      <c r="E50" s="54">
        <v>20405.789261363636</v>
      </c>
      <c r="F50" s="59">
        <v>0</v>
      </c>
      <c r="G50" s="54">
        <v>0</v>
      </c>
      <c r="H50" s="54">
        <f t="shared" si="3"/>
        <v>0</v>
      </c>
      <c r="I50" s="54">
        <v>17600</v>
      </c>
      <c r="J50" s="54">
        <v>359141891</v>
      </c>
      <c r="K50" s="54">
        <f t="shared" si="4"/>
        <v>35914189.100000001</v>
      </c>
      <c r="L50" s="48">
        <f t="shared" si="0"/>
        <v>2009</v>
      </c>
    </row>
    <row r="51" spans="1:12" s="48" customFormat="1" ht="15">
      <c r="A51" s="56" t="s">
        <v>67</v>
      </c>
      <c r="B51" s="57">
        <v>39881</v>
      </c>
      <c r="C51" s="54" t="s">
        <v>79</v>
      </c>
      <c r="D51" s="58" t="s">
        <v>66</v>
      </c>
      <c r="E51" s="54">
        <v>20404.586988636365</v>
      </c>
      <c r="F51" s="59">
        <v>35200</v>
      </c>
      <c r="G51" s="54">
        <v>718241462</v>
      </c>
      <c r="H51" s="54">
        <f t="shared" si="3"/>
        <v>71824146.200000003</v>
      </c>
      <c r="I51" s="54">
        <v>0</v>
      </c>
      <c r="J51" s="54">
        <v>0</v>
      </c>
      <c r="K51" s="54">
        <f t="shared" si="4"/>
        <v>0</v>
      </c>
      <c r="L51" s="48">
        <f t="shared" si="0"/>
        <v>2009</v>
      </c>
    </row>
    <row r="52" spans="1:12" s="48" customFormat="1" ht="15">
      <c r="A52" s="56" t="s">
        <v>69</v>
      </c>
      <c r="B52" s="57">
        <v>39882</v>
      </c>
      <c r="C52" s="54" t="s">
        <v>78</v>
      </c>
      <c r="D52" s="58" t="s">
        <v>71</v>
      </c>
      <c r="E52" s="54">
        <v>20404.586988636365</v>
      </c>
      <c r="F52" s="59">
        <v>0</v>
      </c>
      <c r="G52" s="54">
        <v>0</v>
      </c>
      <c r="H52" s="54">
        <f t="shared" si="3"/>
        <v>0</v>
      </c>
      <c r="I52" s="54">
        <v>35200</v>
      </c>
      <c r="J52" s="54">
        <v>747859200</v>
      </c>
      <c r="K52" s="54">
        <f t="shared" si="4"/>
        <v>74785920</v>
      </c>
      <c r="L52" s="48">
        <f t="shared" si="0"/>
        <v>2009</v>
      </c>
    </row>
    <row r="53" spans="1:12" s="48" customFormat="1" ht="15">
      <c r="A53" s="56" t="s">
        <v>72</v>
      </c>
      <c r="B53" s="57">
        <v>39903</v>
      </c>
      <c r="C53" s="54" t="s">
        <v>79</v>
      </c>
      <c r="D53" s="58" t="s">
        <v>66</v>
      </c>
      <c r="E53" s="54">
        <v>22464.312954545454</v>
      </c>
      <c r="F53" s="59">
        <v>17600</v>
      </c>
      <c r="G53" s="54">
        <v>395371908</v>
      </c>
      <c r="H53" s="54">
        <f t="shared" si="3"/>
        <v>39537190.800000004</v>
      </c>
      <c r="I53" s="54">
        <v>0</v>
      </c>
      <c r="J53" s="54">
        <v>0</v>
      </c>
      <c r="K53" s="54">
        <f t="shared" si="4"/>
        <v>0</v>
      </c>
      <c r="L53" s="48">
        <f t="shared" si="0"/>
        <v>2009</v>
      </c>
    </row>
    <row r="54" spans="1:12" s="48" customFormat="1" ht="15">
      <c r="A54" s="56" t="s">
        <v>69</v>
      </c>
      <c r="B54" s="57">
        <v>39917</v>
      </c>
      <c r="C54" s="54" t="s">
        <v>78</v>
      </c>
      <c r="D54" s="58" t="s">
        <v>71</v>
      </c>
      <c r="E54" s="54">
        <v>22464.312954545454</v>
      </c>
      <c r="F54" s="59">
        <v>0</v>
      </c>
      <c r="G54" s="54">
        <v>0</v>
      </c>
      <c r="H54" s="54">
        <f t="shared" si="3"/>
        <v>0</v>
      </c>
      <c r="I54" s="54">
        <v>17600</v>
      </c>
      <c r="J54" s="54">
        <v>410080000</v>
      </c>
      <c r="K54" s="54">
        <f t="shared" si="4"/>
        <v>41008000</v>
      </c>
      <c r="L54" s="48">
        <f t="shared" si="0"/>
        <v>2009</v>
      </c>
    </row>
    <row r="55" spans="1:12" s="48" customFormat="1" ht="15">
      <c r="A55" s="56" t="s">
        <v>67</v>
      </c>
      <c r="B55" s="57">
        <v>39920</v>
      </c>
      <c r="C55" s="54" t="s">
        <v>79</v>
      </c>
      <c r="D55" s="58" t="s">
        <v>66</v>
      </c>
      <c r="E55" s="54">
        <v>21697.578011363636</v>
      </c>
      <c r="F55" s="59">
        <v>17600</v>
      </c>
      <c r="G55" s="54">
        <v>381877373</v>
      </c>
      <c r="H55" s="54">
        <f t="shared" si="3"/>
        <v>38187737.300000004</v>
      </c>
      <c r="I55" s="54">
        <v>0</v>
      </c>
      <c r="J55" s="54">
        <v>0</v>
      </c>
      <c r="K55" s="54">
        <f t="shared" si="4"/>
        <v>0</v>
      </c>
      <c r="L55" s="48">
        <f t="shared" si="0"/>
        <v>2009</v>
      </c>
    </row>
    <row r="56" spans="1:12" s="48" customFormat="1" ht="15">
      <c r="A56" s="56" t="s">
        <v>73</v>
      </c>
      <c r="B56" s="57">
        <v>39930</v>
      </c>
      <c r="C56" s="54" t="s">
        <v>78</v>
      </c>
      <c r="D56" s="58" t="s">
        <v>71</v>
      </c>
      <c r="E56" s="54">
        <v>21697.578011363636</v>
      </c>
      <c r="F56" s="59">
        <v>0</v>
      </c>
      <c r="G56" s="54">
        <v>0</v>
      </c>
      <c r="H56" s="54">
        <f t="shared" si="3"/>
        <v>0</v>
      </c>
      <c r="I56" s="54">
        <v>17600</v>
      </c>
      <c r="J56" s="54">
        <v>403304000</v>
      </c>
      <c r="K56" s="54">
        <f t="shared" si="4"/>
        <v>40330400</v>
      </c>
      <c r="L56" s="48">
        <f t="shared" si="0"/>
        <v>2009</v>
      </c>
    </row>
    <row r="57" spans="1:12" s="48" customFormat="1" ht="15">
      <c r="A57" s="56" t="s">
        <v>67</v>
      </c>
      <c r="B57" s="57">
        <v>39955</v>
      </c>
      <c r="C57" s="54" t="s">
        <v>79</v>
      </c>
      <c r="D57" s="58" t="s">
        <v>66</v>
      </c>
      <c r="E57" s="54">
        <v>23383.001250000001</v>
      </c>
      <c r="F57" s="59">
        <v>17600</v>
      </c>
      <c r="G57" s="54">
        <v>411540822</v>
      </c>
      <c r="H57" s="54">
        <f t="shared" si="3"/>
        <v>41154082.200000003</v>
      </c>
      <c r="I57" s="54">
        <v>0</v>
      </c>
      <c r="J57" s="54">
        <v>0</v>
      </c>
      <c r="K57" s="54">
        <f t="shared" si="4"/>
        <v>0</v>
      </c>
      <c r="L57" s="48">
        <f t="shared" si="0"/>
        <v>2009</v>
      </c>
    </row>
    <row r="58" spans="1:12" s="48" customFormat="1" ht="15">
      <c r="A58" s="56" t="s">
        <v>69</v>
      </c>
      <c r="B58" s="57">
        <v>39955</v>
      </c>
      <c r="C58" s="54" t="s">
        <v>78</v>
      </c>
      <c r="D58" s="58" t="s">
        <v>71</v>
      </c>
      <c r="E58" s="54">
        <v>23383.001250000001</v>
      </c>
      <c r="F58" s="59">
        <v>0</v>
      </c>
      <c r="G58" s="54">
        <v>0</v>
      </c>
      <c r="H58" s="54">
        <f t="shared" si="3"/>
        <v>0</v>
      </c>
      <c r="I58" s="54">
        <v>17600</v>
      </c>
      <c r="J58" s="54">
        <v>434438400</v>
      </c>
      <c r="K58" s="54">
        <f t="shared" si="4"/>
        <v>43443840</v>
      </c>
      <c r="L58" s="48">
        <f t="shared" si="0"/>
        <v>2009</v>
      </c>
    </row>
    <row r="59" spans="1:12" s="48" customFormat="1" ht="15">
      <c r="A59" s="56" t="s">
        <v>72</v>
      </c>
      <c r="B59" s="57">
        <v>39962</v>
      </c>
      <c r="C59" s="54" t="s">
        <v>79</v>
      </c>
      <c r="D59" s="58" t="s">
        <v>66</v>
      </c>
      <c r="E59" s="54">
        <v>22227.1875</v>
      </c>
      <c r="F59" s="59">
        <v>17600</v>
      </c>
      <c r="G59" s="54">
        <v>391198500</v>
      </c>
      <c r="H59" s="54">
        <f t="shared" si="3"/>
        <v>39119850</v>
      </c>
      <c r="I59" s="54">
        <v>0</v>
      </c>
      <c r="J59" s="54">
        <v>0</v>
      </c>
      <c r="K59" s="54">
        <f t="shared" si="4"/>
        <v>0</v>
      </c>
      <c r="L59" s="48">
        <f t="shared" si="0"/>
        <v>2009</v>
      </c>
    </row>
    <row r="60" spans="1:12" s="48" customFormat="1" ht="15">
      <c r="A60" s="56" t="s">
        <v>73</v>
      </c>
      <c r="B60" s="57">
        <v>39962</v>
      </c>
      <c r="C60" s="54" t="s">
        <v>78</v>
      </c>
      <c r="D60" s="58" t="s">
        <v>71</v>
      </c>
      <c r="E60" s="54">
        <v>22227.1875</v>
      </c>
      <c r="F60" s="59">
        <v>0</v>
      </c>
      <c r="G60" s="54">
        <v>0</v>
      </c>
      <c r="H60" s="54">
        <f t="shared" si="3"/>
        <v>0</v>
      </c>
      <c r="I60" s="54">
        <v>17600</v>
      </c>
      <c r="J60" s="54">
        <v>413160000</v>
      </c>
      <c r="K60" s="54">
        <f t="shared" si="4"/>
        <v>41316000</v>
      </c>
      <c r="L60" s="48">
        <f t="shared" si="0"/>
        <v>2009</v>
      </c>
    </row>
    <row r="61" spans="1:12" s="48" customFormat="1" ht="15">
      <c r="A61" s="56" t="s">
        <v>67</v>
      </c>
      <c r="B61" s="57">
        <v>39987</v>
      </c>
      <c r="C61" s="54" t="s">
        <v>79</v>
      </c>
      <c r="D61" s="58" t="s">
        <v>66</v>
      </c>
      <c r="E61" s="54">
        <v>22249.5</v>
      </c>
      <c r="F61" s="59">
        <v>17600</v>
      </c>
      <c r="G61" s="54">
        <v>391591200</v>
      </c>
      <c r="H61" s="54">
        <f t="shared" si="3"/>
        <v>39159120</v>
      </c>
      <c r="I61" s="54">
        <v>0</v>
      </c>
      <c r="J61" s="54">
        <v>0</v>
      </c>
      <c r="K61" s="54">
        <f t="shared" si="4"/>
        <v>0</v>
      </c>
      <c r="L61" s="48">
        <f t="shared" si="0"/>
        <v>2009</v>
      </c>
    </row>
    <row r="62" spans="1:12" s="48" customFormat="1" ht="15">
      <c r="A62" s="56" t="s">
        <v>69</v>
      </c>
      <c r="B62" s="57">
        <v>39988</v>
      </c>
      <c r="C62" s="54" t="s">
        <v>78</v>
      </c>
      <c r="D62" s="58" t="s">
        <v>71</v>
      </c>
      <c r="E62" s="54">
        <v>22249.5</v>
      </c>
      <c r="F62" s="59">
        <v>0</v>
      </c>
      <c r="G62" s="54">
        <v>0</v>
      </c>
      <c r="H62" s="54">
        <f t="shared" si="3"/>
        <v>0</v>
      </c>
      <c r="I62" s="54">
        <v>17600</v>
      </c>
      <c r="J62" s="54">
        <v>414620800</v>
      </c>
      <c r="K62" s="54">
        <f t="shared" si="4"/>
        <v>41462080</v>
      </c>
      <c r="L62" s="48">
        <f t="shared" si="0"/>
        <v>2009</v>
      </c>
    </row>
    <row r="63" spans="1:12" s="48" customFormat="1" ht="15">
      <c r="A63" s="56" t="s">
        <v>72</v>
      </c>
      <c r="B63" s="57">
        <v>39990</v>
      </c>
      <c r="C63" s="54" t="s">
        <v>79</v>
      </c>
      <c r="D63" s="58" t="s">
        <v>66</v>
      </c>
      <c r="E63" s="54">
        <v>22250.8125</v>
      </c>
      <c r="F63" s="59">
        <v>35200</v>
      </c>
      <c r="G63" s="54">
        <v>783228600</v>
      </c>
      <c r="H63" s="54">
        <f t="shared" si="3"/>
        <v>78322860</v>
      </c>
      <c r="I63" s="54">
        <v>0</v>
      </c>
      <c r="J63" s="54">
        <v>0</v>
      </c>
      <c r="K63" s="54">
        <f t="shared" si="4"/>
        <v>0</v>
      </c>
      <c r="L63" s="48">
        <f t="shared" si="0"/>
        <v>2009</v>
      </c>
    </row>
    <row r="64" spans="1:12" s="48" customFormat="1" ht="15">
      <c r="A64" s="56" t="s">
        <v>73</v>
      </c>
      <c r="B64" s="57">
        <v>39990</v>
      </c>
      <c r="C64" s="54" t="s">
        <v>78</v>
      </c>
      <c r="D64" s="58" t="s">
        <v>71</v>
      </c>
      <c r="E64" s="54">
        <v>22251</v>
      </c>
      <c r="F64" s="59">
        <v>0</v>
      </c>
      <c r="G64" s="54">
        <v>0</v>
      </c>
      <c r="H64" s="54">
        <f t="shared" si="3"/>
        <v>0</v>
      </c>
      <c r="I64" s="54">
        <v>17600</v>
      </c>
      <c r="J64" s="54">
        <v>414497600</v>
      </c>
      <c r="K64" s="54">
        <f t="shared" si="4"/>
        <v>41449760</v>
      </c>
      <c r="L64" s="48">
        <f t="shared" si="0"/>
        <v>2009</v>
      </c>
    </row>
    <row r="65" spans="1:12" s="48" customFormat="1" ht="15">
      <c r="A65" s="56" t="s">
        <v>69</v>
      </c>
      <c r="B65" s="57">
        <v>40008</v>
      </c>
      <c r="C65" s="54" t="s">
        <v>78</v>
      </c>
      <c r="D65" s="58" t="s">
        <v>71</v>
      </c>
      <c r="E65" s="54">
        <v>22250.625</v>
      </c>
      <c r="F65" s="59">
        <v>0</v>
      </c>
      <c r="G65" s="54">
        <v>0</v>
      </c>
      <c r="H65" s="54">
        <f t="shared" si="3"/>
        <v>0</v>
      </c>
      <c r="I65" s="54">
        <v>17600</v>
      </c>
      <c r="J65" s="54">
        <v>414497600</v>
      </c>
      <c r="K65" s="54">
        <f t="shared" si="4"/>
        <v>41449760</v>
      </c>
      <c r="L65" s="48">
        <f t="shared" si="0"/>
        <v>2009</v>
      </c>
    </row>
    <row r="66" spans="1:12" s="48" customFormat="1" ht="15">
      <c r="A66" s="56" t="s">
        <v>67</v>
      </c>
      <c r="B66" s="57">
        <v>40015</v>
      </c>
      <c r="C66" s="54" t="s">
        <v>79</v>
      </c>
      <c r="D66" s="58" t="s">
        <v>66</v>
      </c>
      <c r="E66" s="54">
        <v>24043.634999999998</v>
      </c>
      <c r="F66" s="59">
        <v>17600</v>
      </c>
      <c r="G66" s="54">
        <v>423167976</v>
      </c>
      <c r="H66" s="54">
        <f t="shared" si="3"/>
        <v>42316797.600000001</v>
      </c>
      <c r="I66" s="54">
        <v>0</v>
      </c>
      <c r="J66" s="54">
        <v>0</v>
      </c>
      <c r="K66" s="54">
        <f t="shared" si="4"/>
        <v>0</v>
      </c>
      <c r="L66" s="48">
        <f t="shared" si="0"/>
        <v>2009</v>
      </c>
    </row>
    <row r="67" spans="1:12" s="48" customFormat="1" ht="15">
      <c r="A67" s="56" t="s">
        <v>69</v>
      </c>
      <c r="B67" s="57">
        <v>40031</v>
      </c>
      <c r="C67" s="54" t="s">
        <v>78</v>
      </c>
      <c r="D67" s="58" t="s">
        <v>71</v>
      </c>
      <c r="E67" s="54">
        <v>24043.634999999998</v>
      </c>
      <c r="F67" s="59">
        <v>0</v>
      </c>
      <c r="G67" s="54">
        <v>0</v>
      </c>
      <c r="H67" s="54">
        <f t="shared" si="3"/>
        <v>0</v>
      </c>
      <c r="I67" s="54">
        <v>17600</v>
      </c>
      <c r="J67" s="54">
        <v>448624000</v>
      </c>
      <c r="K67" s="54">
        <f t="shared" si="4"/>
        <v>44862400</v>
      </c>
      <c r="L67" s="48">
        <f t="shared" si="0"/>
        <v>2009</v>
      </c>
    </row>
    <row r="68" spans="1:12" s="48" customFormat="1" ht="15">
      <c r="A68" s="56" t="s">
        <v>67</v>
      </c>
      <c r="B68" s="57">
        <v>40061</v>
      </c>
      <c r="C68" s="54" t="s">
        <v>79</v>
      </c>
      <c r="D68" s="58" t="s">
        <v>66</v>
      </c>
      <c r="E68" s="54">
        <v>24821.033977272727</v>
      </c>
      <c r="F68" s="59">
        <v>17600</v>
      </c>
      <c r="G68" s="54">
        <v>436850198</v>
      </c>
      <c r="H68" s="54">
        <f t="shared" si="3"/>
        <v>43685019.800000004</v>
      </c>
      <c r="I68" s="54">
        <v>0</v>
      </c>
      <c r="J68" s="54">
        <v>0</v>
      </c>
      <c r="K68" s="54">
        <f t="shared" si="4"/>
        <v>0</v>
      </c>
      <c r="L68" s="48">
        <f t="shared" si="0"/>
        <v>2009</v>
      </c>
    </row>
    <row r="69" spans="1:12" s="48" customFormat="1" ht="15">
      <c r="A69" s="56" t="s">
        <v>69</v>
      </c>
      <c r="B69" s="57">
        <v>40095</v>
      </c>
      <c r="C69" s="54" t="s">
        <v>78</v>
      </c>
      <c r="D69" s="58" t="s">
        <v>71</v>
      </c>
      <c r="E69" s="54">
        <v>24821.033977272727</v>
      </c>
      <c r="F69" s="59">
        <v>0</v>
      </c>
      <c r="G69" s="54">
        <v>0</v>
      </c>
      <c r="H69" s="54">
        <f t="shared" si="3"/>
        <v>0</v>
      </c>
      <c r="I69" s="54">
        <v>17600</v>
      </c>
      <c r="J69" s="54">
        <v>462809600</v>
      </c>
      <c r="K69" s="54">
        <f t="shared" si="4"/>
        <v>46280960</v>
      </c>
      <c r="L69" s="48">
        <f t="shared" si="0"/>
        <v>2009</v>
      </c>
    </row>
    <row r="70" spans="1:12" s="48" customFormat="1" ht="15">
      <c r="A70" s="56" t="s">
        <v>67</v>
      </c>
      <c r="B70" s="57">
        <v>40098</v>
      </c>
      <c r="C70" s="54" t="s">
        <v>79</v>
      </c>
      <c r="D70" s="58" t="s">
        <v>66</v>
      </c>
      <c r="E70" s="54">
        <v>24274.571988636362</v>
      </c>
      <c r="F70" s="59">
        <v>17600</v>
      </c>
      <c r="G70" s="54">
        <v>427232467</v>
      </c>
      <c r="H70" s="54">
        <f t="shared" si="3"/>
        <v>42723246.700000003</v>
      </c>
      <c r="I70" s="54">
        <v>0</v>
      </c>
      <c r="J70" s="54">
        <v>0</v>
      </c>
      <c r="K70" s="54">
        <f t="shared" si="4"/>
        <v>0</v>
      </c>
      <c r="L70" s="48">
        <f t="shared" si="0"/>
        <v>2009</v>
      </c>
    </row>
    <row r="71" spans="1:12" s="48" customFormat="1" ht="15">
      <c r="A71" s="56" t="s">
        <v>72</v>
      </c>
      <c r="B71" s="57">
        <v>40108</v>
      </c>
      <c r="C71" s="54" t="s">
        <v>79</v>
      </c>
      <c r="D71" s="58" t="s">
        <v>66</v>
      </c>
      <c r="E71" s="54">
        <v>24237.444005681817</v>
      </c>
      <c r="F71" s="59">
        <v>35200</v>
      </c>
      <c r="G71" s="54">
        <v>853158029</v>
      </c>
      <c r="H71" s="54">
        <f t="shared" si="3"/>
        <v>85315802.900000006</v>
      </c>
      <c r="I71" s="54">
        <v>0</v>
      </c>
      <c r="J71" s="54">
        <v>0</v>
      </c>
      <c r="K71" s="54">
        <f t="shared" si="4"/>
        <v>0</v>
      </c>
      <c r="L71" s="48">
        <f t="shared" si="0"/>
        <v>2009</v>
      </c>
    </row>
    <row r="72" spans="1:12" s="48" customFormat="1" ht="15">
      <c r="A72" s="56" t="s">
        <v>73</v>
      </c>
      <c r="B72" s="57">
        <v>40113</v>
      </c>
      <c r="C72" s="54" t="s">
        <v>78</v>
      </c>
      <c r="D72" s="58" t="s">
        <v>71</v>
      </c>
      <c r="E72" s="54">
        <v>24255.785994318183</v>
      </c>
      <c r="F72" s="59">
        <v>0</v>
      </c>
      <c r="G72" s="54">
        <v>0</v>
      </c>
      <c r="H72" s="54">
        <f t="shared" si="3"/>
        <v>0</v>
      </c>
      <c r="I72" s="54">
        <v>35200</v>
      </c>
      <c r="J72" s="54">
        <v>904851200</v>
      </c>
      <c r="K72" s="54">
        <f t="shared" si="4"/>
        <v>90485120</v>
      </c>
      <c r="L72" s="48">
        <f t="shared" si="0"/>
        <v>2009</v>
      </c>
    </row>
    <row r="73" spans="1:12" s="48" customFormat="1" ht="15">
      <c r="A73" s="56" t="s">
        <v>67</v>
      </c>
      <c r="B73" s="57">
        <v>40142</v>
      </c>
      <c r="C73" s="54" t="s">
        <v>79</v>
      </c>
      <c r="D73" s="58" t="s">
        <v>66</v>
      </c>
      <c r="E73" s="54">
        <v>24497.654999999999</v>
      </c>
      <c r="F73" s="59">
        <v>35200</v>
      </c>
      <c r="G73" s="54">
        <v>862317456</v>
      </c>
      <c r="H73" s="54">
        <f t="shared" si="3"/>
        <v>86231745.600000009</v>
      </c>
      <c r="I73" s="54">
        <v>0</v>
      </c>
      <c r="J73" s="54">
        <v>0</v>
      </c>
      <c r="K73" s="54">
        <f t="shared" si="4"/>
        <v>0</v>
      </c>
      <c r="L73" s="48">
        <f t="shared" si="0"/>
        <v>2009</v>
      </c>
    </row>
    <row r="74" spans="1:12" s="48" customFormat="1" ht="15">
      <c r="A74" s="56" t="s">
        <v>69</v>
      </c>
      <c r="B74" s="57">
        <v>40149</v>
      </c>
      <c r="C74" s="54" t="s">
        <v>78</v>
      </c>
      <c r="D74" s="58" t="s">
        <v>71</v>
      </c>
      <c r="E74" s="54">
        <v>24237.888011363637</v>
      </c>
      <c r="F74" s="59">
        <v>0</v>
      </c>
      <c r="G74" s="54">
        <v>0</v>
      </c>
      <c r="H74" s="54">
        <f t="shared" si="3"/>
        <v>0</v>
      </c>
      <c r="I74" s="54">
        <v>17600</v>
      </c>
      <c r="J74" s="54">
        <v>452425600</v>
      </c>
      <c r="K74" s="54">
        <f t="shared" si="4"/>
        <v>45242560</v>
      </c>
      <c r="L74" s="48">
        <f t="shared" si="0"/>
        <v>2009</v>
      </c>
    </row>
    <row r="75" spans="1:12" s="48" customFormat="1" ht="15">
      <c r="A75" s="56" t="s">
        <v>73</v>
      </c>
      <c r="B75" s="57">
        <v>40162</v>
      </c>
      <c r="C75" s="54" t="s">
        <v>78</v>
      </c>
      <c r="D75" s="58" t="s">
        <v>71</v>
      </c>
      <c r="E75" s="54">
        <v>24497.654999999999</v>
      </c>
      <c r="F75" s="59">
        <v>0</v>
      </c>
      <c r="G75" s="54">
        <v>0</v>
      </c>
      <c r="H75" s="54">
        <f t="shared" si="3"/>
        <v>0</v>
      </c>
      <c r="I75" s="54">
        <v>35200</v>
      </c>
      <c r="J75" s="54">
        <v>925020800</v>
      </c>
      <c r="K75" s="54">
        <f t="shared" si="4"/>
        <v>92502080</v>
      </c>
      <c r="L75" s="48">
        <f t="shared" si="0"/>
        <v>2009</v>
      </c>
    </row>
    <row r="76" spans="1:12" s="48" customFormat="1" ht="15">
      <c r="A76" s="56" t="s">
        <v>67</v>
      </c>
      <c r="B76" s="57">
        <v>40176</v>
      </c>
      <c r="C76" s="54" t="s">
        <v>79</v>
      </c>
      <c r="D76" s="58" t="s">
        <v>66</v>
      </c>
      <c r="E76" s="54">
        <v>25996.508977272726</v>
      </c>
      <c r="F76" s="59">
        <v>17600</v>
      </c>
      <c r="G76" s="54">
        <v>457538558</v>
      </c>
      <c r="H76" s="54">
        <f t="shared" si="3"/>
        <v>45753855.800000004</v>
      </c>
      <c r="I76" s="54">
        <v>0</v>
      </c>
      <c r="J76" s="54">
        <v>0</v>
      </c>
      <c r="K76" s="54">
        <f t="shared" si="4"/>
        <v>0</v>
      </c>
      <c r="L76" s="48">
        <f t="shared" si="0"/>
        <v>2010</v>
      </c>
    </row>
    <row r="77" spans="1:12" s="48" customFormat="1" ht="15">
      <c r="A77" s="56" t="s">
        <v>67</v>
      </c>
      <c r="B77" s="57">
        <v>40190</v>
      </c>
      <c r="C77" s="54" t="s">
        <v>79</v>
      </c>
      <c r="D77" s="58" t="s">
        <v>66</v>
      </c>
      <c r="E77" s="54">
        <v>25996.508977272726</v>
      </c>
      <c r="F77" s="59">
        <v>17600</v>
      </c>
      <c r="G77" s="54">
        <v>457538558</v>
      </c>
      <c r="H77" s="54">
        <f t="shared" si="3"/>
        <v>45753855.800000004</v>
      </c>
      <c r="I77" s="54">
        <v>0</v>
      </c>
      <c r="J77" s="54">
        <v>0</v>
      </c>
      <c r="K77" s="54">
        <f t="shared" si="4"/>
        <v>0</v>
      </c>
      <c r="L77" s="48">
        <f t="shared" si="0"/>
        <v>2010</v>
      </c>
    </row>
    <row r="78" spans="1:12" s="48" customFormat="1" ht="15">
      <c r="A78" s="56" t="s">
        <v>69</v>
      </c>
      <c r="B78" s="57">
        <v>40198</v>
      </c>
      <c r="C78" s="54" t="s">
        <v>78</v>
      </c>
      <c r="D78" s="58" t="s">
        <v>71</v>
      </c>
      <c r="E78" s="54">
        <v>25996.508977272726</v>
      </c>
      <c r="F78" s="59">
        <v>0</v>
      </c>
      <c r="G78" s="54">
        <v>0</v>
      </c>
      <c r="H78" s="54">
        <f t="shared" si="3"/>
        <v>0</v>
      </c>
      <c r="I78" s="54">
        <v>17600</v>
      </c>
      <c r="J78" s="54">
        <v>473844800</v>
      </c>
      <c r="K78" s="54">
        <f t="shared" si="4"/>
        <v>47384480</v>
      </c>
      <c r="L78" s="48">
        <f t="shared" si="0"/>
        <v>2010</v>
      </c>
    </row>
    <row r="79" spans="1:12" s="48" customFormat="1" ht="15">
      <c r="A79" s="56" t="s">
        <v>67</v>
      </c>
      <c r="B79" s="57">
        <v>40248</v>
      </c>
      <c r="C79" s="54" t="s">
        <v>79</v>
      </c>
      <c r="D79" s="58" t="s">
        <v>66</v>
      </c>
      <c r="E79" s="54">
        <v>30180.36</v>
      </c>
      <c r="F79" s="59">
        <v>35200</v>
      </c>
      <c r="G79" s="54">
        <v>1062348672</v>
      </c>
      <c r="H79" s="54">
        <f t="shared" si="3"/>
        <v>106234867.2</v>
      </c>
      <c r="I79" s="54">
        <v>0</v>
      </c>
      <c r="J79" s="54">
        <v>0</v>
      </c>
      <c r="K79" s="54">
        <f t="shared" si="4"/>
        <v>0</v>
      </c>
      <c r="L79" s="48">
        <f t="shared" si="0"/>
        <v>2010</v>
      </c>
    </row>
    <row r="80" spans="1:12" s="48" customFormat="1" ht="15">
      <c r="A80" s="56" t="s">
        <v>69</v>
      </c>
      <c r="B80" s="57">
        <v>40249</v>
      </c>
      <c r="C80" s="54" t="s">
        <v>78</v>
      </c>
      <c r="D80" s="58" t="s">
        <v>71</v>
      </c>
      <c r="E80" s="54">
        <v>28088.434488636365</v>
      </c>
      <c r="F80" s="59">
        <v>0</v>
      </c>
      <c r="G80" s="54">
        <v>0</v>
      </c>
      <c r="H80" s="54">
        <f t="shared" si="3"/>
        <v>0</v>
      </c>
      <c r="I80" s="54">
        <v>35200</v>
      </c>
      <c r="J80" s="54">
        <v>1103238400</v>
      </c>
      <c r="K80" s="54">
        <f t="shared" si="4"/>
        <v>110323840</v>
      </c>
      <c r="L80" s="48">
        <f t="shared" si="0"/>
        <v>2010</v>
      </c>
    </row>
    <row r="81" spans="1:12" s="48" customFormat="1" ht="15">
      <c r="A81" s="56" t="s">
        <v>67</v>
      </c>
      <c r="B81" s="57">
        <v>40283</v>
      </c>
      <c r="C81" s="54" t="s">
        <v>79</v>
      </c>
      <c r="D81" s="58" t="s">
        <v>66</v>
      </c>
      <c r="E81" s="54">
        <v>29985.648011363635</v>
      </c>
      <c r="F81" s="59">
        <v>17600</v>
      </c>
      <c r="G81" s="54">
        <v>527747405</v>
      </c>
      <c r="H81" s="54">
        <f t="shared" si="3"/>
        <v>52774740.5</v>
      </c>
      <c r="I81" s="54">
        <v>0</v>
      </c>
      <c r="J81" s="54">
        <v>0</v>
      </c>
      <c r="K81" s="54">
        <f t="shared" si="4"/>
        <v>0</v>
      </c>
      <c r="L81" s="48">
        <f t="shared" si="0"/>
        <v>2010</v>
      </c>
    </row>
    <row r="82" spans="1:12" s="48" customFormat="1" ht="15">
      <c r="A82" s="56" t="s">
        <v>69</v>
      </c>
      <c r="B82" s="57">
        <v>40288</v>
      </c>
      <c r="C82" s="54" t="s">
        <v>78</v>
      </c>
      <c r="D82" s="58" t="s">
        <v>71</v>
      </c>
      <c r="E82" s="54">
        <v>30180.36</v>
      </c>
      <c r="F82" s="59">
        <v>0</v>
      </c>
      <c r="G82" s="54">
        <v>0</v>
      </c>
      <c r="H82" s="54">
        <f t="shared" si="3"/>
        <v>0</v>
      </c>
      <c r="I82" s="54">
        <v>17600</v>
      </c>
      <c r="J82" s="54">
        <v>476748800</v>
      </c>
      <c r="K82" s="54">
        <f t="shared" si="4"/>
        <v>47674880</v>
      </c>
      <c r="L82" s="48">
        <f t="shared" ref="L82:L111" si="5">YEAR(B83)</f>
        <v>2010</v>
      </c>
    </row>
    <row r="83" spans="1:12" s="48" customFormat="1" ht="15">
      <c r="A83" s="56" t="s">
        <v>67</v>
      </c>
      <c r="B83" s="57">
        <v>40339</v>
      </c>
      <c r="C83" s="54" t="s">
        <v>79</v>
      </c>
      <c r="D83" s="58" t="s">
        <v>66</v>
      </c>
      <c r="E83" s="54">
        <v>29985.648011363635</v>
      </c>
      <c r="F83" s="59">
        <v>17600</v>
      </c>
      <c r="G83" s="54">
        <v>527747405</v>
      </c>
      <c r="H83" s="54">
        <f t="shared" si="3"/>
        <v>52774740.5</v>
      </c>
      <c r="I83" s="54">
        <v>0</v>
      </c>
      <c r="J83" s="54">
        <v>0</v>
      </c>
      <c r="K83" s="54">
        <f t="shared" si="4"/>
        <v>0</v>
      </c>
      <c r="L83" s="48">
        <f t="shared" si="5"/>
        <v>2010</v>
      </c>
    </row>
    <row r="84" spans="1:12" s="48" customFormat="1" ht="15">
      <c r="A84" s="56" t="s">
        <v>69</v>
      </c>
      <c r="B84" s="57">
        <v>40346</v>
      </c>
      <c r="C84" s="54" t="s">
        <v>78</v>
      </c>
      <c r="D84" s="58" t="s">
        <v>71</v>
      </c>
      <c r="E84" s="54">
        <v>29985.648011363635</v>
      </c>
      <c r="F84" s="59">
        <v>0</v>
      </c>
      <c r="G84" s="54">
        <v>0</v>
      </c>
      <c r="H84" s="54">
        <f t="shared" si="3"/>
        <v>0</v>
      </c>
      <c r="I84" s="54">
        <v>17600</v>
      </c>
      <c r="J84" s="54">
        <v>546339200</v>
      </c>
      <c r="K84" s="54">
        <f t="shared" si="4"/>
        <v>54633920</v>
      </c>
      <c r="L84" s="48">
        <f t="shared" si="5"/>
        <v>2010</v>
      </c>
    </row>
    <row r="85" spans="1:12" s="48" customFormat="1" ht="15">
      <c r="A85" s="56" t="s">
        <v>72</v>
      </c>
      <c r="B85" s="57">
        <v>40358</v>
      </c>
      <c r="C85" s="54" t="s">
        <v>79</v>
      </c>
      <c r="D85" s="58" t="s">
        <v>66</v>
      </c>
      <c r="E85" s="54">
        <v>29794.922954545455</v>
      </c>
      <c r="F85" s="59">
        <v>17600</v>
      </c>
      <c r="G85" s="54">
        <v>524390644</v>
      </c>
      <c r="H85" s="54">
        <f t="shared" si="3"/>
        <v>52439064.400000006</v>
      </c>
      <c r="I85" s="54">
        <v>0</v>
      </c>
      <c r="J85" s="54">
        <v>0</v>
      </c>
      <c r="K85" s="54">
        <f t="shared" si="4"/>
        <v>0</v>
      </c>
      <c r="L85" s="48">
        <f t="shared" si="5"/>
        <v>2010</v>
      </c>
    </row>
    <row r="86" spans="1:12" s="48" customFormat="1" ht="15">
      <c r="A86" s="56" t="s">
        <v>69</v>
      </c>
      <c r="B86" s="57">
        <v>40370</v>
      </c>
      <c r="C86" s="54" t="s">
        <v>78</v>
      </c>
      <c r="D86" s="58" t="s">
        <v>71</v>
      </c>
      <c r="E86" s="54">
        <v>29985.648011363635</v>
      </c>
      <c r="F86" s="59">
        <v>0</v>
      </c>
      <c r="G86" s="54">
        <v>0</v>
      </c>
      <c r="H86" s="54">
        <f t="shared" ref="H86:H106" si="6">G86*10%</f>
        <v>0</v>
      </c>
      <c r="I86" s="54">
        <v>17600</v>
      </c>
      <c r="J86" s="54">
        <v>543840000</v>
      </c>
      <c r="K86" s="54">
        <f t="shared" si="4"/>
        <v>54384000</v>
      </c>
      <c r="L86" s="48">
        <f t="shared" si="5"/>
        <v>2010</v>
      </c>
    </row>
    <row r="87" spans="1:12" s="48" customFormat="1" ht="15">
      <c r="A87" s="56" t="s">
        <v>67</v>
      </c>
      <c r="B87" s="57">
        <v>40420</v>
      </c>
      <c r="C87" s="54" t="s">
        <v>79</v>
      </c>
      <c r="D87" s="58" t="s">
        <v>66</v>
      </c>
      <c r="E87" s="54">
        <v>29623.147812499999</v>
      </c>
      <c r="F87" s="59">
        <v>35200</v>
      </c>
      <c r="G87" s="54">
        <v>1042734803</v>
      </c>
      <c r="H87" s="54">
        <f t="shared" si="6"/>
        <v>104273480.30000001</v>
      </c>
      <c r="I87" s="54">
        <v>0</v>
      </c>
      <c r="J87" s="54">
        <v>0</v>
      </c>
      <c r="K87" s="54">
        <f t="shared" ref="K87:K111" si="7">J87*10%</f>
        <v>0</v>
      </c>
      <c r="L87" s="48">
        <f t="shared" si="5"/>
        <v>2010</v>
      </c>
    </row>
    <row r="88" spans="1:12" s="48" customFormat="1" ht="15">
      <c r="A88" s="56" t="s">
        <v>69</v>
      </c>
      <c r="B88" s="57">
        <v>40422</v>
      </c>
      <c r="C88" s="54" t="s">
        <v>78</v>
      </c>
      <c r="D88" s="58" t="s">
        <v>71</v>
      </c>
      <c r="E88" s="54">
        <v>29794.922954545455</v>
      </c>
      <c r="F88" s="59">
        <v>0</v>
      </c>
      <c r="G88" s="54">
        <v>0</v>
      </c>
      <c r="H88" s="54">
        <f t="shared" si="6"/>
        <v>0</v>
      </c>
      <c r="I88" s="54">
        <v>17600</v>
      </c>
      <c r="J88" s="54">
        <v>544491200</v>
      </c>
      <c r="K88" s="54">
        <f t="shared" si="7"/>
        <v>54449120</v>
      </c>
      <c r="L88" s="48">
        <f t="shared" si="5"/>
        <v>2010</v>
      </c>
    </row>
    <row r="89" spans="1:12" s="48" customFormat="1" ht="15">
      <c r="A89" s="56" t="s">
        <v>73</v>
      </c>
      <c r="B89" s="57">
        <v>40425</v>
      </c>
      <c r="C89" s="54" t="s">
        <v>78</v>
      </c>
      <c r="D89" s="58" t="s">
        <v>71</v>
      </c>
      <c r="E89" s="54">
        <v>29623.147812499999</v>
      </c>
      <c r="F89" s="59">
        <v>0</v>
      </c>
      <c r="G89" s="54">
        <v>0</v>
      </c>
      <c r="H89" s="54">
        <f t="shared" si="6"/>
        <v>0</v>
      </c>
      <c r="I89" s="54">
        <v>35200</v>
      </c>
      <c r="J89" s="54">
        <v>1083280000</v>
      </c>
      <c r="K89" s="54">
        <f t="shared" si="7"/>
        <v>108328000</v>
      </c>
      <c r="L89" s="48">
        <f t="shared" si="5"/>
        <v>2010</v>
      </c>
    </row>
    <row r="90" spans="1:12" s="48" customFormat="1" ht="15">
      <c r="A90" s="56" t="s">
        <v>67</v>
      </c>
      <c r="B90" s="57">
        <v>40462</v>
      </c>
      <c r="C90" s="54" t="s">
        <v>79</v>
      </c>
      <c r="D90" s="58" t="s">
        <v>66</v>
      </c>
      <c r="E90" s="54">
        <v>29623.147812499999</v>
      </c>
      <c r="F90" s="59">
        <v>35200</v>
      </c>
      <c r="G90" s="54">
        <v>1042734803</v>
      </c>
      <c r="H90" s="54">
        <f t="shared" si="6"/>
        <v>104273480.30000001</v>
      </c>
      <c r="I90" s="54">
        <v>0</v>
      </c>
      <c r="J90" s="54">
        <v>0</v>
      </c>
      <c r="K90" s="54">
        <f t="shared" si="7"/>
        <v>0</v>
      </c>
      <c r="L90" s="48">
        <f t="shared" si="5"/>
        <v>2010</v>
      </c>
    </row>
    <row r="91" spans="1:12" s="48" customFormat="1" ht="15">
      <c r="A91" s="56" t="s">
        <v>69</v>
      </c>
      <c r="B91" s="57">
        <v>40467</v>
      </c>
      <c r="C91" s="54" t="s">
        <v>78</v>
      </c>
      <c r="D91" s="58" t="s">
        <v>71</v>
      </c>
      <c r="E91" s="54">
        <v>29623.147812499999</v>
      </c>
      <c r="F91" s="59">
        <v>0</v>
      </c>
      <c r="G91" s="54">
        <v>0</v>
      </c>
      <c r="H91" s="54">
        <f t="shared" si="6"/>
        <v>0</v>
      </c>
      <c r="I91" s="54">
        <v>35200</v>
      </c>
      <c r="J91" s="54">
        <v>1083984000</v>
      </c>
      <c r="K91" s="54">
        <f t="shared" si="7"/>
        <v>108398400</v>
      </c>
      <c r="L91" s="48">
        <f t="shared" si="5"/>
        <v>2011</v>
      </c>
    </row>
    <row r="92" spans="1:12" s="48" customFormat="1" ht="15">
      <c r="A92" s="56" t="s">
        <v>67</v>
      </c>
      <c r="B92" s="57">
        <v>40668</v>
      </c>
      <c r="C92" s="54" t="s">
        <v>80</v>
      </c>
      <c r="D92" s="58" t="s">
        <v>66</v>
      </c>
      <c r="E92" s="54">
        <v>13042.89</v>
      </c>
      <c r="F92" s="59">
        <v>22000</v>
      </c>
      <c r="G92" s="54">
        <v>286943580</v>
      </c>
      <c r="H92" s="54">
        <f t="shared" si="6"/>
        <v>28694358</v>
      </c>
      <c r="I92" s="54">
        <v>0</v>
      </c>
      <c r="J92" s="54"/>
      <c r="K92" s="54">
        <f t="shared" si="7"/>
        <v>0</v>
      </c>
      <c r="L92" s="48">
        <f t="shared" si="5"/>
        <v>2011</v>
      </c>
    </row>
    <row r="93" spans="1:12" s="48" customFormat="1" ht="15">
      <c r="A93" s="56" t="s">
        <v>73</v>
      </c>
      <c r="B93" s="57">
        <v>40674</v>
      </c>
      <c r="C93" s="54" t="s">
        <v>81</v>
      </c>
      <c r="D93" s="58" t="s">
        <v>71</v>
      </c>
      <c r="E93" s="54">
        <v>13043</v>
      </c>
      <c r="F93" s="59">
        <v>0</v>
      </c>
      <c r="G93" s="54">
        <v>0</v>
      </c>
      <c r="H93" s="54">
        <f t="shared" si="6"/>
        <v>0</v>
      </c>
      <c r="I93" s="54">
        <v>13853</v>
      </c>
      <c r="J93" s="54">
        <v>152383000</v>
      </c>
      <c r="K93" s="54">
        <f t="shared" si="7"/>
        <v>15238300</v>
      </c>
      <c r="L93" s="48">
        <f t="shared" si="5"/>
        <v>2011</v>
      </c>
    </row>
    <row r="94" spans="1:12" s="48" customFormat="1" ht="15">
      <c r="A94" s="56" t="s">
        <v>69</v>
      </c>
      <c r="B94" s="57">
        <v>40696</v>
      </c>
      <c r="C94" s="54" t="s">
        <v>81</v>
      </c>
      <c r="D94" s="58" t="s">
        <v>71</v>
      </c>
      <c r="E94" s="54">
        <v>12683.040149676375</v>
      </c>
      <c r="F94" s="59">
        <v>0</v>
      </c>
      <c r="G94" s="54">
        <v>0</v>
      </c>
      <c r="H94" s="54">
        <f t="shared" si="6"/>
        <v>0</v>
      </c>
      <c r="I94" s="54">
        <v>9888</v>
      </c>
      <c r="J94" s="54">
        <v>136978464</v>
      </c>
      <c r="K94" s="54">
        <f t="shared" si="7"/>
        <v>13697846.4</v>
      </c>
      <c r="L94" s="48">
        <f t="shared" si="5"/>
        <v>2011</v>
      </c>
    </row>
    <row r="95" spans="1:12" s="48" customFormat="1" ht="15">
      <c r="A95" s="56" t="s">
        <v>74</v>
      </c>
      <c r="B95" s="57">
        <v>40763</v>
      </c>
      <c r="C95" s="54" t="s">
        <v>81</v>
      </c>
      <c r="D95" s="58" t="s">
        <v>71</v>
      </c>
      <c r="E95" s="54">
        <v>11000</v>
      </c>
      <c r="F95" s="59">
        <v>0</v>
      </c>
      <c r="G95" s="54">
        <v>0</v>
      </c>
      <c r="H95" s="54">
        <f t="shared" si="6"/>
        <v>0</v>
      </c>
      <c r="I95" s="54">
        <v>1100</v>
      </c>
      <c r="J95" s="54">
        <v>15840000</v>
      </c>
      <c r="K95" s="54">
        <f t="shared" si="7"/>
        <v>1584000</v>
      </c>
      <c r="L95" s="48">
        <f t="shared" si="5"/>
        <v>2011</v>
      </c>
    </row>
    <row r="96" spans="1:12" s="48" customFormat="1" ht="15">
      <c r="A96" s="56" t="s">
        <v>82</v>
      </c>
      <c r="B96" s="57">
        <v>40767</v>
      </c>
      <c r="C96" s="54" t="s">
        <v>81</v>
      </c>
      <c r="D96" s="58" t="s">
        <v>71</v>
      </c>
      <c r="E96" s="54">
        <v>11000</v>
      </c>
      <c r="F96" s="59">
        <v>0</v>
      </c>
      <c r="G96" s="54">
        <v>0</v>
      </c>
      <c r="H96" s="54">
        <f t="shared" si="6"/>
        <v>0</v>
      </c>
      <c r="I96" s="54">
        <v>1100</v>
      </c>
      <c r="J96" s="54">
        <v>15840000</v>
      </c>
      <c r="K96" s="54">
        <f t="shared" si="7"/>
        <v>1584000</v>
      </c>
      <c r="L96" s="48">
        <f t="shared" si="5"/>
        <v>2011</v>
      </c>
    </row>
    <row r="97" spans="1:12" s="48" customFormat="1" ht="15">
      <c r="A97" s="56" t="s">
        <v>83</v>
      </c>
      <c r="B97" s="57">
        <v>40770</v>
      </c>
      <c r="C97" s="54" t="s">
        <v>81</v>
      </c>
      <c r="D97" s="58" t="s">
        <v>71</v>
      </c>
      <c r="E97" s="54">
        <v>11000</v>
      </c>
      <c r="F97" s="59">
        <v>0</v>
      </c>
      <c r="G97" s="54">
        <v>0</v>
      </c>
      <c r="H97" s="54">
        <f t="shared" si="6"/>
        <v>0</v>
      </c>
      <c r="I97" s="54">
        <v>1100</v>
      </c>
      <c r="J97" s="54">
        <v>15840000</v>
      </c>
      <c r="K97" s="54">
        <f t="shared" si="7"/>
        <v>1584000</v>
      </c>
      <c r="L97" s="48">
        <f t="shared" si="5"/>
        <v>2011</v>
      </c>
    </row>
    <row r="98" spans="1:12" s="48" customFormat="1" ht="15">
      <c r="A98" s="56" t="s">
        <v>84</v>
      </c>
      <c r="B98" s="57">
        <v>40771</v>
      </c>
      <c r="C98" s="54" t="s">
        <v>85</v>
      </c>
      <c r="D98" s="58" t="s">
        <v>71</v>
      </c>
      <c r="E98" s="54">
        <v>11000</v>
      </c>
      <c r="F98" s="59">
        <v>0</v>
      </c>
      <c r="G98" s="54">
        <v>0</v>
      </c>
      <c r="H98" s="54">
        <f t="shared" si="6"/>
        <v>0</v>
      </c>
      <c r="I98" s="54">
        <v>1100</v>
      </c>
      <c r="J98" s="54">
        <v>15697000</v>
      </c>
      <c r="K98" s="54">
        <f t="shared" si="7"/>
        <v>1569700</v>
      </c>
      <c r="L98" s="48">
        <f t="shared" si="5"/>
        <v>2011</v>
      </c>
    </row>
    <row r="99" spans="1:12" s="48" customFormat="1" ht="15">
      <c r="A99" s="56" t="s">
        <v>86</v>
      </c>
      <c r="B99" s="57">
        <v>40773</v>
      </c>
      <c r="C99" s="54" t="s">
        <v>85</v>
      </c>
      <c r="D99" s="58" t="s">
        <v>71</v>
      </c>
      <c r="E99" s="54">
        <v>11000</v>
      </c>
      <c r="F99" s="59">
        <v>0</v>
      </c>
      <c r="G99" s="54">
        <v>0</v>
      </c>
      <c r="H99" s="54">
        <f t="shared" si="6"/>
        <v>0</v>
      </c>
      <c r="I99" s="54">
        <v>825</v>
      </c>
      <c r="J99" s="54">
        <v>11772750</v>
      </c>
      <c r="K99" s="54">
        <f t="shared" si="7"/>
        <v>1177275</v>
      </c>
      <c r="L99" s="48">
        <f t="shared" si="5"/>
        <v>2011</v>
      </c>
    </row>
    <row r="100" spans="1:12" s="48" customFormat="1" ht="15">
      <c r="A100" s="56" t="s">
        <v>69</v>
      </c>
      <c r="B100" s="57">
        <v>40841</v>
      </c>
      <c r="C100" s="54" t="s">
        <v>81</v>
      </c>
      <c r="D100" s="58" t="s">
        <v>71</v>
      </c>
      <c r="E100" s="54">
        <v>11000</v>
      </c>
      <c r="F100" s="59">
        <v>0</v>
      </c>
      <c r="G100" s="54">
        <v>0</v>
      </c>
      <c r="H100" s="54">
        <f t="shared" si="6"/>
        <v>0</v>
      </c>
      <c r="I100" s="54">
        <v>2750</v>
      </c>
      <c r="J100" s="54">
        <v>40001500</v>
      </c>
      <c r="K100" s="54">
        <f t="shared" si="7"/>
        <v>4000150</v>
      </c>
      <c r="L100" s="48">
        <f t="shared" si="5"/>
        <v>2011</v>
      </c>
    </row>
    <row r="101" spans="1:12" s="67" customFormat="1" ht="15">
      <c r="A101" s="62" t="s">
        <v>67</v>
      </c>
      <c r="B101" s="63">
        <v>40610</v>
      </c>
      <c r="C101" s="64" t="s">
        <v>87</v>
      </c>
      <c r="D101" s="65" t="s">
        <v>66</v>
      </c>
      <c r="E101" s="64">
        <v>10455.477999999999</v>
      </c>
      <c r="F101" s="66">
        <v>25000</v>
      </c>
      <c r="G101" s="64">
        <v>261386950</v>
      </c>
      <c r="H101" s="64">
        <f t="shared" si="6"/>
        <v>26138695</v>
      </c>
      <c r="I101" s="64">
        <v>0</v>
      </c>
      <c r="J101" s="64"/>
      <c r="K101" s="64">
        <f t="shared" si="7"/>
        <v>0</v>
      </c>
      <c r="L101" s="48">
        <f t="shared" si="5"/>
        <v>2011</v>
      </c>
    </row>
    <row r="102" spans="1:12" s="67" customFormat="1" ht="15">
      <c r="A102" s="62" t="s">
        <v>69</v>
      </c>
      <c r="B102" s="63">
        <v>40674</v>
      </c>
      <c r="C102" s="64" t="s">
        <v>85</v>
      </c>
      <c r="D102" s="65" t="s">
        <v>71</v>
      </c>
      <c r="E102" s="64">
        <v>10455</v>
      </c>
      <c r="F102" s="66">
        <v>0</v>
      </c>
      <c r="G102" s="64">
        <v>0</v>
      </c>
      <c r="H102" s="64">
        <f t="shared" si="6"/>
        <v>0</v>
      </c>
      <c r="I102" s="64">
        <v>10000</v>
      </c>
      <c r="J102" s="64">
        <v>105600000</v>
      </c>
      <c r="K102" s="64">
        <f t="shared" si="7"/>
        <v>10560000</v>
      </c>
      <c r="L102" s="48">
        <f t="shared" si="5"/>
        <v>2011</v>
      </c>
    </row>
    <row r="103" spans="1:12" s="67" customFormat="1" ht="15">
      <c r="A103" s="62" t="s">
        <v>69</v>
      </c>
      <c r="B103" s="63">
        <v>40757</v>
      </c>
      <c r="C103" s="64" t="s">
        <v>85</v>
      </c>
      <c r="D103" s="65" t="s">
        <v>71</v>
      </c>
      <c r="E103" s="64">
        <v>10455</v>
      </c>
      <c r="F103" s="66">
        <v>0</v>
      </c>
      <c r="G103" s="64">
        <v>0</v>
      </c>
      <c r="H103" s="64">
        <f t="shared" si="6"/>
        <v>0</v>
      </c>
      <c r="I103" s="64">
        <v>1700</v>
      </c>
      <c r="J103" s="64">
        <v>17952000</v>
      </c>
      <c r="K103" s="64">
        <f t="shared" si="7"/>
        <v>1795200</v>
      </c>
      <c r="L103" s="48">
        <f t="shared" si="5"/>
        <v>2011</v>
      </c>
    </row>
    <row r="104" spans="1:12" s="67" customFormat="1" ht="15">
      <c r="A104" s="62" t="s">
        <v>73</v>
      </c>
      <c r="B104" s="63">
        <v>40761</v>
      </c>
      <c r="C104" s="64" t="s">
        <v>85</v>
      </c>
      <c r="D104" s="65" t="s">
        <v>71</v>
      </c>
      <c r="E104" s="64">
        <v>10455</v>
      </c>
      <c r="F104" s="66">
        <v>0</v>
      </c>
      <c r="G104" s="64">
        <v>0</v>
      </c>
      <c r="H104" s="64">
        <f t="shared" si="6"/>
        <v>0</v>
      </c>
      <c r="I104" s="64">
        <v>1700</v>
      </c>
      <c r="J104" s="64">
        <v>17952000</v>
      </c>
      <c r="K104" s="64">
        <f t="shared" si="7"/>
        <v>1795200</v>
      </c>
      <c r="L104" s="48">
        <f t="shared" si="5"/>
        <v>2011</v>
      </c>
    </row>
    <row r="105" spans="1:12" s="67" customFormat="1" ht="15">
      <c r="A105" s="62" t="s">
        <v>88</v>
      </c>
      <c r="B105" s="63">
        <v>40767</v>
      </c>
      <c r="C105" s="64" t="s">
        <v>85</v>
      </c>
      <c r="D105" s="65" t="s">
        <v>71</v>
      </c>
      <c r="E105" s="64">
        <v>10455</v>
      </c>
      <c r="F105" s="66">
        <v>0</v>
      </c>
      <c r="G105" s="64">
        <v>0</v>
      </c>
      <c r="H105" s="64">
        <f t="shared" si="6"/>
        <v>0</v>
      </c>
      <c r="I105" s="64">
        <v>1700</v>
      </c>
      <c r="J105" s="64">
        <v>17952000</v>
      </c>
      <c r="K105" s="64">
        <f t="shared" si="7"/>
        <v>1795200</v>
      </c>
      <c r="L105" s="48">
        <f t="shared" si="5"/>
        <v>2011</v>
      </c>
    </row>
    <row r="106" spans="1:12" s="67" customFormat="1" ht="15">
      <c r="A106" s="62" t="s">
        <v>89</v>
      </c>
      <c r="B106" s="63">
        <v>40770</v>
      </c>
      <c r="C106" s="64" t="s">
        <v>85</v>
      </c>
      <c r="D106" s="65" t="s">
        <v>71</v>
      </c>
      <c r="E106" s="64">
        <v>10455</v>
      </c>
      <c r="F106" s="66">
        <v>0</v>
      </c>
      <c r="G106" s="64">
        <v>0</v>
      </c>
      <c r="H106" s="64">
        <f t="shared" si="6"/>
        <v>0</v>
      </c>
      <c r="I106" s="64">
        <v>8940</v>
      </c>
      <c r="J106" s="64">
        <v>94406400</v>
      </c>
      <c r="K106" s="64">
        <f t="shared" si="7"/>
        <v>9440640</v>
      </c>
      <c r="L106" s="48">
        <f t="shared" si="5"/>
        <v>2012</v>
      </c>
    </row>
    <row r="107" spans="1:12" s="67" customFormat="1" ht="15">
      <c r="A107" s="62" t="s">
        <v>90</v>
      </c>
      <c r="B107" s="63">
        <v>40917</v>
      </c>
      <c r="C107" s="64" t="s">
        <v>80</v>
      </c>
      <c r="D107" s="65">
        <v>331</v>
      </c>
      <c r="E107" s="64">
        <v>13329.92</v>
      </c>
      <c r="F107" s="66">
        <v>22000</v>
      </c>
      <c r="G107" s="64">
        <v>293258240</v>
      </c>
      <c r="H107" s="64">
        <v>0</v>
      </c>
      <c r="I107" s="64">
        <v>0</v>
      </c>
      <c r="J107" s="64"/>
      <c r="K107" s="64">
        <f t="shared" si="7"/>
        <v>0</v>
      </c>
      <c r="L107" s="48">
        <f t="shared" si="5"/>
        <v>2012</v>
      </c>
    </row>
    <row r="108" spans="1:12" s="67" customFormat="1" ht="15">
      <c r="A108" s="62" t="s">
        <v>69</v>
      </c>
      <c r="B108" s="63">
        <v>40956</v>
      </c>
      <c r="C108" s="64" t="s">
        <v>81</v>
      </c>
      <c r="D108" s="65">
        <v>632</v>
      </c>
      <c r="E108" s="64">
        <v>12170.507272727273</v>
      </c>
      <c r="F108" s="66">
        <v>0</v>
      </c>
      <c r="G108" s="64">
        <v>0</v>
      </c>
      <c r="H108" s="64"/>
      <c r="I108" s="64">
        <v>5500</v>
      </c>
      <c r="J108" s="64">
        <v>80998500</v>
      </c>
      <c r="K108" s="64">
        <f t="shared" si="7"/>
        <v>8099850</v>
      </c>
      <c r="L108" s="48">
        <f t="shared" si="5"/>
        <v>2012</v>
      </c>
    </row>
    <row r="109" spans="1:12" s="67" customFormat="1" ht="15">
      <c r="A109" s="62" t="s">
        <v>69</v>
      </c>
      <c r="B109" s="63">
        <v>40983</v>
      </c>
      <c r="C109" s="64" t="s">
        <v>81</v>
      </c>
      <c r="D109" s="65">
        <v>632</v>
      </c>
      <c r="E109" s="64">
        <v>13330</v>
      </c>
      <c r="F109" s="66">
        <v>0</v>
      </c>
      <c r="G109" s="64">
        <v>0</v>
      </c>
      <c r="H109" s="64"/>
      <c r="I109" s="64">
        <v>3025</v>
      </c>
      <c r="J109" s="64">
        <v>44549175</v>
      </c>
      <c r="K109" s="64">
        <f t="shared" si="7"/>
        <v>4454917.5</v>
      </c>
      <c r="L109" s="48">
        <f t="shared" si="5"/>
        <v>2012</v>
      </c>
    </row>
    <row r="110" spans="1:12" s="67" customFormat="1" ht="15">
      <c r="A110" s="62" t="s">
        <v>73</v>
      </c>
      <c r="B110" s="63">
        <v>40988</v>
      </c>
      <c r="C110" s="64" t="s">
        <v>81</v>
      </c>
      <c r="D110" s="65">
        <v>632</v>
      </c>
      <c r="E110" s="64">
        <v>13330</v>
      </c>
      <c r="F110" s="66">
        <v>0</v>
      </c>
      <c r="G110" s="64">
        <v>0</v>
      </c>
      <c r="H110" s="64"/>
      <c r="I110" s="64">
        <v>2475</v>
      </c>
      <c r="J110" s="64">
        <v>36449325</v>
      </c>
      <c r="K110" s="64">
        <f t="shared" si="7"/>
        <v>3644932.5</v>
      </c>
      <c r="L110" s="48">
        <f t="shared" si="5"/>
        <v>2012</v>
      </c>
    </row>
    <row r="111" spans="1:12" s="67" customFormat="1" ht="15">
      <c r="A111" s="68" t="s">
        <v>69</v>
      </c>
      <c r="B111" s="69">
        <v>41034</v>
      </c>
      <c r="C111" s="70" t="s">
        <v>81</v>
      </c>
      <c r="D111" s="71">
        <v>632</v>
      </c>
      <c r="E111" s="70">
        <v>13330</v>
      </c>
      <c r="F111" s="72">
        <v>0</v>
      </c>
      <c r="G111" s="70">
        <v>0</v>
      </c>
      <c r="H111" s="70"/>
      <c r="I111" s="70">
        <v>5500</v>
      </c>
      <c r="J111" s="70">
        <v>80998500</v>
      </c>
      <c r="K111" s="70">
        <f t="shared" si="7"/>
        <v>8099850</v>
      </c>
      <c r="L111" s="48">
        <f t="shared" si="5"/>
        <v>1900</v>
      </c>
    </row>
    <row r="112" spans="1:12">
      <c r="A112" s="144" t="s">
        <v>91</v>
      </c>
      <c r="B112" s="145"/>
      <c r="C112" s="146"/>
      <c r="D112" s="150"/>
      <c r="E112" s="150"/>
      <c r="F112" s="152">
        <f>SUM(F15:F111)</f>
        <v>1117687</v>
      </c>
      <c r="G112" s="152">
        <f t="shared" ref="G112:K112" si="8">SUM(G15:G111)</f>
        <v>26545916791</v>
      </c>
      <c r="H112" s="152">
        <f t="shared" si="8"/>
        <v>2604263690.2000003</v>
      </c>
      <c r="I112" s="152">
        <f t="shared" si="8"/>
        <v>1120191</v>
      </c>
      <c r="J112" s="152">
        <f t="shared" si="8"/>
        <v>26789446425</v>
      </c>
      <c r="K112" s="152">
        <f t="shared" si="8"/>
        <v>2678944642.5</v>
      </c>
    </row>
    <row r="113" spans="1:11">
      <c r="A113" s="147"/>
      <c r="B113" s="148"/>
      <c r="C113" s="149"/>
      <c r="D113" s="151"/>
      <c r="E113" s="151"/>
      <c r="F113" s="151"/>
      <c r="G113" s="151"/>
      <c r="H113" s="151"/>
      <c r="I113" s="151"/>
      <c r="J113" s="151"/>
      <c r="K113" s="151"/>
    </row>
    <row r="116" spans="1:11">
      <c r="H116" s="73">
        <v>26335895092</v>
      </c>
      <c r="I116" s="73">
        <v>25705954158</v>
      </c>
    </row>
  </sheetData>
  <mergeCells count="30">
    <mergeCell ref="H112:H113"/>
    <mergeCell ref="I112:I113"/>
    <mergeCell ref="J112:J113"/>
    <mergeCell ref="K112:K113"/>
    <mergeCell ref="G10:G12"/>
    <mergeCell ref="H10:H12"/>
    <mergeCell ref="I10:I12"/>
    <mergeCell ref="J10:J12"/>
    <mergeCell ref="K10:K12"/>
    <mergeCell ref="A112:C113"/>
    <mergeCell ref="D112:D113"/>
    <mergeCell ref="E112:E113"/>
    <mergeCell ref="F112:F113"/>
    <mergeCell ref="G112:G113"/>
    <mergeCell ref="A7:K7"/>
    <mergeCell ref="A9:B9"/>
    <mergeCell ref="C9:C12"/>
    <mergeCell ref="D9:D12"/>
    <mergeCell ref="E9:E12"/>
    <mergeCell ref="F9:H9"/>
    <mergeCell ref="I9:K9"/>
    <mergeCell ref="A10:A12"/>
    <mergeCell ref="B10:B12"/>
    <mergeCell ref="F10:F12"/>
    <mergeCell ref="A6:K6"/>
    <mergeCell ref="J1:K1"/>
    <mergeCell ref="A2:D3"/>
    <mergeCell ref="J2:K3"/>
    <mergeCell ref="A4:K4"/>
    <mergeCell ref="A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THÔI VIỆC</vt:lpstr>
      <vt:lpstr>TNDN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2015-12-21T05:08:09Z</cp:lastPrinted>
  <dcterms:created xsi:type="dcterms:W3CDTF">2015-11-17T04:07:20Z</dcterms:created>
  <dcterms:modified xsi:type="dcterms:W3CDTF">2015-12-21T05:14:47Z</dcterms:modified>
</cp:coreProperties>
</file>