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A42" i="46"/>
  <c r="L42"/>
  <c r="K42"/>
  <c r="M42"/>
  <c r="O42"/>
  <c r="P42"/>
  <c r="Q42"/>
  <c r="L11"/>
  <c r="Q12"/>
  <c r="O12" s="1"/>
  <c r="P12"/>
  <c r="L12"/>
  <c r="A12"/>
  <c r="N45"/>
  <c r="L45"/>
  <c r="J45"/>
  <c r="I45"/>
  <c r="G45"/>
  <c r="F45"/>
  <c r="E45"/>
  <c r="Q41"/>
  <c r="M41" s="1"/>
  <c r="P41"/>
  <c r="O41"/>
  <c r="K41"/>
  <c r="A41"/>
  <c r="Q40"/>
  <c r="M40" s="1"/>
  <c r="P40"/>
  <c r="O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O29" s="1"/>
  <c r="P29"/>
  <c r="K29"/>
  <c r="A29"/>
  <c r="Q28"/>
  <c r="M28" s="1"/>
  <c r="P28"/>
  <c r="P45" s="1"/>
  <c r="K28"/>
  <c r="K45" s="1"/>
  <c r="A28"/>
  <c r="M27"/>
  <c r="K27"/>
  <c r="J27"/>
  <c r="I27"/>
  <c r="F27"/>
  <c r="E27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 s="1"/>
  <c r="O18"/>
  <c r="L18"/>
  <c r="A18"/>
  <c r="Q17"/>
  <c r="P17" s="1"/>
  <c r="O17"/>
  <c r="L17"/>
  <c r="A17"/>
  <c r="Q25"/>
  <c r="P25" s="1"/>
  <c r="O25"/>
  <c r="L25"/>
  <c r="A25"/>
  <c r="P24"/>
  <c r="O24"/>
  <c r="L24"/>
  <c r="A24"/>
  <c r="P23"/>
  <c r="O23"/>
  <c r="L23"/>
  <c r="A23"/>
  <c r="J16"/>
  <c r="F16"/>
  <c r="Q10"/>
  <c r="P10"/>
  <c r="O10"/>
  <c r="L10"/>
  <c r="A10"/>
  <c r="Q14"/>
  <c r="O14" s="1"/>
  <c r="P14"/>
  <c r="L14"/>
  <c r="A14"/>
  <c r="Q13"/>
  <c r="P13"/>
  <c r="O13"/>
  <c r="L13"/>
  <c r="A13"/>
  <c r="Q11"/>
  <c r="O11" s="1"/>
  <c r="P11"/>
  <c r="A11"/>
  <c r="N9"/>
  <c r="N16" s="1"/>
  <c r="J9"/>
  <c r="G9"/>
  <c r="G16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L16" i="46" l="1"/>
  <c r="L9"/>
  <c r="L27"/>
  <c r="O9"/>
  <c r="P16"/>
  <c r="O27"/>
  <c r="P27"/>
  <c r="P9"/>
  <c r="O16"/>
  <c r="O28"/>
  <c r="O45" s="1"/>
  <c r="M29"/>
  <c r="M45" s="1"/>
  <c r="P27" i="45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<sst xmlns="http://schemas.openxmlformats.org/spreadsheetml/2006/main" count="968" uniqueCount="104">
  <si>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</si>
  <si>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</si>
  <si>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</si>
  <si>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</si>
  <si>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</si>
  <si>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</si>
  <si>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</si>
  <si>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</si>
  <si>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</si>
  <si>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</si>
  <si>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</si>
  <si>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</si>
  <si>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</si>
  <si>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</si>
  <si>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</si>
  <si>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</si>
  <si>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</si>
  <si>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</si>
  <si>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</si>
  <si>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</si>
  <si>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</si>
  <si>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</si>
  <si>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</si>
  <si>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</si>
  <si>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</si>
  <si>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</si>
  <si>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</si>
  <si>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</si>
  <si>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</si>
  <si>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</si>
  <si>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</si>
  <si>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</si>
  <si>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</si>
  <si>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</si>
  <si>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</si>
  <si>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</si>
  <si>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</si>
  <si>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</si>
  <si>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</si>
  <si>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</si>
  <si>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</si>
  <si>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</si>
  <si>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</si>
  <si>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</si>
  <si>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</si>
  <si>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</si>
  <si>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</si>
  <si>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</si>
  <si>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</si>
  <si>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</si>
  <si>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</si>
  <si>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</si>
  <si>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</si>
  <si>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</si>
  <si>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</si>
  <si>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</si>
  <si>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</si>
  <si>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</si>
  <si>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</si>
  <si>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</si>
  <si>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</si>
  <si>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</si>
  <si>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</si>
  <si>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</si>
  <si>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</si>
  <si>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</si>
  <si>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</si>
  <si>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</si>
  <si>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</si>
  <si>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</si>
  <si>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</si>
  <si>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</si>
  <si>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</si>
  <si>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</si>
  <si>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</si>
  <si>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</si>
  <si>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</si>
  <si>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</si>
  <si>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</si>
  <si>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</si>
  <si>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</si>
  <si>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</si>
  <si>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</si>
  <si>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</si>
  <si>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</si>
  <si>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</si>
  <si>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</si>
  <si>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</si>
  <si>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</si>
  <si>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</si>
  <si>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</si>
  <si>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</si>
  <si>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</si>
  <si>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</si>
  <si>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</si>
  <si>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</si>
  <si>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</si>
  <si>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</si>
  <si>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</si>
  <si>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</si>
  <si>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</si>
  <si>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</si>
  <si>
    <t>1402LDS201504121</t>
  </si>
  <si>
    <t>1402LDS201504108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</si>
</sst>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9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  <xf numFmtId="43" fontId="37" fillId="0" borderId="16" xfId="28" applyFont="1" applyFill="1" applyBorder="1" applyAlignment="1">
      <alignment vertical="center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9"/>
  <sheetViews>
    <sheetView tabSelected="1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P44" sqref="P44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101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96</v>
      </c>
      <c r="C11" s="137">
        <v>42340</v>
      </c>
      <c r="D11" s="137">
        <v>42523</v>
      </c>
      <c r="E11" s="138"/>
      <c r="F11" s="138">
        <v>70900</v>
      </c>
      <c r="G11" s="139">
        <v>2019360000</v>
      </c>
      <c r="H11" s="137"/>
      <c r="I11" s="138"/>
      <c r="J11" s="138"/>
      <c r="K11" s="140"/>
      <c r="L11" s="140">
        <f>F11-J11</f>
        <v>70900</v>
      </c>
      <c r="M11" s="138"/>
      <c r="N11" s="138"/>
      <c r="O11" s="138">
        <f>IF((LEFT(B11,4)="1402"),F11*R11*DATEDIF(Q11,O$1,"d")/360,0)</f>
        <v>236.33333333333334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18</v>
      </c>
    </row>
    <row r="12" spans="1:20" s="143" customFormat="1" ht="17.25" customHeight="1">
      <c r="A12" s="135">
        <f>ROW()-9</f>
        <v>3</v>
      </c>
      <c r="B12" s="136" t="s">
        <v>99</v>
      </c>
      <c r="C12" s="137">
        <v>42346</v>
      </c>
      <c r="D12" s="137">
        <v>42529</v>
      </c>
      <c r="E12" s="138"/>
      <c r="F12" s="138">
        <v>62000</v>
      </c>
      <c r="G12" s="139">
        <v>1737190000</v>
      </c>
      <c r="H12" s="137"/>
      <c r="I12" s="138"/>
      <c r="J12" s="138"/>
      <c r="K12" s="140"/>
      <c r="L12" s="140">
        <f>F12-J12</f>
        <v>62000</v>
      </c>
      <c r="M12" s="138"/>
      <c r="N12" s="138"/>
      <c r="O12" s="138">
        <f>IF((LEFT(B12,4)="1402"),F12*R12*DATEDIF(Q12,O$1,"d")/360,0)</f>
        <v>206.66666666666666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  <c r="T12" s="33"/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102</v>
      </c>
      <c r="C14" s="137">
        <v>42363</v>
      </c>
      <c r="D14" s="137">
        <v>42546</v>
      </c>
      <c r="E14" s="138"/>
      <c r="F14" s="138">
        <v>43000</v>
      </c>
      <c r="G14" s="139">
        <v>926064000</v>
      </c>
      <c r="H14" s="137"/>
      <c r="I14" s="138"/>
      <c r="J14" s="138"/>
      <c r="K14" s="140"/>
      <c r="L14" s="140">
        <f>F14-J14</f>
        <v>43000</v>
      </c>
      <c r="M14" s="138"/>
      <c r="N14" s="138"/>
      <c r="O14" s="138">
        <f>IF((LEFT(B14,4)="1402"),F14*R14*DATEDIF(Q14,O$1,"d")/360,0)</f>
        <v>143.33333333333334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5" t="s">
        <v>7</v>
      </c>
      <c r="B16" s="185"/>
      <c r="C16" s="64"/>
      <c r="D16" s="64"/>
      <c r="E16" s="65"/>
      <c r="F16" s="66">
        <f>SUM(F10:F15)</f>
        <v>261200</v>
      </c>
      <c r="G16" s="65">
        <f>SUM(G9:G13)</f>
        <v>6645440000</v>
      </c>
      <c r="H16" s="66"/>
      <c r="I16" s="65"/>
      <c r="J16" s="66">
        <f>SUM(J10:J15)</f>
        <v>0</v>
      </c>
      <c r="K16" s="65"/>
      <c r="L16" s="66">
        <f>SUM(L10:L15)</f>
        <v>261200</v>
      </c>
      <c r="M16" s="65"/>
      <c r="N16" s="65">
        <f>SUM(N9:N13)</f>
        <v>0</v>
      </c>
      <c r="O16" s="66">
        <f>SUM(O10:O15)</f>
        <v>870.66666666666674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23965006080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2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2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40" customFormat="1" ht="17.25" customHeight="1">
      <c r="A42" s="83">
        <f t="shared" si="5"/>
        <v>17</v>
      </c>
      <c r="B42" s="52" t="s">
        <v>103</v>
      </c>
      <c r="C42" s="101">
        <v>42362</v>
      </c>
      <c r="D42" s="101">
        <v>42545</v>
      </c>
      <c r="E42" s="102"/>
      <c r="F42" s="103">
        <v>88000</v>
      </c>
      <c r="G42" s="102"/>
      <c r="H42" s="101"/>
      <c r="I42" s="102"/>
      <c r="J42" s="103"/>
      <c r="K42" s="102">
        <f t="shared" ref="K42" si="11">E42-I42</f>
        <v>0</v>
      </c>
      <c r="L42" s="103">
        <f>F42</f>
        <v>88000</v>
      </c>
      <c r="M42" s="29">
        <f t="shared" ref="M42" si="12">IF((LEFT(B42,4)="1402"),E42*R42*DATEDIF(Q42,$M$1,"d")/360,0)</f>
        <v>0</v>
      </c>
      <c r="N42" s="103"/>
      <c r="O42" s="28">
        <f t="shared" ref="O42" si="13">IF((LEFT(B42,4)="1402"),F42*R42*DATEDIF(Q42,O$1,"d")/360,0)</f>
        <v>264</v>
      </c>
      <c r="P42" s="27">
        <f t="shared" ref="P42" si="14">IF((LEFT(B42,4)="1015"),F42*R42*DATEDIF(Q42,Q$1,"d")/360,0)</f>
        <v>0</v>
      </c>
      <c r="Q42" s="63">
        <f t="shared" si="10"/>
        <v>42327</v>
      </c>
      <c r="R42" s="47">
        <v>0.04</v>
      </c>
      <c r="S42" s="100"/>
    </row>
    <row r="43" spans="1:19" s="40" customFormat="1" ht="17.25" customHeight="1">
      <c r="A43" s="83"/>
      <c r="B43" s="52"/>
      <c r="C43" s="101"/>
      <c r="D43" s="101"/>
      <c r="E43" s="102"/>
      <c r="F43" s="103"/>
      <c r="G43" s="102"/>
      <c r="H43" s="101"/>
      <c r="I43" s="102"/>
      <c r="J43" s="103"/>
      <c r="K43" s="102"/>
      <c r="L43" s="103"/>
      <c r="M43" s="102"/>
      <c r="N43" s="103"/>
      <c r="O43" s="103"/>
      <c r="P43" s="188"/>
      <c r="Q43" s="63"/>
      <c r="R43" s="47"/>
      <c r="S43" s="100"/>
    </row>
    <row r="44" spans="1:19" s="33" customFormat="1" ht="17.25" customHeight="1">
      <c r="A44" s="55"/>
      <c r="B44" s="49"/>
      <c r="C44" s="88"/>
      <c r="D44" s="88"/>
      <c r="E44" s="91"/>
      <c r="F44" s="89"/>
      <c r="G44" s="91"/>
      <c r="H44" s="88"/>
      <c r="I44" s="91"/>
      <c r="J44" s="89"/>
      <c r="K44" s="91"/>
      <c r="L44" s="89"/>
      <c r="M44" s="91"/>
      <c r="N44" s="89"/>
      <c r="O44" s="89"/>
      <c r="P44" s="90"/>
      <c r="Q44" s="44"/>
      <c r="R44" s="46"/>
      <c r="S44" s="37"/>
    </row>
    <row r="45" spans="1:19" s="36" customFormat="1" ht="17.25" customHeight="1">
      <c r="A45" s="184" t="s">
        <v>7</v>
      </c>
      <c r="B45" s="184"/>
      <c r="C45" s="69"/>
      <c r="D45" s="69"/>
      <c r="E45" s="65">
        <f>SUM(E28:E44)</f>
        <v>20000000000</v>
      </c>
      <c r="F45" s="66">
        <f>SUM(F28:F44)</f>
        <v>88000</v>
      </c>
      <c r="G45" s="65">
        <f>SUM(G28:G44)</f>
        <v>3045865000</v>
      </c>
      <c r="H45" s="66"/>
      <c r="I45" s="65">
        <f t="shared" ref="I45:P45" si="15">SUM(I28:I44)</f>
        <v>166680000</v>
      </c>
      <c r="J45" s="66">
        <f t="shared" si="15"/>
        <v>0</v>
      </c>
      <c r="K45" s="65">
        <f t="shared" si="15"/>
        <v>19833320000</v>
      </c>
      <c r="L45" s="66">
        <f t="shared" si="15"/>
        <v>88000</v>
      </c>
      <c r="M45" s="65">
        <f t="shared" si="15"/>
        <v>158333333.33333331</v>
      </c>
      <c r="N45" s="66">
        <f t="shared" si="15"/>
        <v>0</v>
      </c>
      <c r="O45" s="66">
        <f t="shared" si="15"/>
        <v>264</v>
      </c>
      <c r="P45" s="66">
        <f t="shared" si="15"/>
        <v>0</v>
      </c>
      <c r="Q45" s="70"/>
      <c r="R45" s="71"/>
      <c r="S45" s="68"/>
    </row>
    <row r="46" spans="1:19" ht="17.25" customHeight="1">
      <c r="F46" s="8"/>
    </row>
    <row r="47" spans="1:19" ht="17.25" customHeight="1">
      <c r="F47" s="2"/>
    </row>
    <row r="48" spans="1:19" ht="17.25" customHeight="1">
      <c r="F48" s="2"/>
    </row>
    <row r="49" spans="1:19" ht="17.25" customHeight="1">
      <c r="F49" s="2"/>
    </row>
    <row r="51" spans="1:19" ht="17.25" customHeight="1">
      <c r="F51" s="8"/>
    </row>
    <row r="59" spans="1:19" s="16" customFormat="1" ht="17.25" customHeight="1">
      <c r="A59" s="3"/>
      <c r="B59" s="2"/>
      <c r="C59" s="21"/>
      <c r="D59" s="21"/>
      <c r="E59" s="6"/>
      <c r="F59" s="7"/>
      <c r="G59" s="6"/>
      <c r="H59" s="43"/>
      <c r="I59" s="12"/>
      <c r="J59" s="12"/>
      <c r="K59" s="6"/>
      <c r="L59" s="7"/>
      <c r="M59" s="17"/>
      <c r="N59" s="17"/>
      <c r="O59" s="17"/>
      <c r="Q59" s="13"/>
      <c r="R59" s="13"/>
      <c r="S59" s="3"/>
    </row>
  </sheetData>
  <autoFilter ref="A3:S27"/>
  <sortState ref="A10:T14">
    <sortCondition ref="C10:C14"/>
  </sortState>
  <mergeCells count="13">
    <mergeCell ref="A45:B45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4" t="s">
        <v>7</v>
      </c>
      <c r="B32" s="184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4" t="s">
        <v>7</v>
      </c>
      <c r="B35" s="184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4" t="s">
        <v>7</v>
      </c>
      <c r="B37" s="184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4" t="s">
        <v>7</v>
      </c>
      <c r="B38" s="184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4" t="s">
        <v>7</v>
      </c>
      <c r="B41" s="184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4" t="s">
        <v>7</v>
      </c>
      <c r="B42" s="184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2015-12-28T08:25:47Z</dcterms:modified>
</cp:coreProperties>
</file>